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yam\OneDrive\Documents\ALX Data Analytics\Preparing data\Week 2\Integrated Project - Access To Drinking Water Part 2\"/>
    </mc:Choice>
  </mc:AlternateContent>
  <xr:revisionPtr revIDLastSave="0" documentId="13_ncr:1_{D5A4BDB7-768F-4598-AD94-2D92017957BA}" xr6:coauthVersionLast="47" xr6:coauthVersionMax="47" xr10:uidLastSave="{00000000-0000-0000-0000-000000000000}"/>
  <bookViews>
    <workbookView xWindow="-108" yWindow="-108" windowWidth="23256" windowHeight="13176" activeTab="1" xr2:uid="{C23DC74A-CD09-4BE9-94CF-A3417D0490E8}"/>
  </bookViews>
  <sheets>
    <sheet name="Estimates of the use of water (" sheetId="2" r:id="rId1"/>
    <sheet name="Summary sheet" sheetId="6" r:id="rId2"/>
    <sheet name="Region" sheetId="5" r:id="rId3"/>
  </sheets>
  <definedNames>
    <definedName name="_xlchart.v1.0" hidden="1">'Estimates of the use of water ('!$B$2:$B$463</definedName>
    <definedName name="ExternalData_1" localSheetId="0" hidden="1">'Estimates of the use of water ('!$A$1:$P$463</definedName>
    <definedName name="ExternalData_1" localSheetId="2" hidden="1">Region!$A$1:$B$233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B43" i="6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A7" i="2"/>
  <c r="AA9" i="2"/>
  <c r="AA23" i="2"/>
  <c r="AA37" i="2"/>
  <c r="AA39" i="2"/>
  <c r="AA71" i="2"/>
  <c r="AA87" i="2"/>
  <c r="AA119" i="2"/>
  <c r="AA121" i="2"/>
  <c r="AA135" i="2"/>
  <c r="AA137" i="2"/>
  <c r="AA167" i="2"/>
  <c r="AA169" i="2"/>
  <c r="AA181" i="2"/>
  <c r="AA183" i="2"/>
  <c r="AA215" i="2"/>
  <c r="AA231" i="2"/>
  <c r="AA263" i="2"/>
  <c r="AA279" i="2"/>
  <c r="AA295" i="2"/>
  <c r="AA297" i="2"/>
  <c r="AA327" i="2"/>
  <c r="AA343" i="2"/>
  <c r="AA375" i="2"/>
  <c r="AA377" i="2"/>
  <c r="AA389" i="2"/>
  <c r="AA391" i="2"/>
  <c r="AA407" i="2"/>
  <c r="AA409" i="2"/>
  <c r="AA413" i="2"/>
  <c r="AA439" i="2"/>
  <c r="AA455" i="2"/>
  <c r="W2" i="2"/>
  <c r="W3" i="2"/>
  <c r="W4" i="2"/>
  <c r="Z4" i="2" s="1"/>
  <c r="W5" i="2"/>
  <c r="W6" i="2"/>
  <c r="W7" i="2"/>
  <c r="W8" i="2"/>
  <c r="W9" i="2"/>
  <c r="W10" i="2"/>
  <c r="W11" i="2"/>
  <c r="Z11" i="2" s="1"/>
  <c r="W12" i="2"/>
  <c r="W13" i="2"/>
  <c r="W14" i="2"/>
  <c r="W15" i="2"/>
  <c r="W16" i="2"/>
  <c r="W17" i="2"/>
  <c r="W18" i="2"/>
  <c r="W19" i="2"/>
  <c r="Z19" i="2" s="1"/>
  <c r="W20" i="2"/>
  <c r="W21" i="2"/>
  <c r="W22" i="2"/>
  <c r="W23" i="2"/>
  <c r="W24" i="2"/>
  <c r="W25" i="2"/>
  <c r="W26" i="2"/>
  <c r="W27" i="2"/>
  <c r="Z27" i="2" s="1"/>
  <c r="W28" i="2"/>
  <c r="W29" i="2"/>
  <c r="W30" i="2"/>
  <c r="W31" i="2"/>
  <c r="W32" i="2"/>
  <c r="W33" i="2"/>
  <c r="W34" i="2"/>
  <c r="W35" i="2"/>
  <c r="Z35" i="2" s="1"/>
  <c r="W36" i="2"/>
  <c r="W37" i="2"/>
  <c r="W38" i="2"/>
  <c r="W39" i="2"/>
  <c r="W40" i="2"/>
  <c r="W41" i="2"/>
  <c r="W42" i="2"/>
  <c r="W43" i="2"/>
  <c r="Z43" i="2" s="1"/>
  <c r="W44" i="2"/>
  <c r="W45" i="2"/>
  <c r="W46" i="2"/>
  <c r="W47" i="2"/>
  <c r="W48" i="2"/>
  <c r="W49" i="2"/>
  <c r="W50" i="2"/>
  <c r="W51" i="2"/>
  <c r="Z51" i="2" s="1"/>
  <c r="W52" i="2"/>
  <c r="W53" i="2"/>
  <c r="W54" i="2"/>
  <c r="W55" i="2"/>
  <c r="W56" i="2"/>
  <c r="W57" i="2"/>
  <c r="W58" i="2"/>
  <c r="W59" i="2"/>
  <c r="Z59" i="2" s="1"/>
  <c r="W60" i="2"/>
  <c r="W61" i="2"/>
  <c r="W62" i="2"/>
  <c r="W63" i="2"/>
  <c r="W64" i="2"/>
  <c r="W65" i="2"/>
  <c r="W66" i="2"/>
  <c r="W67" i="2"/>
  <c r="Z67" i="2" s="1"/>
  <c r="W68" i="2"/>
  <c r="W69" i="2"/>
  <c r="W70" i="2"/>
  <c r="W71" i="2"/>
  <c r="W72" i="2"/>
  <c r="W73" i="2"/>
  <c r="W74" i="2"/>
  <c r="W75" i="2"/>
  <c r="Z75" i="2" s="1"/>
  <c r="W76" i="2"/>
  <c r="W77" i="2"/>
  <c r="W78" i="2"/>
  <c r="W79" i="2"/>
  <c r="W80" i="2"/>
  <c r="W81" i="2"/>
  <c r="W82" i="2"/>
  <c r="W83" i="2"/>
  <c r="Z83" i="2" s="1"/>
  <c r="W84" i="2"/>
  <c r="W85" i="2"/>
  <c r="W86" i="2"/>
  <c r="W87" i="2"/>
  <c r="W88" i="2"/>
  <c r="W89" i="2"/>
  <c r="W90" i="2"/>
  <c r="W91" i="2"/>
  <c r="Z91" i="2" s="1"/>
  <c r="W92" i="2"/>
  <c r="W93" i="2"/>
  <c r="W94" i="2"/>
  <c r="W95" i="2"/>
  <c r="W96" i="2"/>
  <c r="W97" i="2"/>
  <c r="W98" i="2"/>
  <c r="W99" i="2"/>
  <c r="Z99" i="2" s="1"/>
  <c r="W100" i="2"/>
  <c r="W101" i="2"/>
  <c r="W102" i="2"/>
  <c r="W103" i="2"/>
  <c r="W104" i="2"/>
  <c r="W105" i="2"/>
  <c r="W106" i="2"/>
  <c r="W107" i="2"/>
  <c r="Z107" i="2" s="1"/>
  <c r="W108" i="2"/>
  <c r="W109" i="2"/>
  <c r="W110" i="2"/>
  <c r="W111" i="2"/>
  <c r="W112" i="2"/>
  <c r="W113" i="2"/>
  <c r="W114" i="2"/>
  <c r="W115" i="2"/>
  <c r="Z115" i="2" s="1"/>
  <c r="W116" i="2"/>
  <c r="W117" i="2"/>
  <c r="W118" i="2"/>
  <c r="W119" i="2"/>
  <c r="W120" i="2"/>
  <c r="W121" i="2"/>
  <c r="W122" i="2"/>
  <c r="W123" i="2"/>
  <c r="Z123" i="2" s="1"/>
  <c r="W124" i="2"/>
  <c r="W125" i="2"/>
  <c r="W126" i="2"/>
  <c r="W127" i="2"/>
  <c r="W128" i="2"/>
  <c r="W129" i="2"/>
  <c r="W130" i="2"/>
  <c r="W131" i="2"/>
  <c r="Z131" i="2" s="1"/>
  <c r="W132" i="2"/>
  <c r="W133" i="2"/>
  <c r="W134" i="2"/>
  <c r="W135" i="2"/>
  <c r="W136" i="2"/>
  <c r="W137" i="2"/>
  <c r="W138" i="2"/>
  <c r="W139" i="2"/>
  <c r="Z139" i="2" s="1"/>
  <c r="W140" i="2"/>
  <c r="W141" i="2"/>
  <c r="W142" i="2"/>
  <c r="W143" i="2"/>
  <c r="W144" i="2"/>
  <c r="W145" i="2"/>
  <c r="W146" i="2"/>
  <c r="W147" i="2"/>
  <c r="Z147" i="2" s="1"/>
  <c r="W148" i="2"/>
  <c r="W149" i="2"/>
  <c r="W150" i="2"/>
  <c r="W151" i="2"/>
  <c r="W152" i="2"/>
  <c r="W153" i="2"/>
  <c r="W154" i="2"/>
  <c r="W155" i="2"/>
  <c r="Z155" i="2" s="1"/>
  <c r="W156" i="2"/>
  <c r="W157" i="2"/>
  <c r="W158" i="2"/>
  <c r="W159" i="2"/>
  <c r="W160" i="2"/>
  <c r="W161" i="2"/>
  <c r="W162" i="2"/>
  <c r="W163" i="2"/>
  <c r="Z163" i="2" s="1"/>
  <c r="W164" i="2"/>
  <c r="W165" i="2"/>
  <c r="W166" i="2"/>
  <c r="W167" i="2"/>
  <c r="W168" i="2"/>
  <c r="W169" i="2"/>
  <c r="W170" i="2"/>
  <c r="W171" i="2"/>
  <c r="Z171" i="2" s="1"/>
  <c r="W172" i="2"/>
  <c r="W173" i="2"/>
  <c r="W174" i="2"/>
  <c r="W175" i="2"/>
  <c r="W176" i="2"/>
  <c r="W177" i="2"/>
  <c r="W178" i="2"/>
  <c r="W179" i="2"/>
  <c r="Z179" i="2" s="1"/>
  <c r="W180" i="2"/>
  <c r="W181" i="2"/>
  <c r="W182" i="2"/>
  <c r="W183" i="2"/>
  <c r="W184" i="2"/>
  <c r="W185" i="2"/>
  <c r="W186" i="2"/>
  <c r="W187" i="2"/>
  <c r="Z187" i="2" s="1"/>
  <c r="W188" i="2"/>
  <c r="W189" i="2"/>
  <c r="W190" i="2"/>
  <c r="W191" i="2"/>
  <c r="W192" i="2"/>
  <c r="W193" i="2"/>
  <c r="W194" i="2"/>
  <c r="W195" i="2"/>
  <c r="Z195" i="2" s="1"/>
  <c r="W196" i="2"/>
  <c r="W197" i="2"/>
  <c r="W198" i="2"/>
  <c r="W199" i="2"/>
  <c r="W200" i="2"/>
  <c r="W201" i="2"/>
  <c r="W202" i="2"/>
  <c r="W203" i="2"/>
  <c r="Z203" i="2" s="1"/>
  <c r="W204" i="2"/>
  <c r="W205" i="2"/>
  <c r="W206" i="2"/>
  <c r="W207" i="2"/>
  <c r="W208" i="2"/>
  <c r="W209" i="2"/>
  <c r="W210" i="2"/>
  <c r="W211" i="2"/>
  <c r="Z211" i="2" s="1"/>
  <c r="W212" i="2"/>
  <c r="W213" i="2"/>
  <c r="W214" i="2"/>
  <c r="W215" i="2"/>
  <c r="W216" i="2"/>
  <c r="W217" i="2"/>
  <c r="W218" i="2"/>
  <c r="W219" i="2"/>
  <c r="Z219" i="2" s="1"/>
  <c r="W220" i="2"/>
  <c r="W221" i="2"/>
  <c r="W222" i="2"/>
  <c r="W223" i="2"/>
  <c r="W224" i="2"/>
  <c r="W225" i="2"/>
  <c r="W226" i="2"/>
  <c r="W227" i="2"/>
  <c r="Z227" i="2" s="1"/>
  <c r="W228" i="2"/>
  <c r="W229" i="2"/>
  <c r="W230" i="2"/>
  <c r="W231" i="2"/>
  <c r="W232" i="2"/>
  <c r="W233" i="2"/>
  <c r="W234" i="2"/>
  <c r="W235" i="2"/>
  <c r="Z235" i="2" s="1"/>
  <c r="W236" i="2"/>
  <c r="W237" i="2"/>
  <c r="W238" i="2"/>
  <c r="W239" i="2"/>
  <c r="W240" i="2"/>
  <c r="W241" i="2"/>
  <c r="W242" i="2"/>
  <c r="W243" i="2"/>
  <c r="Z243" i="2" s="1"/>
  <c r="W244" i="2"/>
  <c r="W245" i="2"/>
  <c r="W246" i="2"/>
  <c r="W247" i="2"/>
  <c r="W248" i="2"/>
  <c r="W249" i="2"/>
  <c r="W250" i="2"/>
  <c r="W251" i="2"/>
  <c r="Z251" i="2" s="1"/>
  <c r="W252" i="2"/>
  <c r="W253" i="2"/>
  <c r="W254" i="2"/>
  <c r="W255" i="2"/>
  <c r="W256" i="2"/>
  <c r="W257" i="2"/>
  <c r="W258" i="2"/>
  <c r="W259" i="2"/>
  <c r="Z259" i="2" s="1"/>
  <c r="W260" i="2"/>
  <c r="W261" i="2"/>
  <c r="W262" i="2"/>
  <c r="W263" i="2"/>
  <c r="W264" i="2"/>
  <c r="W265" i="2"/>
  <c r="W266" i="2"/>
  <c r="W267" i="2"/>
  <c r="Z267" i="2" s="1"/>
  <c r="W268" i="2"/>
  <c r="W269" i="2"/>
  <c r="W270" i="2"/>
  <c r="W271" i="2"/>
  <c r="W272" i="2"/>
  <c r="W273" i="2"/>
  <c r="W274" i="2"/>
  <c r="W275" i="2"/>
  <c r="Z275" i="2" s="1"/>
  <c r="W276" i="2"/>
  <c r="W277" i="2"/>
  <c r="W278" i="2"/>
  <c r="W279" i="2"/>
  <c r="W280" i="2"/>
  <c r="W281" i="2"/>
  <c r="W282" i="2"/>
  <c r="W283" i="2"/>
  <c r="Z283" i="2" s="1"/>
  <c r="W284" i="2"/>
  <c r="W285" i="2"/>
  <c r="W286" i="2"/>
  <c r="W287" i="2"/>
  <c r="W288" i="2"/>
  <c r="W289" i="2"/>
  <c r="W290" i="2"/>
  <c r="W291" i="2"/>
  <c r="Z291" i="2" s="1"/>
  <c r="W292" i="2"/>
  <c r="W293" i="2"/>
  <c r="W294" i="2"/>
  <c r="W295" i="2"/>
  <c r="W296" i="2"/>
  <c r="W297" i="2"/>
  <c r="W298" i="2"/>
  <c r="W299" i="2"/>
  <c r="Z299" i="2" s="1"/>
  <c r="W300" i="2"/>
  <c r="W301" i="2"/>
  <c r="W302" i="2"/>
  <c r="W303" i="2"/>
  <c r="W304" i="2"/>
  <c r="W305" i="2"/>
  <c r="W306" i="2"/>
  <c r="W307" i="2"/>
  <c r="Z307" i="2" s="1"/>
  <c r="W308" i="2"/>
  <c r="W309" i="2"/>
  <c r="W310" i="2"/>
  <c r="W311" i="2"/>
  <c r="W312" i="2"/>
  <c r="W313" i="2"/>
  <c r="W314" i="2"/>
  <c r="W315" i="2"/>
  <c r="Z315" i="2" s="1"/>
  <c r="W316" i="2"/>
  <c r="W317" i="2"/>
  <c r="W318" i="2"/>
  <c r="W319" i="2"/>
  <c r="W320" i="2"/>
  <c r="W321" i="2"/>
  <c r="W322" i="2"/>
  <c r="W323" i="2"/>
  <c r="Z323" i="2" s="1"/>
  <c r="W324" i="2"/>
  <c r="W325" i="2"/>
  <c r="W326" i="2"/>
  <c r="W327" i="2"/>
  <c r="W328" i="2"/>
  <c r="W329" i="2"/>
  <c r="W330" i="2"/>
  <c r="W331" i="2"/>
  <c r="Z331" i="2" s="1"/>
  <c r="W332" i="2"/>
  <c r="W333" i="2"/>
  <c r="W334" i="2"/>
  <c r="W335" i="2"/>
  <c r="W336" i="2"/>
  <c r="W337" i="2"/>
  <c r="W338" i="2"/>
  <c r="W339" i="2"/>
  <c r="Z339" i="2" s="1"/>
  <c r="W340" i="2"/>
  <c r="W341" i="2"/>
  <c r="W342" i="2"/>
  <c r="W343" i="2"/>
  <c r="W344" i="2"/>
  <c r="W345" i="2"/>
  <c r="W346" i="2"/>
  <c r="W347" i="2"/>
  <c r="Z347" i="2" s="1"/>
  <c r="W348" i="2"/>
  <c r="W349" i="2"/>
  <c r="W350" i="2"/>
  <c r="W351" i="2"/>
  <c r="W352" i="2"/>
  <c r="W353" i="2"/>
  <c r="W354" i="2"/>
  <c r="W355" i="2"/>
  <c r="Z355" i="2" s="1"/>
  <c r="W356" i="2"/>
  <c r="W357" i="2"/>
  <c r="W358" i="2"/>
  <c r="W359" i="2"/>
  <c r="W360" i="2"/>
  <c r="W361" i="2"/>
  <c r="W362" i="2"/>
  <c r="W363" i="2"/>
  <c r="Z363" i="2" s="1"/>
  <c r="W364" i="2"/>
  <c r="W365" i="2"/>
  <c r="W366" i="2"/>
  <c r="W367" i="2"/>
  <c r="W368" i="2"/>
  <c r="W369" i="2"/>
  <c r="W370" i="2"/>
  <c r="W371" i="2"/>
  <c r="Z371" i="2" s="1"/>
  <c r="W372" i="2"/>
  <c r="W373" i="2"/>
  <c r="W374" i="2"/>
  <c r="W375" i="2"/>
  <c r="W376" i="2"/>
  <c r="W377" i="2"/>
  <c r="W378" i="2"/>
  <c r="W379" i="2"/>
  <c r="Z379" i="2" s="1"/>
  <c r="W380" i="2"/>
  <c r="W381" i="2"/>
  <c r="W382" i="2"/>
  <c r="W383" i="2"/>
  <c r="W384" i="2"/>
  <c r="W385" i="2"/>
  <c r="W386" i="2"/>
  <c r="W387" i="2"/>
  <c r="Z387" i="2" s="1"/>
  <c r="W388" i="2"/>
  <c r="W389" i="2"/>
  <c r="W390" i="2"/>
  <c r="W391" i="2"/>
  <c r="W392" i="2"/>
  <c r="W393" i="2"/>
  <c r="W394" i="2"/>
  <c r="W395" i="2"/>
  <c r="Z395" i="2" s="1"/>
  <c r="W396" i="2"/>
  <c r="W397" i="2"/>
  <c r="W398" i="2"/>
  <c r="W399" i="2"/>
  <c r="W400" i="2"/>
  <c r="W401" i="2"/>
  <c r="W402" i="2"/>
  <c r="W403" i="2"/>
  <c r="Z403" i="2" s="1"/>
  <c r="W404" i="2"/>
  <c r="W405" i="2"/>
  <c r="W406" i="2"/>
  <c r="W407" i="2"/>
  <c r="W408" i="2"/>
  <c r="W409" i="2"/>
  <c r="W410" i="2"/>
  <c r="W411" i="2"/>
  <c r="Z411" i="2" s="1"/>
  <c r="W412" i="2"/>
  <c r="W413" i="2"/>
  <c r="W414" i="2"/>
  <c r="W415" i="2"/>
  <c r="W416" i="2"/>
  <c r="W417" i="2"/>
  <c r="W418" i="2"/>
  <c r="W419" i="2"/>
  <c r="Z419" i="2" s="1"/>
  <c r="W420" i="2"/>
  <c r="W421" i="2"/>
  <c r="W422" i="2"/>
  <c r="W423" i="2"/>
  <c r="W424" i="2"/>
  <c r="W425" i="2"/>
  <c r="W426" i="2"/>
  <c r="W427" i="2"/>
  <c r="Z427" i="2" s="1"/>
  <c r="W428" i="2"/>
  <c r="W429" i="2"/>
  <c r="W430" i="2"/>
  <c r="W431" i="2"/>
  <c r="W432" i="2"/>
  <c r="W433" i="2"/>
  <c r="W434" i="2"/>
  <c r="W435" i="2"/>
  <c r="Z435" i="2" s="1"/>
  <c r="W436" i="2"/>
  <c r="W437" i="2"/>
  <c r="W438" i="2"/>
  <c r="W439" i="2"/>
  <c r="W440" i="2"/>
  <c r="W441" i="2"/>
  <c r="W442" i="2"/>
  <c r="W443" i="2"/>
  <c r="Z443" i="2" s="1"/>
  <c r="W444" i="2"/>
  <c r="W445" i="2"/>
  <c r="W446" i="2"/>
  <c r="W447" i="2"/>
  <c r="W448" i="2"/>
  <c r="W449" i="2"/>
  <c r="W450" i="2"/>
  <c r="W451" i="2"/>
  <c r="Z451" i="2" s="1"/>
  <c r="W452" i="2"/>
  <c r="W453" i="2"/>
  <c r="W454" i="2"/>
  <c r="W455" i="2"/>
  <c r="W456" i="2"/>
  <c r="W457" i="2"/>
  <c r="W458" i="2"/>
  <c r="W459" i="2"/>
  <c r="Z459" i="2" s="1"/>
  <c r="W460" i="2"/>
  <c r="W461" i="2"/>
  <c r="W462" i="2"/>
  <c r="W463" i="2"/>
  <c r="Z463" i="2" s="1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Y303" i="2" s="1"/>
  <c r="V304" i="2"/>
  <c r="V305" i="2"/>
  <c r="V306" i="2"/>
  <c r="V307" i="2"/>
  <c r="V308" i="2"/>
  <c r="V309" i="2"/>
  <c r="V310" i="2"/>
  <c r="V311" i="2"/>
  <c r="Y311" i="2" s="1"/>
  <c r="V312" i="2"/>
  <c r="V313" i="2"/>
  <c r="V314" i="2"/>
  <c r="V315" i="2"/>
  <c r="V316" i="2"/>
  <c r="V317" i="2"/>
  <c r="V318" i="2"/>
  <c r="V319" i="2"/>
  <c r="Y319" i="2" s="1"/>
  <c r="V320" i="2"/>
  <c r="V321" i="2"/>
  <c r="V322" i="2"/>
  <c r="V323" i="2"/>
  <c r="V324" i="2"/>
  <c r="V325" i="2"/>
  <c r="Y325" i="2" s="1"/>
  <c r="V326" i="2"/>
  <c r="V327" i="2"/>
  <c r="Y327" i="2" s="1"/>
  <c r="V328" i="2"/>
  <c r="V329" i="2"/>
  <c r="V330" i="2"/>
  <c r="V331" i="2"/>
  <c r="V332" i="2"/>
  <c r="V333" i="2"/>
  <c r="Y333" i="2" s="1"/>
  <c r="V334" i="2"/>
  <c r="V335" i="2"/>
  <c r="Y335" i="2" s="1"/>
  <c r="V336" i="2"/>
  <c r="V337" i="2"/>
  <c r="V338" i="2"/>
  <c r="V339" i="2"/>
  <c r="V340" i="2"/>
  <c r="V341" i="2"/>
  <c r="Y341" i="2" s="1"/>
  <c r="V342" i="2"/>
  <c r="V343" i="2"/>
  <c r="Y343" i="2" s="1"/>
  <c r="V344" i="2"/>
  <c r="V345" i="2"/>
  <c r="V346" i="2"/>
  <c r="V347" i="2"/>
  <c r="V348" i="2"/>
  <c r="V349" i="2"/>
  <c r="Y349" i="2" s="1"/>
  <c r="V350" i="2"/>
  <c r="V351" i="2"/>
  <c r="Y351" i="2" s="1"/>
  <c r="V352" i="2"/>
  <c r="V353" i="2"/>
  <c r="V354" i="2"/>
  <c r="V355" i="2"/>
  <c r="V356" i="2"/>
  <c r="V357" i="2"/>
  <c r="Y357" i="2" s="1"/>
  <c r="V358" i="2"/>
  <c r="V359" i="2"/>
  <c r="Y359" i="2" s="1"/>
  <c r="V360" i="2"/>
  <c r="V361" i="2"/>
  <c r="V362" i="2"/>
  <c r="V363" i="2"/>
  <c r="V364" i="2"/>
  <c r="V365" i="2"/>
  <c r="Y365" i="2" s="1"/>
  <c r="V366" i="2"/>
  <c r="V367" i="2"/>
  <c r="Y367" i="2" s="1"/>
  <c r="V368" i="2"/>
  <c r="V369" i="2"/>
  <c r="V370" i="2"/>
  <c r="V371" i="2"/>
  <c r="V372" i="2"/>
  <c r="V373" i="2"/>
  <c r="Y373" i="2" s="1"/>
  <c r="V374" i="2"/>
  <c r="V375" i="2"/>
  <c r="Y375" i="2" s="1"/>
  <c r="V376" i="2"/>
  <c r="V377" i="2"/>
  <c r="V378" i="2"/>
  <c r="V379" i="2"/>
  <c r="V380" i="2"/>
  <c r="V381" i="2"/>
  <c r="Y381" i="2" s="1"/>
  <c r="V382" i="2"/>
  <c r="V383" i="2"/>
  <c r="Y383" i="2" s="1"/>
  <c r="V384" i="2"/>
  <c r="V385" i="2"/>
  <c r="V386" i="2"/>
  <c r="V387" i="2"/>
  <c r="V388" i="2"/>
  <c r="V389" i="2"/>
  <c r="Y389" i="2" s="1"/>
  <c r="V390" i="2"/>
  <c r="V391" i="2"/>
  <c r="Y391" i="2" s="1"/>
  <c r="V392" i="2"/>
  <c r="V393" i="2"/>
  <c r="V394" i="2"/>
  <c r="V395" i="2"/>
  <c r="V396" i="2"/>
  <c r="V397" i="2"/>
  <c r="Y397" i="2" s="1"/>
  <c r="V398" i="2"/>
  <c r="V399" i="2"/>
  <c r="Y399" i="2" s="1"/>
  <c r="V400" i="2"/>
  <c r="V401" i="2"/>
  <c r="V402" i="2"/>
  <c r="V403" i="2"/>
  <c r="V404" i="2"/>
  <c r="V405" i="2"/>
  <c r="Y405" i="2" s="1"/>
  <c r="V406" i="2"/>
  <c r="V407" i="2"/>
  <c r="Y407" i="2" s="1"/>
  <c r="V408" i="2"/>
  <c r="V409" i="2"/>
  <c r="V410" i="2"/>
  <c r="V411" i="2"/>
  <c r="V412" i="2"/>
  <c r="V413" i="2"/>
  <c r="Y413" i="2" s="1"/>
  <c r="V414" i="2"/>
  <c r="V415" i="2"/>
  <c r="Y415" i="2" s="1"/>
  <c r="V416" i="2"/>
  <c r="V417" i="2"/>
  <c r="V418" i="2"/>
  <c r="V419" i="2"/>
  <c r="V420" i="2"/>
  <c r="V421" i="2"/>
  <c r="Y421" i="2" s="1"/>
  <c r="V422" i="2"/>
  <c r="V423" i="2"/>
  <c r="Y423" i="2" s="1"/>
  <c r="V424" i="2"/>
  <c r="V425" i="2"/>
  <c r="V426" i="2"/>
  <c r="V427" i="2"/>
  <c r="V428" i="2"/>
  <c r="V429" i="2"/>
  <c r="Y429" i="2" s="1"/>
  <c r="V430" i="2"/>
  <c r="V431" i="2"/>
  <c r="Y431" i="2" s="1"/>
  <c r="V432" i="2"/>
  <c r="V433" i="2"/>
  <c r="V434" i="2"/>
  <c r="V435" i="2"/>
  <c r="V436" i="2"/>
  <c r="V437" i="2"/>
  <c r="Y437" i="2" s="1"/>
  <c r="V438" i="2"/>
  <c r="V439" i="2"/>
  <c r="Y439" i="2" s="1"/>
  <c r="V440" i="2"/>
  <c r="V441" i="2"/>
  <c r="V442" i="2"/>
  <c r="V443" i="2"/>
  <c r="V444" i="2"/>
  <c r="V445" i="2"/>
  <c r="Y445" i="2" s="1"/>
  <c r="V446" i="2"/>
  <c r="V447" i="2"/>
  <c r="Y447" i="2" s="1"/>
  <c r="V448" i="2"/>
  <c r="V449" i="2"/>
  <c r="V450" i="2"/>
  <c r="V451" i="2"/>
  <c r="V452" i="2"/>
  <c r="V453" i="2"/>
  <c r="Y453" i="2" s="1"/>
  <c r="V454" i="2"/>
  <c r="V455" i="2"/>
  <c r="Y455" i="2" s="1"/>
  <c r="V456" i="2"/>
  <c r="V457" i="2"/>
  <c r="V458" i="2"/>
  <c r="V459" i="2"/>
  <c r="V460" i="2"/>
  <c r="V461" i="2"/>
  <c r="Y461" i="2" s="1"/>
  <c r="V462" i="2"/>
  <c r="V463" i="2"/>
  <c r="Y463" i="2" s="1"/>
  <c r="U2" i="2"/>
  <c r="U3" i="2"/>
  <c r="U4" i="2"/>
  <c r="U5" i="2"/>
  <c r="U6" i="2"/>
  <c r="U7" i="2"/>
  <c r="X7" i="2" s="1"/>
  <c r="U8" i="2"/>
  <c r="U9" i="2"/>
  <c r="U10" i="2"/>
  <c r="U11" i="2"/>
  <c r="U12" i="2"/>
  <c r="U13" i="2"/>
  <c r="U14" i="2"/>
  <c r="U15" i="2"/>
  <c r="X15" i="2" s="1"/>
  <c r="U16" i="2"/>
  <c r="U17" i="2"/>
  <c r="U18" i="2"/>
  <c r="U19" i="2"/>
  <c r="U20" i="2"/>
  <c r="U21" i="2"/>
  <c r="U22" i="2"/>
  <c r="U23" i="2"/>
  <c r="X23" i="2" s="1"/>
  <c r="U24" i="2"/>
  <c r="U25" i="2"/>
  <c r="U26" i="2"/>
  <c r="U27" i="2"/>
  <c r="U28" i="2"/>
  <c r="U29" i="2"/>
  <c r="U30" i="2"/>
  <c r="U31" i="2"/>
  <c r="X31" i="2" s="1"/>
  <c r="U32" i="2"/>
  <c r="U33" i="2"/>
  <c r="U34" i="2"/>
  <c r="U35" i="2"/>
  <c r="U36" i="2"/>
  <c r="U37" i="2"/>
  <c r="U38" i="2"/>
  <c r="U39" i="2"/>
  <c r="X39" i="2" s="1"/>
  <c r="U40" i="2"/>
  <c r="U41" i="2"/>
  <c r="U42" i="2"/>
  <c r="U43" i="2"/>
  <c r="U44" i="2"/>
  <c r="U45" i="2"/>
  <c r="U46" i="2"/>
  <c r="U47" i="2"/>
  <c r="X47" i="2" s="1"/>
  <c r="U48" i="2"/>
  <c r="U49" i="2"/>
  <c r="U50" i="2"/>
  <c r="U51" i="2"/>
  <c r="U52" i="2"/>
  <c r="U53" i="2"/>
  <c r="U54" i="2"/>
  <c r="U55" i="2"/>
  <c r="X55" i="2" s="1"/>
  <c r="U56" i="2"/>
  <c r="U57" i="2"/>
  <c r="U58" i="2"/>
  <c r="U59" i="2"/>
  <c r="U60" i="2"/>
  <c r="U61" i="2"/>
  <c r="U62" i="2"/>
  <c r="U63" i="2"/>
  <c r="X63" i="2" s="1"/>
  <c r="U64" i="2"/>
  <c r="U65" i="2"/>
  <c r="U66" i="2"/>
  <c r="U67" i="2"/>
  <c r="U68" i="2"/>
  <c r="U69" i="2"/>
  <c r="U70" i="2"/>
  <c r="U71" i="2"/>
  <c r="X71" i="2" s="1"/>
  <c r="U72" i="2"/>
  <c r="U73" i="2"/>
  <c r="U74" i="2"/>
  <c r="U75" i="2"/>
  <c r="U76" i="2"/>
  <c r="U77" i="2"/>
  <c r="U78" i="2"/>
  <c r="U79" i="2"/>
  <c r="X79" i="2" s="1"/>
  <c r="U80" i="2"/>
  <c r="U81" i="2"/>
  <c r="U82" i="2"/>
  <c r="U83" i="2"/>
  <c r="U84" i="2"/>
  <c r="U85" i="2"/>
  <c r="U86" i="2"/>
  <c r="U87" i="2"/>
  <c r="X87" i="2" s="1"/>
  <c r="U88" i="2"/>
  <c r="U89" i="2"/>
  <c r="U90" i="2"/>
  <c r="U91" i="2"/>
  <c r="U92" i="2"/>
  <c r="U93" i="2"/>
  <c r="U94" i="2"/>
  <c r="U95" i="2"/>
  <c r="X95" i="2" s="1"/>
  <c r="U96" i="2"/>
  <c r="U97" i="2"/>
  <c r="U98" i="2"/>
  <c r="U99" i="2"/>
  <c r="U100" i="2"/>
  <c r="U101" i="2"/>
  <c r="U102" i="2"/>
  <c r="U103" i="2"/>
  <c r="X103" i="2" s="1"/>
  <c r="U104" i="2"/>
  <c r="U105" i="2"/>
  <c r="U106" i="2"/>
  <c r="U107" i="2"/>
  <c r="U108" i="2"/>
  <c r="U109" i="2"/>
  <c r="U110" i="2"/>
  <c r="U111" i="2"/>
  <c r="X111" i="2" s="1"/>
  <c r="U112" i="2"/>
  <c r="U113" i="2"/>
  <c r="U114" i="2"/>
  <c r="U115" i="2"/>
  <c r="U116" i="2"/>
  <c r="U117" i="2"/>
  <c r="U118" i="2"/>
  <c r="U119" i="2"/>
  <c r="X119" i="2" s="1"/>
  <c r="U120" i="2"/>
  <c r="U121" i="2"/>
  <c r="U122" i="2"/>
  <c r="U123" i="2"/>
  <c r="U124" i="2"/>
  <c r="U125" i="2"/>
  <c r="U126" i="2"/>
  <c r="U127" i="2"/>
  <c r="X127" i="2" s="1"/>
  <c r="U128" i="2"/>
  <c r="U129" i="2"/>
  <c r="U130" i="2"/>
  <c r="U131" i="2"/>
  <c r="U132" i="2"/>
  <c r="U133" i="2"/>
  <c r="U134" i="2"/>
  <c r="U135" i="2"/>
  <c r="X135" i="2" s="1"/>
  <c r="U136" i="2"/>
  <c r="U137" i="2"/>
  <c r="U138" i="2"/>
  <c r="U139" i="2"/>
  <c r="U140" i="2"/>
  <c r="U141" i="2"/>
  <c r="U142" i="2"/>
  <c r="U143" i="2"/>
  <c r="X143" i="2" s="1"/>
  <c r="U144" i="2"/>
  <c r="U145" i="2"/>
  <c r="U146" i="2"/>
  <c r="U147" i="2"/>
  <c r="U148" i="2"/>
  <c r="U149" i="2"/>
  <c r="U150" i="2"/>
  <c r="U151" i="2"/>
  <c r="X151" i="2" s="1"/>
  <c r="U152" i="2"/>
  <c r="U153" i="2"/>
  <c r="U154" i="2"/>
  <c r="U155" i="2"/>
  <c r="U156" i="2"/>
  <c r="U157" i="2"/>
  <c r="U158" i="2"/>
  <c r="U159" i="2"/>
  <c r="X159" i="2" s="1"/>
  <c r="U160" i="2"/>
  <c r="U161" i="2"/>
  <c r="U162" i="2"/>
  <c r="U163" i="2"/>
  <c r="U164" i="2"/>
  <c r="U165" i="2"/>
  <c r="U166" i="2"/>
  <c r="U167" i="2"/>
  <c r="X167" i="2" s="1"/>
  <c r="U168" i="2"/>
  <c r="U169" i="2"/>
  <c r="X169" i="2" s="1"/>
  <c r="U170" i="2"/>
  <c r="U171" i="2"/>
  <c r="U172" i="2"/>
  <c r="U173" i="2"/>
  <c r="U174" i="2"/>
  <c r="U175" i="2"/>
  <c r="X175" i="2" s="1"/>
  <c r="U176" i="2"/>
  <c r="U177" i="2"/>
  <c r="X177" i="2" s="1"/>
  <c r="U178" i="2"/>
  <c r="U179" i="2"/>
  <c r="U180" i="2"/>
  <c r="U181" i="2"/>
  <c r="U182" i="2"/>
  <c r="U183" i="2"/>
  <c r="X183" i="2" s="1"/>
  <c r="U184" i="2"/>
  <c r="U185" i="2"/>
  <c r="X185" i="2" s="1"/>
  <c r="U186" i="2"/>
  <c r="U187" i="2"/>
  <c r="U188" i="2"/>
  <c r="U189" i="2"/>
  <c r="U190" i="2"/>
  <c r="U191" i="2"/>
  <c r="X191" i="2" s="1"/>
  <c r="U192" i="2"/>
  <c r="U193" i="2"/>
  <c r="X193" i="2" s="1"/>
  <c r="U194" i="2"/>
  <c r="U195" i="2"/>
  <c r="U196" i="2"/>
  <c r="U197" i="2"/>
  <c r="U198" i="2"/>
  <c r="U199" i="2"/>
  <c r="X199" i="2" s="1"/>
  <c r="U200" i="2"/>
  <c r="U201" i="2"/>
  <c r="X201" i="2" s="1"/>
  <c r="U202" i="2"/>
  <c r="U203" i="2"/>
  <c r="U204" i="2"/>
  <c r="U205" i="2"/>
  <c r="U206" i="2"/>
  <c r="U207" i="2"/>
  <c r="X207" i="2" s="1"/>
  <c r="U208" i="2"/>
  <c r="U209" i="2"/>
  <c r="X209" i="2" s="1"/>
  <c r="U210" i="2"/>
  <c r="U211" i="2"/>
  <c r="U212" i="2"/>
  <c r="U213" i="2"/>
  <c r="U214" i="2"/>
  <c r="U215" i="2"/>
  <c r="X215" i="2" s="1"/>
  <c r="U216" i="2"/>
  <c r="U217" i="2"/>
  <c r="X217" i="2" s="1"/>
  <c r="U218" i="2"/>
  <c r="U219" i="2"/>
  <c r="U220" i="2"/>
  <c r="U221" i="2"/>
  <c r="U222" i="2"/>
  <c r="U223" i="2"/>
  <c r="X223" i="2" s="1"/>
  <c r="U224" i="2"/>
  <c r="U225" i="2"/>
  <c r="X225" i="2" s="1"/>
  <c r="U226" i="2"/>
  <c r="U227" i="2"/>
  <c r="U228" i="2"/>
  <c r="U229" i="2"/>
  <c r="U230" i="2"/>
  <c r="U231" i="2"/>
  <c r="X231" i="2" s="1"/>
  <c r="U232" i="2"/>
  <c r="U233" i="2"/>
  <c r="X233" i="2" s="1"/>
  <c r="U234" i="2"/>
  <c r="U235" i="2"/>
  <c r="U236" i="2"/>
  <c r="U237" i="2"/>
  <c r="U238" i="2"/>
  <c r="U239" i="2"/>
  <c r="X239" i="2" s="1"/>
  <c r="U240" i="2"/>
  <c r="U241" i="2"/>
  <c r="X241" i="2" s="1"/>
  <c r="U242" i="2"/>
  <c r="U243" i="2"/>
  <c r="U244" i="2"/>
  <c r="U245" i="2"/>
  <c r="U246" i="2"/>
  <c r="U247" i="2"/>
  <c r="X247" i="2" s="1"/>
  <c r="U248" i="2"/>
  <c r="U249" i="2"/>
  <c r="X249" i="2" s="1"/>
  <c r="U250" i="2"/>
  <c r="U251" i="2"/>
  <c r="U252" i="2"/>
  <c r="U253" i="2"/>
  <c r="U254" i="2"/>
  <c r="U255" i="2"/>
  <c r="X255" i="2" s="1"/>
  <c r="U256" i="2"/>
  <c r="U257" i="2"/>
  <c r="X257" i="2" s="1"/>
  <c r="U258" i="2"/>
  <c r="U259" i="2"/>
  <c r="U260" i="2"/>
  <c r="U261" i="2"/>
  <c r="U262" i="2"/>
  <c r="U263" i="2"/>
  <c r="X263" i="2" s="1"/>
  <c r="U264" i="2"/>
  <c r="U265" i="2"/>
  <c r="X265" i="2" s="1"/>
  <c r="U266" i="2"/>
  <c r="U267" i="2"/>
  <c r="U268" i="2"/>
  <c r="U269" i="2"/>
  <c r="U270" i="2"/>
  <c r="U271" i="2"/>
  <c r="X271" i="2" s="1"/>
  <c r="U272" i="2"/>
  <c r="U273" i="2"/>
  <c r="X273" i="2" s="1"/>
  <c r="U274" i="2"/>
  <c r="U275" i="2"/>
  <c r="U276" i="2"/>
  <c r="U277" i="2"/>
  <c r="U278" i="2"/>
  <c r="U279" i="2"/>
  <c r="X279" i="2" s="1"/>
  <c r="U280" i="2"/>
  <c r="U281" i="2"/>
  <c r="X281" i="2" s="1"/>
  <c r="U282" i="2"/>
  <c r="U283" i="2"/>
  <c r="U284" i="2"/>
  <c r="U285" i="2"/>
  <c r="U286" i="2"/>
  <c r="U287" i="2"/>
  <c r="X287" i="2" s="1"/>
  <c r="U288" i="2"/>
  <c r="U289" i="2"/>
  <c r="X289" i="2" s="1"/>
  <c r="U290" i="2"/>
  <c r="U291" i="2"/>
  <c r="U292" i="2"/>
  <c r="U293" i="2"/>
  <c r="U294" i="2"/>
  <c r="U295" i="2"/>
  <c r="X295" i="2" s="1"/>
  <c r="U296" i="2"/>
  <c r="U297" i="2"/>
  <c r="X297" i="2" s="1"/>
  <c r="U298" i="2"/>
  <c r="U299" i="2"/>
  <c r="U300" i="2"/>
  <c r="U301" i="2"/>
  <c r="U302" i="2"/>
  <c r="U303" i="2"/>
  <c r="X303" i="2" s="1"/>
  <c r="U304" i="2"/>
  <c r="U305" i="2"/>
  <c r="X305" i="2" s="1"/>
  <c r="U306" i="2"/>
  <c r="U307" i="2"/>
  <c r="U308" i="2"/>
  <c r="U309" i="2"/>
  <c r="U310" i="2"/>
  <c r="U311" i="2"/>
  <c r="X311" i="2" s="1"/>
  <c r="U312" i="2"/>
  <c r="U313" i="2"/>
  <c r="X313" i="2" s="1"/>
  <c r="U314" i="2"/>
  <c r="U315" i="2"/>
  <c r="U316" i="2"/>
  <c r="U317" i="2"/>
  <c r="U318" i="2"/>
  <c r="U319" i="2"/>
  <c r="X319" i="2" s="1"/>
  <c r="U320" i="2"/>
  <c r="U321" i="2"/>
  <c r="X321" i="2" s="1"/>
  <c r="U322" i="2"/>
  <c r="U323" i="2"/>
  <c r="U324" i="2"/>
  <c r="U325" i="2"/>
  <c r="U326" i="2"/>
  <c r="U327" i="2"/>
  <c r="X327" i="2" s="1"/>
  <c r="U328" i="2"/>
  <c r="U329" i="2"/>
  <c r="X329" i="2" s="1"/>
  <c r="U330" i="2"/>
  <c r="U331" i="2"/>
  <c r="U332" i="2"/>
  <c r="U333" i="2"/>
  <c r="U334" i="2"/>
  <c r="U335" i="2"/>
  <c r="X335" i="2" s="1"/>
  <c r="U336" i="2"/>
  <c r="U337" i="2"/>
  <c r="X337" i="2" s="1"/>
  <c r="U338" i="2"/>
  <c r="U339" i="2"/>
  <c r="U340" i="2"/>
  <c r="U341" i="2"/>
  <c r="U342" i="2"/>
  <c r="U343" i="2"/>
  <c r="X343" i="2" s="1"/>
  <c r="U344" i="2"/>
  <c r="U345" i="2"/>
  <c r="X345" i="2" s="1"/>
  <c r="U346" i="2"/>
  <c r="U347" i="2"/>
  <c r="U348" i="2"/>
  <c r="U349" i="2"/>
  <c r="U350" i="2"/>
  <c r="U351" i="2"/>
  <c r="X351" i="2" s="1"/>
  <c r="U352" i="2"/>
  <c r="U353" i="2"/>
  <c r="X353" i="2" s="1"/>
  <c r="U354" i="2"/>
  <c r="U355" i="2"/>
  <c r="U356" i="2"/>
  <c r="U357" i="2"/>
  <c r="U358" i="2"/>
  <c r="U359" i="2"/>
  <c r="X359" i="2" s="1"/>
  <c r="U360" i="2"/>
  <c r="U361" i="2"/>
  <c r="X361" i="2" s="1"/>
  <c r="U362" i="2"/>
  <c r="U363" i="2"/>
  <c r="U364" i="2"/>
  <c r="U365" i="2"/>
  <c r="U366" i="2"/>
  <c r="U367" i="2"/>
  <c r="X367" i="2" s="1"/>
  <c r="U368" i="2"/>
  <c r="U369" i="2"/>
  <c r="X369" i="2" s="1"/>
  <c r="U370" i="2"/>
  <c r="U371" i="2"/>
  <c r="U372" i="2"/>
  <c r="U373" i="2"/>
  <c r="U374" i="2"/>
  <c r="U375" i="2"/>
  <c r="X375" i="2" s="1"/>
  <c r="U376" i="2"/>
  <c r="U377" i="2"/>
  <c r="X377" i="2" s="1"/>
  <c r="U378" i="2"/>
  <c r="U379" i="2"/>
  <c r="U380" i="2"/>
  <c r="U381" i="2"/>
  <c r="U382" i="2"/>
  <c r="U383" i="2"/>
  <c r="X383" i="2" s="1"/>
  <c r="U384" i="2"/>
  <c r="U385" i="2"/>
  <c r="X385" i="2" s="1"/>
  <c r="U386" i="2"/>
  <c r="U387" i="2"/>
  <c r="U388" i="2"/>
  <c r="U389" i="2"/>
  <c r="U390" i="2"/>
  <c r="U391" i="2"/>
  <c r="X391" i="2" s="1"/>
  <c r="U392" i="2"/>
  <c r="U393" i="2"/>
  <c r="X393" i="2" s="1"/>
  <c r="U394" i="2"/>
  <c r="U395" i="2"/>
  <c r="U396" i="2"/>
  <c r="U397" i="2"/>
  <c r="U398" i="2"/>
  <c r="U399" i="2"/>
  <c r="X399" i="2" s="1"/>
  <c r="U400" i="2"/>
  <c r="U401" i="2"/>
  <c r="X401" i="2" s="1"/>
  <c r="U402" i="2"/>
  <c r="U403" i="2"/>
  <c r="U404" i="2"/>
  <c r="U405" i="2"/>
  <c r="U406" i="2"/>
  <c r="U407" i="2"/>
  <c r="X407" i="2" s="1"/>
  <c r="U408" i="2"/>
  <c r="U409" i="2"/>
  <c r="X409" i="2" s="1"/>
  <c r="U410" i="2"/>
  <c r="U411" i="2"/>
  <c r="U412" i="2"/>
  <c r="U413" i="2"/>
  <c r="U414" i="2"/>
  <c r="U415" i="2"/>
  <c r="X415" i="2" s="1"/>
  <c r="U416" i="2"/>
  <c r="U417" i="2"/>
  <c r="X417" i="2" s="1"/>
  <c r="U418" i="2"/>
  <c r="U419" i="2"/>
  <c r="U420" i="2"/>
  <c r="U421" i="2"/>
  <c r="U422" i="2"/>
  <c r="U423" i="2"/>
  <c r="X423" i="2" s="1"/>
  <c r="U424" i="2"/>
  <c r="U425" i="2"/>
  <c r="X425" i="2" s="1"/>
  <c r="U426" i="2"/>
  <c r="U427" i="2"/>
  <c r="U428" i="2"/>
  <c r="U429" i="2"/>
  <c r="U430" i="2"/>
  <c r="U431" i="2"/>
  <c r="X431" i="2" s="1"/>
  <c r="U432" i="2"/>
  <c r="U433" i="2"/>
  <c r="X433" i="2" s="1"/>
  <c r="U434" i="2"/>
  <c r="U435" i="2"/>
  <c r="U436" i="2"/>
  <c r="U437" i="2"/>
  <c r="U438" i="2"/>
  <c r="U439" i="2"/>
  <c r="X439" i="2" s="1"/>
  <c r="U440" i="2"/>
  <c r="U441" i="2"/>
  <c r="X441" i="2" s="1"/>
  <c r="U442" i="2"/>
  <c r="U443" i="2"/>
  <c r="U444" i="2"/>
  <c r="U445" i="2"/>
  <c r="U446" i="2"/>
  <c r="U447" i="2"/>
  <c r="X447" i="2" s="1"/>
  <c r="U448" i="2"/>
  <c r="U449" i="2"/>
  <c r="X449" i="2" s="1"/>
  <c r="U450" i="2"/>
  <c r="U451" i="2"/>
  <c r="U452" i="2"/>
  <c r="U453" i="2"/>
  <c r="U454" i="2"/>
  <c r="U455" i="2"/>
  <c r="X455" i="2" s="1"/>
  <c r="U456" i="2"/>
  <c r="U457" i="2"/>
  <c r="X457" i="2" s="1"/>
  <c r="U458" i="2"/>
  <c r="U459" i="2"/>
  <c r="U460" i="2"/>
  <c r="U461" i="2"/>
  <c r="U462" i="2"/>
  <c r="U463" i="2"/>
  <c r="X463" i="2" s="1"/>
  <c r="T3" i="2"/>
  <c r="T5" i="2"/>
  <c r="AA5" i="2" s="1"/>
  <c r="T7" i="2"/>
  <c r="T9" i="2"/>
  <c r="T11" i="2"/>
  <c r="AA11" i="2" s="1"/>
  <c r="T13" i="2"/>
  <c r="AA13" i="2" s="1"/>
  <c r="T15" i="2"/>
  <c r="AA15" i="2" s="1"/>
  <c r="T17" i="2"/>
  <c r="AA17" i="2" s="1"/>
  <c r="T19" i="2"/>
  <c r="T21" i="2"/>
  <c r="T23" i="2"/>
  <c r="T25" i="2"/>
  <c r="AA25" i="2" s="1"/>
  <c r="T27" i="2"/>
  <c r="AA27" i="2" s="1"/>
  <c r="T29" i="2"/>
  <c r="AA29" i="2" s="1"/>
  <c r="T31" i="2"/>
  <c r="AA31" i="2" s="1"/>
  <c r="T33" i="2"/>
  <c r="AA33" i="2" s="1"/>
  <c r="T35" i="2"/>
  <c r="T37" i="2"/>
  <c r="T39" i="2"/>
  <c r="T41" i="2"/>
  <c r="AA41" i="2" s="1"/>
  <c r="T43" i="2"/>
  <c r="AA43" i="2" s="1"/>
  <c r="T45" i="2"/>
  <c r="AA45" i="2" s="1"/>
  <c r="T47" i="2"/>
  <c r="AA47" i="2" s="1"/>
  <c r="T49" i="2"/>
  <c r="AA49" i="2" s="1"/>
  <c r="T51" i="2"/>
  <c r="T53" i="2"/>
  <c r="AA53" i="2" s="1"/>
  <c r="T55" i="2"/>
  <c r="AA55" i="2" s="1"/>
  <c r="T57" i="2"/>
  <c r="AA57" i="2" s="1"/>
  <c r="T59" i="2"/>
  <c r="AA59" i="2" s="1"/>
  <c r="T61" i="2"/>
  <c r="AA61" i="2" s="1"/>
  <c r="T63" i="2"/>
  <c r="AA63" i="2" s="1"/>
  <c r="T65" i="2"/>
  <c r="AA65" i="2" s="1"/>
  <c r="T67" i="2"/>
  <c r="T69" i="2"/>
  <c r="T71" i="2"/>
  <c r="T73" i="2"/>
  <c r="AA73" i="2" s="1"/>
  <c r="T75" i="2"/>
  <c r="AA75" i="2" s="1"/>
  <c r="T77" i="2"/>
  <c r="AA77" i="2" s="1"/>
  <c r="T79" i="2"/>
  <c r="AA79" i="2" s="1"/>
  <c r="T81" i="2"/>
  <c r="AA81" i="2" s="1"/>
  <c r="T83" i="2"/>
  <c r="T85" i="2"/>
  <c r="T87" i="2"/>
  <c r="T89" i="2"/>
  <c r="AA89" i="2" s="1"/>
  <c r="T91" i="2"/>
  <c r="AA91" i="2" s="1"/>
  <c r="T93" i="2"/>
  <c r="AA93" i="2" s="1"/>
  <c r="T95" i="2"/>
  <c r="AA95" i="2" s="1"/>
  <c r="T97" i="2"/>
  <c r="AA97" i="2" s="1"/>
  <c r="T99" i="2"/>
  <c r="T101" i="2"/>
  <c r="T103" i="2"/>
  <c r="AA103" i="2" s="1"/>
  <c r="T105" i="2"/>
  <c r="AA105" i="2" s="1"/>
  <c r="T107" i="2"/>
  <c r="AA107" i="2" s="1"/>
  <c r="T109" i="2"/>
  <c r="AA109" i="2" s="1"/>
  <c r="T111" i="2"/>
  <c r="AA111" i="2" s="1"/>
  <c r="T113" i="2"/>
  <c r="AA113" i="2" s="1"/>
  <c r="T115" i="2"/>
  <c r="T117" i="2"/>
  <c r="AA117" i="2" s="1"/>
  <c r="T119" i="2"/>
  <c r="T121" i="2"/>
  <c r="T123" i="2"/>
  <c r="AA123" i="2" s="1"/>
  <c r="T125" i="2"/>
  <c r="AA125" i="2" s="1"/>
  <c r="T127" i="2"/>
  <c r="AA127" i="2" s="1"/>
  <c r="T129" i="2"/>
  <c r="AA129" i="2" s="1"/>
  <c r="T131" i="2"/>
  <c r="T133" i="2"/>
  <c r="T135" i="2"/>
  <c r="T137" i="2"/>
  <c r="T139" i="2"/>
  <c r="AA139" i="2" s="1"/>
  <c r="T141" i="2"/>
  <c r="AA141" i="2" s="1"/>
  <c r="T143" i="2"/>
  <c r="AA143" i="2" s="1"/>
  <c r="T145" i="2"/>
  <c r="AA145" i="2" s="1"/>
  <c r="T147" i="2"/>
  <c r="T149" i="2"/>
  <c r="T151" i="2"/>
  <c r="AA151" i="2" s="1"/>
  <c r="T153" i="2"/>
  <c r="AA153" i="2" s="1"/>
  <c r="T155" i="2"/>
  <c r="AA155" i="2" s="1"/>
  <c r="T157" i="2"/>
  <c r="AA157" i="2" s="1"/>
  <c r="T159" i="2"/>
  <c r="AA159" i="2" s="1"/>
  <c r="T161" i="2"/>
  <c r="AA161" i="2" s="1"/>
  <c r="T163" i="2"/>
  <c r="T165" i="2"/>
  <c r="T167" i="2"/>
  <c r="T169" i="2"/>
  <c r="T171" i="2"/>
  <c r="AA171" i="2" s="1"/>
  <c r="T173" i="2"/>
  <c r="AA173" i="2" s="1"/>
  <c r="T175" i="2"/>
  <c r="AA175" i="2" s="1"/>
  <c r="T177" i="2"/>
  <c r="AA177" i="2" s="1"/>
  <c r="T179" i="2"/>
  <c r="T181" i="2"/>
  <c r="T183" i="2"/>
  <c r="T185" i="2"/>
  <c r="AA185" i="2" s="1"/>
  <c r="T187" i="2"/>
  <c r="AA187" i="2" s="1"/>
  <c r="T189" i="2"/>
  <c r="AA189" i="2" s="1"/>
  <c r="T191" i="2"/>
  <c r="AA191" i="2" s="1"/>
  <c r="T193" i="2"/>
  <c r="AA193" i="2" s="1"/>
  <c r="T195" i="2"/>
  <c r="T197" i="2"/>
  <c r="AA197" i="2" s="1"/>
  <c r="T199" i="2"/>
  <c r="AA199" i="2" s="1"/>
  <c r="T201" i="2"/>
  <c r="AA201" i="2" s="1"/>
  <c r="T203" i="2"/>
  <c r="AA203" i="2" s="1"/>
  <c r="T205" i="2"/>
  <c r="AA205" i="2" s="1"/>
  <c r="T207" i="2"/>
  <c r="AA207" i="2" s="1"/>
  <c r="T209" i="2"/>
  <c r="AA209" i="2" s="1"/>
  <c r="T211" i="2"/>
  <c r="T213" i="2"/>
  <c r="T215" i="2"/>
  <c r="T217" i="2"/>
  <c r="AA217" i="2" s="1"/>
  <c r="T219" i="2"/>
  <c r="AA219" i="2" s="1"/>
  <c r="T221" i="2"/>
  <c r="AA221" i="2" s="1"/>
  <c r="T223" i="2"/>
  <c r="AA223" i="2" s="1"/>
  <c r="T225" i="2"/>
  <c r="AA225" i="2" s="1"/>
  <c r="T227" i="2"/>
  <c r="T229" i="2"/>
  <c r="T231" i="2"/>
  <c r="T233" i="2"/>
  <c r="AA233" i="2" s="1"/>
  <c r="T235" i="2"/>
  <c r="AA235" i="2" s="1"/>
  <c r="T237" i="2"/>
  <c r="AA237" i="2" s="1"/>
  <c r="T239" i="2"/>
  <c r="AA239" i="2" s="1"/>
  <c r="T241" i="2"/>
  <c r="AA241" i="2" s="1"/>
  <c r="T243" i="2"/>
  <c r="T245" i="2"/>
  <c r="T247" i="2"/>
  <c r="AA247" i="2" s="1"/>
  <c r="T249" i="2"/>
  <c r="AA249" i="2" s="1"/>
  <c r="T251" i="2"/>
  <c r="AA251" i="2" s="1"/>
  <c r="T253" i="2"/>
  <c r="AA253" i="2" s="1"/>
  <c r="T255" i="2"/>
  <c r="AA255" i="2" s="1"/>
  <c r="T257" i="2"/>
  <c r="AA257" i="2" s="1"/>
  <c r="T259" i="2"/>
  <c r="T261" i="2"/>
  <c r="AA261" i="2" s="1"/>
  <c r="T263" i="2"/>
  <c r="T265" i="2"/>
  <c r="AA265" i="2" s="1"/>
  <c r="T267" i="2"/>
  <c r="AA267" i="2" s="1"/>
  <c r="T269" i="2"/>
  <c r="AA269" i="2" s="1"/>
  <c r="T271" i="2"/>
  <c r="AA271" i="2" s="1"/>
  <c r="T273" i="2"/>
  <c r="AA273" i="2" s="1"/>
  <c r="T275" i="2"/>
  <c r="T277" i="2"/>
  <c r="T279" i="2"/>
  <c r="T281" i="2"/>
  <c r="AA281" i="2" s="1"/>
  <c r="T283" i="2"/>
  <c r="AA283" i="2" s="1"/>
  <c r="T285" i="2"/>
  <c r="AA285" i="2" s="1"/>
  <c r="T287" i="2"/>
  <c r="AA287" i="2" s="1"/>
  <c r="T289" i="2"/>
  <c r="AA289" i="2" s="1"/>
  <c r="T291" i="2"/>
  <c r="T293" i="2"/>
  <c r="T295" i="2"/>
  <c r="T297" i="2"/>
  <c r="T299" i="2"/>
  <c r="AA299" i="2" s="1"/>
  <c r="T301" i="2"/>
  <c r="AA301" i="2" s="1"/>
  <c r="T303" i="2"/>
  <c r="AA303" i="2" s="1"/>
  <c r="T305" i="2"/>
  <c r="AA305" i="2" s="1"/>
  <c r="T307" i="2"/>
  <c r="T309" i="2"/>
  <c r="AA309" i="2" s="1"/>
  <c r="T311" i="2"/>
  <c r="AA311" i="2" s="1"/>
  <c r="T313" i="2"/>
  <c r="AA313" i="2" s="1"/>
  <c r="T315" i="2"/>
  <c r="AA315" i="2" s="1"/>
  <c r="T317" i="2"/>
  <c r="AA317" i="2" s="1"/>
  <c r="T319" i="2"/>
  <c r="AA319" i="2" s="1"/>
  <c r="T321" i="2"/>
  <c r="AA321" i="2" s="1"/>
  <c r="T323" i="2"/>
  <c r="T325" i="2"/>
  <c r="T327" i="2"/>
  <c r="T329" i="2"/>
  <c r="AA329" i="2" s="1"/>
  <c r="T331" i="2"/>
  <c r="AA331" i="2" s="1"/>
  <c r="T333" i="2"/>
  <c r="AA333" i="2" s="1"/>
  <c r="T335" i="2"/>
  <c r="AA335" i="2" s="1"/>
  <c r="T337" i="2"/>
  <c r="AA337" i="2" s="1"/>
  <c r="T339" i="2"/>
  <c r="T341" i="2"/>
  <c r="T343" i="2"/>
  <c r="T345" i="2"/>
  <c r="AA345" i="2" s="1"/>
  <c r="T347" i="2"/>
  <c r="AA347" i="2" s="1"/>
  <c r="T349" i="2"/>
  <c r="AA349" i="2" s="1"/>
  <c r="T351" i="2"/>
  <c r="AA351" i="2" s="1"/>
  <c r="T353" i="2"/>
  <c r="AA353" i="2" s="1"/>
  <c r="T355" i="2"/>
  <c r="T357" i="2"/>
  <c r="T359" i="2"/>
  <c r="AA359" i="2" s="1"/>
  <c r="T361" i="2"/>
  <c r="AA361" i="2" s="1"/>
  <c r="T363" i="2"/>
  <c r="AA363" i="2" s="1"/>
  <c r="T365" i="2"/>
  <c r="AA365" i="2" s="1"/>
  <c r="T367" i="2"/>
  <c r="AA367" i="2" s="1"/>
  <c r="T369" i="2"/>
  <c r="AA369" i="2" s="1"/>
  <c r="T371" i="2"/>
  <c r="T373" i="2"/>
  <c r="T375" i="2"/>
  <c r="T377" i="2"/>
  <c r="T379" i="2"/>
  <c r="AA379" i="2" s="1"/>
  <c r="T381" i="2"/>
  <c r="AA381" i="2" s="1"/>
  <c r="T383" i="2"/>
  <c r="AA383" i="2" s="1"/>
  <c r="T385" i="2"/>
  <c r="AA385" i="2" s="1"/>
  <c r="T387" i="2"/>
  <c r="T389" i="2"/>
  <c r="T391" i="2"/>
  <c r="T393" i="2"/>
  <c r="AA393" i="2" s="1"/>
  <c r="T395" i="2"/>
  <c r="AA395" i="2" s="1"/>
  <c r="T397" i="2"/>
  <c r="AA397" i="2" s="1"/>
  <c r="T399" i="2"/>
  <c r="AA399" i="2" s="1"/>
  <c r="T401" i="2"/>
  <c r="AA401" i="2" s="1"/>
  <c r="T403" i="2"/>
  <c r="T405" i="2"/>
  <c r="T407" i="2"/>
  <c r="T409" i="2"/>
  <c r="T411" i="2"/>
  <c r="AA411" i="2" s="1"/>
  <c r="T413" i="2"/>
  <c r="T415" i="2"/>
  <c r="AA415" i="2" s="1"/>
  <c r="T417" i="2"/>
  <c r="AA417" i="2" s="1"/>
  <c r="T419" i="2"/>
  <c r="T421" i="2"/>
  <c r="T423" i="2"/>
  <c r="AA423" i="2" s="1"/>
  <c r="T425" i="2"/>
  <c r="AA425" i="2" s="1"/>
  <c r="T427" i="2"/>
  <c r="AA427" i="2" s="1"/>
  <c r="T429" i="2"/>
  <c r="AA429" i="2" s="1"/>
  <c r="T431" i="2"/>
  <c r="AA431" i="2" s="1"/>
  <c r="T433" i="2"/>
  <c r="AA433" i="2" s="1"/>
  <c r="T435" i="2"/>
  <c r="T437" i="2"/>
  <c r="AA437" i="2" s="1"/>
  <c r="T439" i="2"/>
  <c r="T441" i="2"/>
  <c r="AA441" i="2" s="1"/>
  <c r="T443" i="2"/>
  <c r="AA443" i="2" s="1"/>
  <c r="T445" i="2"/>
  <c r="AA445" i="2" s="1"/>
  <c r="T447" i="2"/>
  <c r="AA447" i="2" s="1"/>
  <c r="T449" i="2"/>
  <c r="AA449" i="2" s="1"/>
  <c r="T451" i="2"/>
  <c r="T453" i="2"/>
  <c r="T455" i="2"/>
  <c r="T457" i="2"/>
  <c r="AA457" i="2" s="1"/>
  <c r="T459" i="2"/>
  <c r="AA459" i="2" s="1"/>
  <c r="T461" i="2"/>
  <c r="AA461" i="2" s="1"/>
  <c r="T463" i="2"/>
  <c r="AA463" i="2" s="1"/>
  <c r="S3" i="2"/>
  <c r="S5" i="2"/>
  <c r="S7" i="2"/>
  <c r="S9" i="2"/>
  <c r="S11" i="2"/>
  <c r="S13" i="2"/>
  <c r="S15" i="2"/>
  <c r="S17" i="2"/>
  <c r="S19" i="2"/>
  <c r="S21" i="2"/>
  <c r="AA21" i="2" s="1"/>
  <c r="S23" i="2"/>
  <c r="S25" i="2"/>
  <c r="S27" i="2"/>
  <c r="S29" i="2"/>
  <c r="S31" i="2"/>
  <c r="S33" i="2"/>
  <c r="S35" i="2"/>
  <c r="S37" i="2"/>
  <c r="S39" i="2"/>
  <c r="S41" i="2"/>
  <c r="S43" i="2"/>
  <c r="S45" i="2"/>
  <c r="S47" i="2"/>
  <c r="S49" i="2"/>
  <c r="S51" i="2"/>
  <c r="S53" i="2"/>
  <c r="S55" i="2"/>
  <c r="S57" i="2"/>
  <c r="S59" i="2"/>
  <c r="S61" i="2"/>
  <c r="S63" i="2"/>
  <c r="S65" i="2"/>
  <c r="S67" i="2"/>
  <c r="S69" i="2"/>
  <c r="AA69" i="2" s="1"/>
  <c r="S71" i="2"/>
  <c r="S73" i="2"/>
  <c r="S75" i="2"/>
  <c r="S77" i="2"/>
  <c r="S79" i="2"/>
  <c r="S81" i="2"/>
  <c r="S83" i="2"/>
  <c r="S85" i="2"/>
  <c r="AA85" i="2" s="1"/>
  <c r="S87" i="2"/>
  <c r="S89" i="2"/>
  <c r="S91" i="2"/>
  <c r="S93" i="2"/>
  <c r="S95" i="2"/>
  <c r="S97" i="2"/>
  <c r="S99" i="2"/>
  <c r="S101" i="2"/>
  <c r="AA101" i="2" s="1"/>
  <c r="S103" i="2"/>
  <c r="S105" i="2"/>
  <c r="S107" i="2"/>
  <c r="S109" i="2"/>
  <c r="S111" i="2"/>
  <c r="S113" i="2"/>
  <c r="S115" i="2"/>
  <c r="S117" i="2"/>
  <c r="S119" i="2"/>
  <c r="S121" i="2"/>
  <c r="S123" i="2"/>
  <c r="S125" i="2"/>
  <c r="S127" i="2"/>
  <c r="S129" i="2"/>
  <c r="S131" i="2"/>
  <c r="S133" i="2"/>
  <c r="AA133" i="2" s="1"/>
  <c r="S135" i="2"/>
  <c r="S137" i="2"/>
  <c r="S139" i="2"/>
  <c r="S141" i="2"/>
  <c r="S143" i="2"/>
  <c r="S145" i="2"/>
  <c r="S147" i="2"/>
  <c r="S149" i="2"/>
  <c r="AA149" i="2" s="1"/>
  <c r="S151" i="2"/>
  <c r="S153" i="2"/>
  <c r="S155" i="2"/>
  <c r="S157" i="2"/>
  <c r="S159" i="2"/>
  <c r="S161" i="2"/>
  <c r="S163" i="2"/>
  <c r="S165" i="2"/>
  <c r="AA165" i="2" s="1"/>
  <c r="S167" i="2"/>
  <c r="S169" i="2"/>
  <c r="S171" i="2"/>
  <c r="S173" i="2"/>
  <c r="S175" i="2"/>
  <c r="S177" i="2"/>
  <c r="S179" i="2"/>
  <c r="S181" i="2"/>
  <c r="S183" i="2"/>
  <c r="S185" i="2"/>
  <c r="S187" i="2"/>
  <c r="S189" i="2"/>
  <c r="S191" i="2"/>
  <c r="S193" i="2"/>
  <c r="S195" i="2"/>
  <c r="S197" i="2"/>
  <c r="S199" i="2"/>
  <c r="S201" i="2"/>
  <c r="S203" i="2"/>
  <c r="S205" i="2"/>
  <c r="S207" i="2"/>
  <c r="S209" i="2"/>
  <c r="S211" i="2"/>
  <c r="S213" i="2"/>
  <c r="AA213" i="2" s="1"/>
  <c r="S215" i="2"/>
  <c r="S217" i="2"/>
  <c r="S219" i="2"/>
  <c r="S221" i="2"/>
  <c r="S223" i="2"/>
  <c r="S225" i="2"/>
  <c r="S227" i="2"/>
  <c r="S229" i="2"/>
  <c r="AA229" i="2" s="1"/>
  <c r="S231" i="2"/>
  <c r="S233" i="2"/>
  <c r="S235" i="2"/>
  <c r="S237" i="2"/>
  <c r="S239" i="2"/>
  <c r="S241" i="2"/>
  <c r="S243" i="2"/>
  <c r="S245" i="2"/>
  <c r="AA245" i="2" s="1"/>
  <c r="S247" i="2"/>
  <c r="S249" i="2"/>
  <c r="S251" i="2"/>
  <c r="S253" i="2"/>
  <c r="S255" i="2"/>
  <c r="S257" i="2"/>
  <c r="S259" i="2"/>
  <c r="S261" i="2"/>
  <c r="S263" i="2"/>
  <c r="S265" i="2"/>
  <c r="S267" i="2"/>
  <c r="S269" i="2"/>
  <c r="S271" i="2"/>
  <c r="S273" i="2"/>
  <c r="S275" i="2"/>
  <c r="S277" i="2"/>
  <c r="AA277" i="2" s="1"/>
  <c r="S279" i="2"/>
  <c r="S281" i="2"/>
  <c r="S283" i="2"/>
  <c r="S285" i="2"/>
  <c r="S287" i="2"/>
  <c r="S289" i="2"/>
  <c r="S291" i="2"/>
  <c r="S293" i="2"/>
  <c r="AA293" i="2" s="1"/>
  <c r="S295" i="2"/>
  <c r="S297" i="2"/>
  <c r="S299" i="2"/>
  <c r="S301" i="2"/>
  <c r="S303" i="2"/>
  <c r="S305" i="2"/>
  <c r="S307" i="2"/>
  <c r="S309" i="2"/>
  <c r="S311" i="2"/>
  <c r="S313" i="2"/>
  <c r="S315" i="2"/>
  <c r="S317" i="2"/>
  <c r="S319" i="2"/>
  <c r="S321" i="2"/>
  <c r="S323" i="2"/>
  <c r="S325" i="2"/>
  <c r="AA325" i="2" s="1"/>
  <c r="S327" i="2"/>
  <c r="S329" i="2"/>
  <c r="S331" i="2"/>
  <c r="S333" i="2"/>
  <c r="S335" i="2"/>
  <c r="S337" i="2"/>
  <c r="S339" i="2"/>
  <c r="S341" i="2"/>
  <c r="AA341" i="2" s="1"/>
  <c r="S343" i="2"/>
  <c r="S345" i="2"/>
  <c r="S347" i="2"/>
  <c r="S349" i="2"/>
  <c r="S351" i="2"/>
  <c r="S353" i="2"/>
  <c r="S355" i="2"/>
  <c r="S357" i="2"/>
  <c r="AA357" i="2" s="1"/>
  <c r="S359" i="2"/>
  <c r="S361" i="2"/>
  <c r="S363" i="2"/>
  <c r="S365" i="2"/>
  <c r="S367" i="2"/>
  <c r="S369" i="2"/>
  <c r="S371" i="2"/>
  <c r="S373" i="2"/>
  <c r="AA373" i="2" s="1"/>
  <c r="S375" i="2"/>
  <c r="S377" i="2"/>
  <c r="S379" i="2"/>
  <c r="S381" i="2"/>
  <c r="S383" i="2"/>
  <c r="S385" i="2"/>
  <c r="S387" i="2"/>
  <c r="S389" i="2"/>
  <c r="S391" i="2"/>
  <c r="S393" i="2"/>
  <c r="S395" i="2"/>
  <c r="S397" i="2"/>
  <c r="S399" i="2"/>
  <c r="S401" i="2"/>
  <c r="S403" i="2"/>
  <c r="S405" i="2"/>
  <c r="AA405" i="2" s="1"/>
  <c r="S407" i="2"/>
  <c r="S409" i="2"/>
  <c r="S411" i="2"/>
  <c r="S413" i="2"/>
  <c r="S415" i="2"/>
  <c r="S417" i="2"/>
  <c r="S419" i="2"/>
  <c r="S421" i="2"/>
  <c r="AA421" i="2" s="1"/>
  <c r="S423" i="2"/>
  <c r="S425" i="2"/>
  <c r="S427" i="2"/>
  <c r="S429" i="2"/>
  <c r="S431" i="2"/>
  <c r="S433" i="2"/>
  <c r="S435" i="2"/>
  <c r="S437" i="2"/>
  <c r="S439" i="2"/>
  <c r="S441" i="2"/>
  <c r="S443" i="2"/>
  <c r="S445" i="2"/>
  <c r="S447" i="2"/>
  <c r="S449" i="2"/>
  <c r="S451" i="2"/>
  <c r="S453" i="2"/>
  <c r="AA453" i="2" s="1"/>
  <c r="S455" i="2"/>
  <c r="S457" i="2"/>
  <c r="S459" i="2"/>
  <c r="S461" i="2"/>
  <c r="S463" i="2"/>
  <c r="R3" i="2"/>
  <c r="R5" i="2"/>
  <c r="R7" i="2"/>
  <c r="R9" i="2"/>
  <c r="R11" i="2"/>
  <c r="R13" i="2"/>
  <c r="R15" i="2"/>
  <c r="R17" i="2"/>
  <c r="R19" i="2"/>
  <c r="R21" i="2"/>
  <c r="R23" i="2"/>
  <c r="R25" i="2"/>
  <c r="R27" i="2"/>
  <c r="R29" i="2"/>
  <c r="R31" i="2"/>
  <c r="R33" i="2"/>
  <c r="R35" i="2"/>
  <c r="R37" i="2"/>
  <c r="R39" i="2"/>
  <c r="R41" i="2"/>
  <c r="R43" i="2"/>
  <c r="R45" i="2"/>
  <c r="R47" i="2"/>
  <c r="R49" i="2"/>
  <c r="R51" i="2"/>
  <c r="R53" i="2"/>
  <c r="R55" i="2"/>
  <c r="R57" i="2"/>
  <c r="R59" i="2"/>
  <c r="R61" i="2"/>
  <c r="R63" i="2"/>
  <c r="R65" i="2"/>
  <c r="R67" i="2"/>
  <c r="R69" i="2"/>
  <c r="R71" i="2"/>
  <c r="R73" i="2"/>
  <c r="R75" i="2"/>
  <c r="R77" i="2"/>
  <c r="R79" i="2"/>
  <c r="R81" i="2"/>
  <c r="R83" i="2"/>
  <c r="R85" i="2"/>
  <c r="R87" i="2"/>
  <c r="R89" i="2"/>
  <c r="R91" i="2"/>
  <c r="R93" i="2"/>
  <c r="R95" i="2"/>
  <c r="R97" i="2"/>
  <c r="R99" i="2"/>
  <c r="R101" i="2"/>
  <c r="R103" i="2"/>
  <c r="R105" i="2"/>
  <c r="R107" i="2"/>
  <c r="R109" i="2"/>
  <c r="R111" i="2"/>
  <c r="R113" i="2"/>
  <c r="R115" i="2"/>
  <c r="R117" i="2"/>
  <c r="R119" i="2"/>
  <c r="R121" i="2"/>
  <c r="R123" i="2"/>
  <c r="R125" i="2"/>
  <c r="R127" i="2"/>
  <c r="R129" i="2"/>
  <c r="R131" i="2"/>
  <c r="R133" i="2"/>
  <c r="R135" i="2"/>
  <c r="R137" i="2"/>
  <c r="R139" i="2"/>
  <c r="R141" i="2"/>
  <c r="R143" i="2"/>
  <c r="R145" i="2"/>
  <c r="R147" i="2"/>
  <c r="R149" i="2"/>
  <c r="R151" i="2"/>
  <c r="R153" i="2"/>
  <c r="R155" i="2"/>
  <c r="R157" i="2"/>
  <c r="R159" i="2"/>
  <c r="R161" i="2"/>
  <c r="R163" i="2"/>
  <c r="R165" i="2"/>
  <c r="R167" i="2"/>
  <c r="R169" i="2"/>
  <c r="R171" i="2"/>
  <c r="R173" i="2"/>
  <c r="R175" i="2"/>
  <c r="R177" i="2"/>
  <c r="R179" i="2"/>
  <c r="R181" i="2"/>
  <c r="R183" i="2"/>
  <c r="R185" i="2"/>
  <c r="R187" i="2"/>
  <c r="R189" i="2"/>
  <c r="R191" i="2"/>
  <c r="R193" i="2"/>
  <c r="R195" i="2"/>
  <c r="R197" i="2"/>
  <c r="R199" i="2"/>
  <c r="R201" i="2"/>
  <c r="R203" i="2"/>
  <c r="R205" i="2"/>
  <c r="R207" i="2"/>
  <c r="R209" i="2"/>
  <c r="R211" i="2"/>
  <c r="R213" i="2"/>
  <c r="R215" i="2"/>
  <c r="R217" i="2"/>
  <c r="R219" i="2"/>
  <c r="R221" i="2"/>
  <c r="R223" i="2"/>
  <c r="R225" i="2"/>
  <c r="R227" i="2"/>
  <c r="R229" i="2"/>
  <c r="R231" i="2"/>
  <c r="R233" i="2"/>
  <c r="R235" i="2"/>
  <c r="R237" i="2"/>
  <c r="R239" i="2"/>
  <c r="R241" i="2"/>
  <c r="R243" i="2"/>
  <c r="R245" i="2"/>
  <c r="R247" i="2"/>
  <c r="R249" i="2"/>
  <c r="R251" i="2"/>
  <c r="R253" i="2"/>
  <c r="R255" i="2"/>
  <c r="R257" i="2"/>
  <c r="R259" i="2"/>
  <c r="R261" i="2"/>
  <c r="R263" i="2"/>
  <c r="R265" i="2"/>
  <c r="R267" i="2"/>
  <c r="R269" i="2"/>
  <c r="R271" i="2"/>
  <c r="R273" i="2"/>
  <c r="R275" i="2"/>
  <c r="R277" i="2"/>
  <c r="R279" i="2"/>
  <c r="R281" i="2"/>
  <c r="R283" i="2"/>
  <c r="R285" i="2"/>
  <c r="R287" i="2"/>
  <c r="R289" i="2"/>
  <c r="R291" i="2"/>
  <c r="R293" i="2"/>
  <c r="R295" i="2"/>
  <c r="R297" i="2"/>
  <c r="R299" i="2"/>
  <c r="R301" i="2"/>
  <c r="R303" i="2"/>
  <c r="R305" i="2"/>
  <c r="R307" i="2"/>
  <c r="R309" i="2"/>
  <c r="R311" i="2"/>
  <c r="R313" i="2"/>
  <c r="R315" i="2"/>
  <c r="R317" i="2"/>
  <c r="R319" i="2"/>
  <c r="R321" i="2"/>
  <c r="R323" i="2"/>
  <c r="R325" i="2"/>
  <c r="R327" i="2"/>
  <c r="R329" i="2"/>
  <c r="R331" i="2"/>
  <c r="R333" i="2"/>
  <c r="R335" i="2"/>
  <c r="R337" i="2"/>
  <c r="R339" i="2"/>
  <c r="R341" i="2"/>
  <c r="R343" i="2"/>
  <c r="R345" i="2"/>
  <c r="R347" i="2"/>
  <c r="R349" i="2"/>
  <c r="R351" i="2"/>
  <c r="R353" i="2"/>
  <c r="R355" i="2"/>
  <c r="R357" i="2"/>
  <c r="R359" i="2"/>
  <c r="R361" i="2"/>
  <c r="R363" i="2"/>
  <c r="R365" i="2"/>
  <c r="R367" i="2"/>
  <c r="R369" i="2"/>
  <c r="R371" i="2"/>
  <c r="R373" i="2"/>
  <c r="R375" i="2"/>
  <c r="R377" i="2"/>
  <c r="R379" i="2"/>
  <c r="R381" i="2"/>
  <c r="R383" i="2"/>
  <c r="R385" i="2"/>
  <c r="R387" i="2"/>
  <c r="R389" i="2"/>
  <c r="R391" i="2"/>
  <c r="R393" i="2"/>
  <c r="R395" i="2"/>
  <c r="R397" i="2"/>
  <c r="R399" i="2"/>
  <c r="R401" i="2"/>
  <c r="R403" i="2"/>
  <c r="R405" i="2"/>
  <c r="R407" i="2"/>
  <c r="R409" i="2"/>
  <c r="R411" i="2"/>
  <c r="R413" i="2"/>
  <c r="R415" i="2"/>
  <c r="R417" i="2"/>
  <c r="R419" i="2"/>
  <c r="R421" i="2"/>
  <c r="R423" i="2"/>
  <c r="R425" i="2"/>
  <c r="R427" i="2"/>
  <c r="R429" i="2"/>
  <c r="R431" i="2"/>
  <c r="R433" i="2"/>
  <c r="R435" i="2"/>
  <c r="R437" i="2"/>
  <c r="R439" i="2"/>
  <c r="R441" i="2"/>
  <c r="R443" i="2"/>
  <c r="R445" i="2"/>
  <c r="R447" i="2"/>
  <c r="R449" i="2"/>
  <c r="R451" i="2"/>
  <c r="R453" i="2"/>
  <c r="R455" i="2"/>
  <c r="R457" i="2"/>
  <c r="R459" i="2"/>
  <c r="R461" i="2"/>
  <c r="R463" i="2"/>
  <c r="Q463" i="2"/>
  <c r="Q461" i="2"/>
  <c r="Q462" i="2"/>
  <c r="R462" i="2" s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R18" i="2" s="1"/>
  <c r="Q19" i="2"/>
  <c r="Q20" i="2"/>
  <c r="Q21" i="2"/>
  <c r="Q22" i="2"/>
  <c r="Q23" i="2"/>
  <c r="Q24" i="2"/>
  <c r="Q25" i="2"/>
  <c r="Q26" i="2"/>
  <c r="R26" i="2" s="1"/>
  <c r="Q27" i="2"/>
  <c r="Q28" i="2"/>
  <c r="R28" i="2" s="1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R44" i="2" s="1"/>
  <c r="Q45" i="2"/>
  <c r="Q46" i="2"/>
  <c r="Q47" i="2"/>
  <c r="Q48" i="2"/>
  <c r="Q49" i="2"/>
  <c r="Q50" i="2"/>
  <c r="R50" i="2" s="1"/>
  <c r="Q51" i="2"/>
  <c r="Q52" i="2"/>
  <c r="Q53" i="2"/>
  <c r="Q54" i="2"/>
  <c r="Q55" i="2"/>
  <c r="Q56" i="2"/>
  <c r="Q57" i="2"/>
  <c r="Q58" i="2"/>
  <c r="R58" i="2" s="1"/>
  <c r="Q59" i="2"/>
  <c r="Q60" i="2"/>
  <c r="R60" i="2" s="1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R76" i="2" s="1"/>
  <c r="Q77" i="2"/>
  <c r="Q78" i="2"/>
  <c r="Q79" i="2"/>
  <c r="Q80" i="2"/>
  <c r="Q81" i="2"/>
  <c r="Q82" i="2"/>
  <c r="R82" i="2" s="1"/>
  <c r="Q83" i="2"/>
  <c r="Q84" i="2"/>
  <c r="Q85" i="2"/>
  <c r="Q86" i="2"/>
  <c r="Q87" i="2"/>
  <c r="Q88" i="2"/>
  <c r="Q89" i="2"/>
  <c r="Q90" i="2"/>
  <c r="R90" i="2" s="1"/>
  <c r="Q91" i="2"/>
  <c r="Q92" i="2"/>
  <c r="R92" i="2" s="1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R108" i="2" s="1"/>
  <c r="Q109" i="2"/>
  <c r="Q110" i="2"/>
  <c r="Q111" i="2"/>
  <c r="Q112" i="2"/>
  <c r="Q113" i="2"/>
  <c r="Q114" i="2"/>
  <c r="R114" i="2" s="1"/>
  <c r="Q115" i="2"/>
  <c r="Q116" i="2"/>
  <c r="Q117" i="2"/>
  <c r="Q118" i="2"/>
  <c r="Q119" i="2"/>
  <c r="Q120" i="2"/>
  <c r="Q121" i="2"/>
  <c r="Q122" i="2"/>
  <c r="R122" i="2" s="1"/>
  <c r="Q123" i="2"/>
  <c r="Q124" i="2"/>
  <c r="R124" i="2" s="1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R146" i="2" s="1"/>
  <c r="Q147" i="2"/>
  <c r="Q148" i="2"/>
  <c r="Q149" i="2"/>
  <c r="Q150" i="2"/>
  <c r="Q151" i="2"/>
  <c r="Q152" i="2"/>
  <c r="Q153" i="2"/>
  <c r="Q154" i="2"/>
  <c r="R154" i="2" s="1"/>
  <c r="Q155" i="2"/>
  <c r="Q156" i="2"/>
  <c r="R156" i="2" s="1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R172" i="2" s="1"/>
  <c r="Q173" i="2"/>
  <c r="Q174" i="2"/>
  <c r="Q175" i="2"/>
  <c r="Q176" i="2"/>
  <c r="Q177" i="2"/>
  <c r="Q178" i="2"/>
  <c r="R178" i="2" s="1"/>
  <c r="Q179" i="2"/>
  <c r="Q180" i="2"/>
  <c r="Q181" i="2"/>
  <c r="Q182" i="2"/>
  <c r="Q183" i="2"/>
  <c r="Q184" i="2"/>
  <c r="Q185" i="2"/>
  <c r="Q186" i="2"/>
  <c r="R186" i="2" s="1"/>
  <c r="Q187" i="2"/>
  <c r="Q188" i="2"/>
  <c r="R188" i="2" s="1"/>
  <c r="Q189" i="2"/>
  <c r="Q190" i="2"/>
  <c r="Q191" i="2"/>
  <c r="Q192" i="2"/>
  <c r="Q193" i="2"/>
  <c r="Q194" i="2"/>
  <c r="Q195" i="2"/>
  <c r="Q196" i="2"/>
  <c r="R196" i="2" s="1"/>
  <c r="Q197" i="2"/>
  <c r="Q198" i="2"/>
  <c r="Q199" i="2"/>
  <c r="Q200" i="2"/>
  <c r="S200" i="2" s="1"/>
  <c r="Q201" i="2"/>
  <c r="Q202" i="2"/>
  <c r="Q203" i="2"/>
  <c r="Q204" i="2"/>
  <c r="R204" i="2" s="1"/>
  <c r="Q205" i="2"/>
  <c r="Q206" i="2"/>
  <c r="Q207" i="2"/>
  <c r="Q208" i="2"/>
  <c r="S208" i="2" s="1"/>
  <c r="Q209" i="2"/>
  <c r="Q210" i="2"/>
  <c r="T210" i="2" s="1"/>
  <c r="Q211" i="2"/>
  <c r="Q212" i="2"/>
  <c r="R212" i="2" s="1"/>
  <c r="Q213" i="2"/>
  <c r="Q214" i="2"/>
  <c r="Q215" i="2"/>
  <c r="Q216" i="2"/>
  <c r="Q217" i="2"/>
  <c r="Q218" i="2"/>
  <c r="T218" i="2" s="1"/>
  <c r="Q219" i="2"/>
  <c r="Q220" i="2"/>
  <c r="R220" i="2" s="1"/>
  <c r="Q221" i="2"/>
  <c r="Q222" i="2"/>
  <c r="Q223" i="2"/>
  <c r="Q224" i="2"/>
  <c r="S224" i="2" s="1"/>
  <c r="Q225" i="2"/>
  <c r="Q226" i="2"/>
  <c r="T226" i="2" s="1"/>
  <c r="Q227" i="2"/>
  <c r="Q228" i="2"/>
  <c r="Q229" i="2"/>
  <c r="Q230" i="2"/>
  <c r="Q231" i="2"/>
  <c r="Q232" i="2"/>
  <c r="S232" i="2" s="1"/>
  <c r="Q233" i="2"/>
  <c r="Q234" i="2"/>
  <c r="T234" i="2" s="1"/>
  <c r="Q235" i="2"/>
  <c r="Q236" i="2"/>
  <c r="R236" i="2" s="1"/>
  <c r="Q237" i="2"/>
  <c r="Q238" i="2"/>
  <c r="Q239" i="2"/>
  <c r="Q240" i="2"/>
  <c r="S240" i="2" s="1"/>
  <c r="Q241" i="2"/>
  <c r="Q242" i="2"/>
  <c r="T242" i="2" s="1"/>
  <c r="Q243" i="2"/>
  <c r="Q244" i="2"/>
  <c r="Q245" i="2"/>
  <c r="Q246" i="2"/>
  <c r="Q247" i="2"/>
  <c r="Q248" i="2"/>
  <c r="Q249" i="2"/>
  <c r="Q250" i="2"/>
  <c r="T250" i="2" s="1"/>
  <c r="Q251" i="2"/>
  <c r="Q252" i="2"/>
  <c r="R252" i="2" s="1"/>
  <c r="Q253" i="2"/>
  <c r="Q254" i="2"/>
  <c r="Q255" i="2"/>
  <c r="Q256" i="2"/>
  <c r="S256" i="2" s="1"/>
  <c r="Q257" i="2"/>
  <c r="Q258" i="2"/>
  <c r="T258" i="2" s="1"/>
  <c r="Q259" i="2"/>
  <c r="Q260" i="2"/>
  <c r="Q261" i="2"/>
  <c r="Q262" i="2"/>
  <c r="Q263" i="2"/>
  <c r="Q264" i="2"/>
  <c r="S264" i="2" s="1"/>
  <c r="Q265" i="2"/>
  <c r="Q266" i="2"/>
  <c r="T266" i="2" s="1"/>
  <c r="Q267" i="2"/>
  <c r="Q268" i="2"/>
  <c r="Q269" i="2"/>
  <c r="Q270" i="2"/>
  <c r="Q271" i="2"/>
  <c r="Q272" i="2"/>
  <c r="S272" i="2" s="1"/>
  <c r="Q273" i="2"/>
  <c r="Q274" i="2"/>
  <c r="T274" i="2" s="1"/>
  <c r="Q275" i="2"/>
  <c r="Q276" i="2"/>
  <c r="Q277" i="2"/>
  <c r="Q278" i="2"/>
  <c r="Q279" i="2"/>
  <c r="Q280" i="2"/>
  <c r="Q281" i="2"/>
  <c r="Q282" i="2"/>
  <c r="T282" i="2" s="1"/>
  <c r="Q283" i="2"/>
  <c r="Q284" i="2"/>
  <c r="R284" i="2" s="1"/>
  <c r="Q285" i="2"/>
  <c r="Q286" i="2"/>
  <c r="Q287" i="2"/>
  <c r="Q288" i="2"/>
  <c r="S288" i="2" s="1"/>
  <c r="Q289" i="2"/>
  <c r="Q290" i="2"/>
  <c r="T290" i="2" s="1"/>
  <c r="Q291" i="2"/>
  <c r="Q292" i="2"/>
  <c r="R292" i="2" s="1"/>
  <c r="Q293" i="2"/>
  <c r="Q294" i="2"/>
  <c r="Q295" i="2"/>
  <c r="Q296" i="2"/>
  <c r="S296" i="2" s="1"/>
  <c r="Q297" i="2"/>
  <c r="Q298" i="2"/>
  <c r="T298" i="2" s="1"/>
  <c r="Q299" i="2"/>
  <c r="Q300" i="2"/>
  <c r="R300" i="2" s="1"/>
  <c r="Q301" i="2"/>
  <c r="Q302" i="2"/>
  <c r="Q303" i="2"/>
  <c r="Q304" i="2"/>
  <c r="S304" i="2" s="1"/>
  <c r="Q305" i="2"/>
  <c r="Q306" i="2"/>
  <c r="T306" i="2" s="1"/>
  <c r="Q307" i="2"/>
  <c r="Q308" i="2"/>
  <c r="Q309" i="2"/>
  <c r="Q310" i="2"/>
  <c r="Q311" i="2"/>
  <c r="Q312" i="2"/>
  <c r="Q313" i="2"/>
  <c r="Q314" i="2"/>
  <c r="T314" i="2" s="1"/>
  <c r="Q315" i="2"/>
  <c r="Q316" i="2"/>
  <c r="R316" i="2" s="1"/>
  <c r="Q317" i="2"/>
  <c r="Q318" i="2"/>
  <c r="Q319" i="2"/>
  <c r="Q320" i="2"/>
  <c r="S320" i="2" s="1"/>
  <c r="Q321" i="2"/>
  <c r="Q322" i="2"/>
  <c r="T322" i="2" s="1"/>
  <c r="Q323" i="2"/>
  <c r="Q324" i="2"/>
  <c r="Q325" i="2"/>
  <c r="Q326" i="2"/>
  <c r="Q327" i="2"/>
  <c r="Q328" i="2"/>
  <c r="S328" i="2" s="1"/>
  <c r="Q329" i="2"/>
  <c r="Q330" i="2"/>
  <c r="T330" i="2" s="1"/>
  <c r="Q331" i="2"/>
  <c r="Q332" i="2"/>
  <c r="R332" i="2" s="1"/>
  <c r="Q333" i="2"/>
  <c r="Q334" i="2"/>
  <c r="Q335" i="2"/>
  <c r="Q336" i="2"/>
  <c r="S336" i="2" s="1"/>
  <c r="Q337" i="2"/>
  <c r="Q338" i="2"/>
  <c r="T338" i="2" s="1"/>
  <c r="Q339" i="2"/>
  <c r="Q340" i="2"/>
  <c r="Q341" i="2"/>
  <c r="Q342" i="2"/>
  <c r="Q343" i="2"/>
  <c r="Q344" i="2"/>
  <c r="Q345" i="2"/>
  <c r="Q346" i="2"/>
  <c r="T346" i="2" s="1"/>
  <c r="Q347" i="2"/>
  <c r="Q348" i="2"/>
  <c r="R348" i="2" s="1"/>
  <c r="Q349" i="2"/>
  <c r="Q350" i="2"/>
  <c r="Q351" i="2"/>
  <c r="Q352" i="2"/>
  <c r="S352" i="2" s="1"/>
  <c r="Q353" i="2"/>
  <c r="Q354" i="2"/>
  <c r="T354" i="2" s="1"/>
  <c r="Q355" i="2"/>
  <c r="Q356" i="2"/>
  <c r="Q357" i="2"/>
  <c r="Q358" i="2"/>
  <c r="Q359" i="2"/>
  <c r="Q360" i="2"/>
  <c r="S360" i="2" s="1"/>
  <c r="Q361" i="2"/>
  <c r="Q362" i="2"/>
  <c r="T362" i="2" s="1"/>
  <c r="Q363" i="2"/>
  <c r="Q364" i="2"/>
  <c r="Q365" i="2"/>
  <c r="Q366" i="2"/>
  <c r="Q367" i="2"/>
  <c r="Q368" i="2"/>
  <c r="S368" i="2" s="1"/>
  <c r="Q369" i="2"/>
  <c r="Q370" i="2"/>
  <c r="T370" i="2" s="1"/>
  <c r="Q371" i="2"/>
  <c r="Q372" i="2"/>
  <c r="Q373" i="2"/>
  <c r="Q374" i="2"/>
  <c r="Q375" i="2"/>
  <c r="Q376" i="2"/>
  <c r="Q377" i="2"/>
  <c r="Q378" i="2"/>
  <c r="T378" i="2" s="1"/>
  <c r="Q379" i="2"/>
  <c r="Q380" i="2"/>
  <c r="Q381" i="2"/>
  <c r="Q382" i="2"/>
  <c r="R382" i="2" s="1"/>
  <c r="Q383" i="2"/>
  <c r="Q384" i="2"/>
  <c r="S384" i="2" s="1"/>
  <c r="Q385" i="2"/>
  <c r="Q386" i="2"/>
  <c r="T386" i="2" s="1"/>
  <c r="Q387" i="2"/>
  <c r="Q388" i="2"/>
  <c r="R388" i="2" s="1"/>
  <c r="Q389" i="2"/>
  <c r="Q390" i="2"/>
  <c r="Q391" i="2"/>
  <c r="Q392" i="2"/>
  <c r="S392" i="2" s="1"/>
  <c r="Q393" i="2"/>
  <c r="Q394" i="2"/>
  <c r="T394" i="2" s="1"/>
  <c r="Q395" i="2"/>
  <c r="Q396" i="2"/>
  <c r="R396" i="2" s="1"/>
  <c r="Q397" i="2"/>
  <c r="Q398" i="2"/>
  <c r="Q399" i="2"/>
  <c r="Q400" i="2"/>
  <c r="S400" i="2" s="1"/>
  <c r="Q401" i="2"/>
  <c r="Q402" i="2"/>
  <c r="T402" i="2" s="1"/>
  <c r="Q403" i="2"/>
  <c r="Q404" i="2"/>
  <c r="Q405" i="2"/>
  <c r="Q406" i="2"/>
  <c r="R406" i="2" s="1"/>
  <c r="Q407" i="2"/>
  <c r="Q408" i="2"/>
  <c r="Q409" i="2"/>
  <c r="Q410" i="2"/>
  <c r="T410" i="2" s="1"/>
  <c r="Q411" i="2"/>
  <c r="Q412" i="2"/>
  <c r="R412" i="2" s="1"/>
  <c r="Q413" i="2"/>
  <c r="Q414" i="2"/>
  <c r="R414" i="2" s="1"/>
  <c r="Q415" i="2"/>
  <c r="Q416" i="2"/>
  <c r="T416" i="2" s="1"/>
  <c r="Q417" i="2"/>
  <c r="Q418" i="2"/>
  <c r="T418" i="2" s="1"/>
  <c r="Q419" i="2"/>
  <c r="Q420" i="2"/>
  <c r="Q421" i="2"/>
  <c r="Q422" i="2"/>
  <c r="Q423" i="2"/>
  <c r="Q424" i="2"/>
  <c r="T424" i="2" s="1"/>
  <c r="Q425" i="2"/>
  <c r="Q426" i="2"/>
  <c r="T426" i="2" s="1"/>
  <c r="Q427" i="2"/>
  <c r="Q428" i="2"/>
  <c r="Q429" i="2"/>
  <c r="Q430" i="2"/>
  <c r="R430" i="2" s="1"/>
  <c r="Q431" i="2"/>
  <c r="Q432" i="2"/>
  <c r="T432" i="2" s="1"/>
  <c r="Q433" i="2"/>
  <c r="Q434" i="2"/>
  <c r="T434" i="2" s="1"/>
  <c r="Q435" i="2"/>
  <c r="Q436" i="2"/>
  <c r="R436" i="2" s="1"/>
  <c r="Q437" i="2"/>
  <c r="Q438" i="2"/>
  <c r="R438" i="2" s="1"/>
  <c r="Q439" i="2"/>
  <c r="Q440" i="2"/>
  <c r="T440" i="2" s="1"/>
  <c r="Q441" i="2"/>
  <c r="Q442" i="2"/>
  <c r="T442" i="2" s="1"/>
  <c r="Q443" i="2"/>
  <c r="Q444" i="2"/>
  <c r="Q445" i="2"/>
  <c r="Q446" i="2"/>
  <c r="R446" i="2" s="1"/>
  <c r="Q447" i="2"/>
  <c r="Q448" i="2"/>
  <c r="T448" i="2" s="1"/>
  <c r="Q449" i="2"/>
  <c r="Q450" i="2"/>
  <c r="T450" i="2" s="1"/>
  <c r="Q451" i="2"/>
  <c r="Q452" i="2"/>
  <c r="R452" i="2" s="1"/>
  <c r="Q453" i="2"/>
  <c r="Q454" i="2"/>
  <c r="R454" i="2" s="1"/>
  <c r="Q455" i="2"/>
  <c r="Q456" i="2"/>
  <c r="T456" i="2" s="1"/>
  <c r="Q457" i="2"/>
  <c r="Q458" i="2"/>
  <c r="T458" i="2" s="1"/>
  <c r="Q459" i="2"/>
  <c r="Q460" i="2"/>
  <c r="Z154" i="2" l="1"/>
  <c r="Z146" i="2"/>
  <c r="Z138" i="2"/>
  <c r="Z130" i="2"/>
  <c r="Z122" i="2"/>
  <c r="Z114" i="2"/>
  <c r="Z106" i="2"/>
  <c r="Z98" i="2"/>
  <c r="Z74" i="2"/>
  <c r="Z66" i="2"/>
  <c r="Z58" i="2"/>
  <c r="Z50" i="2"/>
  <c r="Z42" i="2"/>
  <c r="Z34" i="2"/>
  <c r="Z26" i="2"/>
  <c r="Z18" i="2"/>
  <c r="Z2" i="2"/>
  <c r="Z9" i="2"/>
  <c r="X445" i="2"/>
  <c r="X421" i="2"/>
  <c r="X405" i="2"/>
  <c r="X381" i="2"/>
  <c r="X349" i="2"/>
  <c r="X325" i="2"/>
  <c r="X301" i="2"/>
  <c r="X277" i="2"/>
  <c r="X253" i="2"/>
  <c r="X229" i="2"/>
  <c r="X205" i="2"/>
  <c r="X181" i="2"/>
  <c r="X157" i="2"/>
  <c r="X133" i="2"/>
  <c r="X117" i="2"/>
  <c r="X93" i="2"/>
  <c r="X69" i="2"/>
  <c r="X45" i="2"/>
  <c r="X21" i="2"/>
  <c r="Y459" i="2"/>
  <c r="Y435" i="2"/>
  <c r="Y403" i="2"/>
  <c r="Y371" i="2"/>
  <c r="Y339" i="2"/>
  <c r="Y315" i="2"/>
  <c r="Y291" i="2"/>
  <c r="Y275" i="2"/>
  <c r="Y26" i="2"/>
  <c r="Z456" i="2"/>
  <c r="Z440" i="2"/>
  <c r="Z416" i="2"/>
  <c r="Z392" i="2"/>
  <c r="Z360" i="2"/>
  <c r="Z336" i="2"/>
  <c r="Z312" i="2"/>
  <c r="Z288" i="2"/>
  <c r="Z256" i="2"/>
  <c r="Z232" i="2"/>
  <c r="Z208" i="2"/>
  <c r="Z184" i="2"/>
  <c r="Z152" i="2"/>
  <c r="Z128" i="2"/>
  <c r="Z112" i="2"/>
  <c r="Z88" i="2"/>
  <c r="Z72" i="2"/>
  <c r="Z48" i="2"/>
  <c r="Z24" i="2"/>
  <c r="Z455" i="2"/>
  <c r="Z431" i="2"/>
  <c r="Z407" i="2"/>
  <c r="Z383" i="2"/>
  <c r="Z359" i="2"/>
  <c r="Z351" i="2"/>
  <c r="Z327" i="2"/>
  <c r="Z295" i="2"/>
  <c r="Z279" i="2"/>
  <c r="Z271" i="2"/>
  <c r="Z255" i="2"/>
  <c r="Z239" i="2"/>
  <c r="Z231" i="2"/>
  <c r="Z215" i="2"/>
  <c r="Z199" i="2"/>
  <c r="Z191" i="2"/>
  <c r="Z183" i="2"/>
  <c r="Z175" i="2"/>
  <c r="Z167" i="2"/>
  <c r="Z159" i="2"/>
  <c r="Z143" i="2"/>
  <c r="Z135" i="2"/>
  <c r="Z127" i="2"/>
  <c r="Z119" i="2"/>
  <c r="Z111" i="2"/>
  <c r="Z103" i="2"/>
  <c r="Z15" i="2"/>
  <c r="Z7" i="2"/>
  <c r="AA416" i="2"/>
  <c r="X461" i="2"/>
  <c r="X437" i="2"/>
  <c r="X413" i="2"/>
  <c r="X389" i="2"/>
  <c r="X365" i="2"/>
  <c r="X341" i="2"/>
  <c r="X317" i="2"/>
  <c r="X293" i="2"/>
  <c r="X269" i="2"/>
  <c r="X245" i="2"/>
  <c r="X221" i="2"/>
  <c r="X197" i="2"/>
  <c r="X173" i="2"/>
  <c r="X149" i="2"/>
  <c r="X125" i="2"/>
  <c r="X109" i="2"/>
  <c r="X85" i="2"/>
  <c r="X53" i="2"/>
  <c r="X29" i="2"/>
  <c r="X5" i="2"/>
  <c r="Y443" i="2"/>
  <c r="Y419" i="2"/>
  <c r="Y395" i="2"/>
  <c r="Y379" i="2"/>
  <c r="Y355" i="2"/>
  <c r="Y323" i="2"/>
  <c r="Y299" i="2"/>
  <c r="Y283" i="2"/>
  <c r="Y34" i="2"/>
  <c r="Y10" i="2"/>
  <c r="Z448" i="2"/>
  <c r="Z424" i="2"/>
  <c r="Z400" i="2"/>
  <c r="Z376" i="2"/>
  <c r="Z352" i="2"/>
  <c r="Z320" i="2"/>
  <c r="Z296" i="2"/>
  <c r="Z272" i="2"/>
  <c r="Z248" i="2"/>
  <c r="Z224" i="2"/>
  <c r="Z200" i="2"/>
  <c r="Z176" i="2"/>
  <c r="Z160" i="2"/>
  <c r="Z136" i="2"/>
  <c r="Z104" i="2"/>
  <c r="Z80" i="2"/>
  <c r="Z56" i="2"/>
  <c r="Z32" i="2"/>
  <c r="Z447" i="2"/>
  <c r="Z423" i="2"/>
  <c r="Z399" i="2"/>
  <c r="Z375" i="2"/>
  <c r="Z343" i="2"/>
  <c r="Z319" i="2"/>
  <c r="Z311" i="2"/>
  <c r="Z287" i="2"/>
  <c r="Z263" i="2"/>
  <c r="Z247" i="2"/>
  <c r="Z223" i="2"/>
  <c r="Z151" i="2"/>
  <c r="X453" i="2"/>
  <c r="X429" i="2"/>
  <c r="X397" i="2"/>
  <c r="X373" i="2"/>
  <c r="X357" i="2"/>
  <c r="X333" i="2"/>
  <c r="X309" i="2"/>
  <c r="X285" i="2"/>
  <c r="X261" i="2"/>
  <c r="X237" i="2"/>
  <c r="X213" i="2"/>
  <c r="X189" i="2"/>
  <c r="X165" i="2"/>
  <c r="X141" i="2"/>
  <c r="X101" i="2"/>
  <c r="X77" i="2"/>
  <c r="X61" i="2"/>
  <c r="X37" i="2"/>
  <c r="X13" i="2"/>
  <c r="Y451" i="2"/>
  <c r="Y427" i="2"/>
  <c r="Y411" i="2"/>
  <c r="Y387" i="2"/>
  <c r="Y363" i="2"/>
  <c r="Y347" i="2"/>
  <c r="Y331" i="2"/>
  <c r="Y307" i="2"/>
  <c r="Y267" i="2"/>
  <c r="Y18" i="2"/>
  <c r="Y2" i="2"/>
  <c r="Z432" i="2"/>
  <c r="Z408" i="2"/>
  <c r="Z384" i="2"/>
  <c r="Z368" i="2"/>
  <c r="Z344" i="2"/>
  <c r="Z328" i="2"/>
  <c r="Z304" i="2"/>
  <c r="Z280" i="2"/>
  <c r="Z264" i="2"/>
  <c r="Z240" i="2"/>
  <c r="Z216" i="2"/>
  <c r="Z192" i="2"/>
  <c r="Z168" i="2"/>
  <c r="Z144" i="2"/>
  <c r="Z120" i="2"/>
  <c r="Z96" i="2"/>
  <c r="Z64" i="2"/>
  <c r="Z40" i="2"/>
  <c r="Z16" i="2"/>
  <c r="Z439" i="2"/>
  <c r="Z415" i="2"/>
  <c r="Z391" i="2"/>
  <c r="Z367" i="2"/>
  <c r="Z335" i="2"/>
  <c r="Z303" i="2"/>
  <c r="Z207" i="2"/>
  <c r="AA386" i="2"/>
  <c r="AA378" i="2"/>
  <c r="AA258" i="2"/>
  <c r="AA250" i="2"/>
  <c r="AA451" i="2"/>
  <c r="AA435" i="2"/>
  <c r="AA419" i="2"/>
  <c r="AA403" i="2"/>
  <c r="AA387" i="2"/>
  <c r="AA371" i="2"/>
  <c r="AA355" i="2"/>
  <c r="AA339" i="2"/>
  <c r="AA323" i="2"/>
  <c r="AA307" i="2"/>
  <c r="AA291" i="2"/>
  <c r="AA275" i="2"/>
  <c r="AA259" i="2"/>
  <c r="AA243" i="2"/>
  <c r="AA227" i="2"/>
  <c r="AA211" i="2"/>
  <c r="AA195" i="2"/>
  <c r="AA179" i="2"/>
  <c r="AA163" i="2"/>
  <c r="AA147" i="2"/>
  <c r="AA131" i="2"/>
  <c r="AA115" i="2"/>
  <c r="AA99" i="2"/>
  <c r="AA83" i="2"/>
  <c r="AA67" i="2"/>
  <c r="AA51" i="2"/>
  <c r="AA35" i="2"/>
  <c r="AA19" i="2"/>
  <c r="AA3" i="2"/>
  <c r="Z458" i="2"/>
  <c r="Z450" i="2"/>
  <c r="Z442" i="2"/>
  <c r="Z434" i="2"/>
  <c r="Z426" i="2"/>
  <c r="Z418" i="2"/>
  <c r="Z410" i="2"/>
  <c r="Z402" i="2"/>
  <c r="Z394" i="2"/>
  <c r="Z386" i="2"/>
  <c r="Z378" i="2"/>
  <c r="Z370" i="2"/>
  <c r="Z362" i="2"/>
  <c r="Z354" i="2"/>
  <c r="Z346" i="2"/>
  <c r="Z338" i="2"/>
  <c r="Z330" i="2"/>
  <c r="Z322" i="2"/>
  <c r="Z314" i="2"/>
  <c r="Z306" i="2"/>
  <c r="Z298" i="2"/>
  <c r="Z290" i="2"/>
  <c r="Z282" i="2"/>
  <c r="Z274" i="2"/>
  <c r="Z266" i="2"/>
  <c r="Z258" i="2"/>
  <c r="Z250" i="2"/>
  <c r="Z242" i="2"/>
  <c r="Z234" i="2"/>
  <c r="Z226" i="2"/>
  <c r="Z218" i="2"/>
  <c r="Z210" i="2"/>
  <c r="Z202" i="2"/>
  <c r="Z194" i="2"/>
  <c r="Z186" i="2"/>
  <c r="Z178" i="2"/>
  <c r="Z170" i="2"/>
  <c r="Z162" i="2"/>
  <c r="Z90" i="2"/>
  <c r="Z82" i="2"/>
  <c r="Z102" i="2"/>
  <c r="Z86" i="2"/>
  <c r="Z78" i="2"/>
  <c r="Z70" i="2"/>
  <c r="Z62" i="2"/>
  <c r="Z54" i="2"/>
  <c r="Z46" i="2"/>
  <c r="Z38" i="2"/>
  <c r="Z30" i="2"/>
  <c r="Z22" i="2"/>
  <c r="Z14" i="2"/>
  <c r="Y295" i="2"/>
  <c r="Y287" i="2"/>
  <c r="Y279" i="2"/>
  <c r="Y271" i="2"/>
  <c r="Y263" i="2"/>
  <c r="Y255" i="2"/>
  <c r="Y247" i="2"/>
  <c r="Y239" i="2"/>
  <c r="Y231" i="2"/>
  <c r="Y223" i="2"/>
  <c r="Y215" i="2"/>
  <c r="Y207" i="2"/>
  <c r="Y199" i="2"/>
  <c r="Y191" i="2"/>
  <c r="Y183" i="2"/>
  <c r="Y175" i="2"/>
  <c r="Y167" i="2"/>
  <c r="Y159" i="2"/>
  <c r="Y151" i="2"/>
  <c r="Y143" i="2"/>
  <c r="Y135" i="2"/>
  <c r="Y127" i="2"/>
  <c r="Y119" i="2"/>
  <c r="Y111" i="2"/>
  <c r="Y103" i="2"/>
  <c r="Y95" i="2"/>
  <c r="Y87" i="2"/>
  <c r="Y79" i="2"/>
  <c r="Y71" i="2"/>
  <c r="Y63" i="2"/>
  <c r="Y55" i="2"/>
  <c r="Z461" i="2"/>
  <c r="Z453" i="2"/>
  <c r="Z445" i="2"/>
  <c r="Z437" i="2"/>
  <c r="Z429" i="2"/>
  <c r="Z421" i="2"/>
  <c r="Z413" i="2"/>
  <c r="Z405" i="2"/>
  <c r="Z397" i="2"/>
  <c r="Z389" i="2"/>
  <c r="Z381" i="2"/>
  <c r="Z373" i="2"/>
  <c r="Z365" i="2"/>
  <c r="Z357" i="2"/>
  <c r="Z349" i="2"/>
  <c r="Z341" i="2"/>
  <c r="Z333" i="2"/>
  <c r="Z325" i="2"/>
  <c r="Z317" i="2"/>
  <c r="Z309" i="2"/>
  <c r="Z301" i="2"/>
  <c r="Z293" i="2"/>
  <c r="Z285" i="2"/>
  <c r="Z277" i="2"/>
  <c r="Z269" i="2"/>
  <c r="Z261" i="2"/>
  <c r="Z253" i="2"/>
  <c r="Z245" i="2"/>
  <c r="Z237" i="2"/>
  <c r="Z229" i="2"/>
  <c r="Z221" i="2"/>
  <c r="Z213" i="2"/>
  <c r="Z205" i="2"/>
  <c r="Z197" i="2"/>
  <c r="Z189" i="2"/>
  <c r="Z181" i="2"/>
  <c r="Z173" i="2"/>
  <c r="Z165" i="2"/>
  <c r="Z157" i="2"/>
  <c r="Z149" i="2"/>
  <c r="Z141" i="2"/>
  <c r="Z133" i="2"/>
  <c r="Z125" i="2"/>
  <c r="Z117" i="2"/>
  <c r="Z109" i="2"/>
  <c r="Z101" i="2"/>
  <c r="Z93" i="2"/>
  <c r="Z85" i="2"/>
  <c r="Z77" i="2"/>
  <c r="Z69" i="2"/>
  <c r="Z61" i="2"/>
  <c r="Z53" i="2"/>
  <c r="Z45" i="2"/>
  <c r="Z37" i="2"/>
  <c r="Z29" i="2"/>
  <c r="Z21" i="2"/>
  <c r="Z13" i="2"/>
  <c r="Y317" i="2"/>
  <c r="Y309" i="2"/>
  <c r="Y301" i="2"/>
  <c r="Y293" i="2"/>
  <c r="Y285" i="2"/>
  <c r="Y277" i="2"/>
  <c r="Y269" i="2"/>
  <c r="Y259" i="2"/>
  <c r="Y251" i="2"/>
  <c r="Y243" i="2"/>
  <c r="Y235" i="2"/>
  <c r="Y227" i="2"/>
  <c r="Y219" i="2"/>
  <c r="Y211" i="2"/>
  <c r="Y203" i="2"/>
  <c r="Y195" i="2"/>
  <c r="Y187" i="2"/>
  <c r="Y179" i="2"/>
  <c r="Y171" i="2"/>
  <c r="Y163" i="2"/>
  <c r="Y155" i="2"/>
  <c r="Y147" i="2"/>
  <c r="Y139" i="2"/>
  <c r="Y131" i="2"/>
  <c r="Y123" i="2"/>
  <c r="Y115" i="2"/>
  <c r="Y107" i="2"/>
  <c r="Y99" i="2"/>
  <c r="Y91" i="2"/>
  <c r="Y83" i="2"/>
  <c r="Y75" i="2"/>
  <c r="Y67" i="2"/>
  <c r="Y59" i="2"/>
  <c r="Y51" i="2"/>
  <c r="Y43" i="2"/>
  <c r="Y35" i="2"/>
  <c r="Z457" i="2"/>
  <c r="Z449" i="2"/>
  <c r="Z441" i="2"/>
  <c r="Z433" i="2"/>
  <c r="Z425" i="2"/>
  <c r="Z417" i="2"/>
  <c r="Z409" i="2"/>
  <c r="Z401" i="2"/>
  <c r="Z393" i="2"/>
  <c r="Z385" i="2"/>
  <c r="Z377" i="2"/>
  <c r="Z369" i="2"/>
  <c r="Z361" i="2"/>
  <c r="Z353" i="2"/>
  <c r="Z345" i="2"/>
  <c r="Z337" i="2"/>
  <c r="Z329" i="2"/>
  <c r="Z321" i="2"/>
  <c r="Z313" i="2"/>
  <c r="Z305" i="2"/>
  <c r="Z297" i="2"/>
  <c r="Z289" i="2"/>
  <c r="Z281" i="2"/>
  <c r="Z273" i="2"/>
  <c r="Z265" i="2"/>
  <c r="Z257" i="2"/>
  <c r="Z249" i="2"/>
  <c r="Z241" i="2"/>
  <c r="Z233" i="2"/>
  <c r="Z225" i="2"/>
  <c r="Z217" i="2"/>
  <c r="Z209" i="2"/>
  <c r="Z201" i="2"/>
  <c r="Z193" i="2"/>
  <c r="Z185" i="2"/>
  <c r="Z177" i="2"/>
  <c r="Z169" i="2"/>
  <c r="Z161" i="2"/>
  <c r="Z153" i="2"/>
  <c r="Z145" i="2"/>
  <c r="Z137" i="2"/>
  <c r="Z129" i="2"/>
  <c r="Z121" i="2"/>
  <c r="Z113" i="2"/>
  <c r="Z105" i="2"/>
  <c r="Z97" i="2"/>
  <c r="Z89" i="2"/>
  <c r="Z81" i="2"/>
  <c r="Z73" i="2"/>
  <c r="Z65" i="2"/>
  <c r="Z57" i="2"/>
  <c r="Z49" i="2"/>
  <c r="Z41" i="2"/>
  <c r="Z33" i="2"/>
  <c r="Z25" i="2"/>
  <c r="Z17" i="2"/>
  <c r="Z8" i="2"/>
  <c r="Z95" i="2"/>
  <c r="Z87" i="2"/>
  <c r="Z79" i="2"/>
  <c r="Z71" i="2"/>
  <c r="Z63" i="2"/>
  <c r="Z55" i="2"/>
  <c r="Z47" i="2"/>
  <c r="Z39" i="2"/>
  <c r="Z31" i="2"/>
  <c r="Z23" i="2"/>
  <c r="Z6" i="2"/>
  <c r="Z5" i="2"/>
  <c r="Y142" i="2"/>
  <c r="Y134" i="2"/>
  <c r="Y126" i="2"/>
  <c r="Y118" i="2"/>
  <c r="Y110" i="2"/>
  <c r="Y102" i="2"/>
  <c r="Y94" i="2"/>
  <c r="Y86" i="2"/>
  <c r="Y78" i="2"/>
  <c r="Y70" i="2"/>
  <c r="Y62" i="2"/>
  <c r="Y54" i="2"/>
  <c r="Y46" i="2"/>
  <c r="Y38" i="2"/>
  <c r="Y30" i="2"/>
  <c r="Y22" i="2"/>
  <c r="Y14" i="2"/>
  <c r="Y6" i="2"/>
  <c r="Z460" i="2"/>
  <c r="Z452" i="2"/>
  <c r="Z444" i="2"/>
  <c r="Z436" i="2"/>
  <c r="Z428" i="2"/>
  <c r="Z420" i="2"/>
  <c r="Z412" i="2"/>
  <c r="Z404" i="2"/>
  <c r="Z396" i="2"/>
  <c r="Z388" i="2"/>
  <c r="Z380" i="2"/>
  <c r="Z372" i="2"/>
  <c r="Z364" i="2"/>
  <c r="Z356" i="2"/>
  <c r="Z348" i="2"/>
  <c r="Z340" i="2"/>
  <c r="Z332" i="2"/>
  <c r="Z324" i="2"/>
  <c r="Z316" i="2"/>
  <c r="Z308" i="2"/>
  <c r="Z300" i="2"/>
  <c r="Z292" i="2"/>
  <c r="Z284" i="2"/>
  <c r="Z276" i="2"/>
  <c r="Z268" i="2"/>
  <c r="Z260" i="2"/>
  <c r="Z252" i="2"/>
  <c r="Z244" i="2"/>
  <c r="Z236" i="2"/>
  <c r="Z228" i="2"/>
  <c r="Z220" i="2"/>
  <c r="Z212" i="2"/>
  <c r="Z204" i="2"/>
  <c r="Z196" i="2"/>
  <c r="Z188" i="2"/>
  <c r="Z180" i="2"/>
  <c r="Z172" i="2"/>
  <c r="Z164" i="2"/>
  <c r="Z156" i="2"/>
  <c r="Z148" i="2"/>
  <c r="Z140" i="2"/>
  <c r="Z132" i="2"/>
  <c r="Z124" i="2"/>
  <c r="Z116" i="2"/>
  <c r="Z108" i="2"/>
  <c r="Z100" i="2"/>
  <c r="Z92" i="2"/>
  <c r="Z84" i="2"/>
  <c r="Z76" i="2"/>
  <c r="Z68" i="2"/>
  <c r="Z60" i="2"/>
  <c r="Z52" i="2"/>
  <c r="Z44" i="2"/>
  <c r="Z36" i="2"/>
  <c r="Z28" i="2"/>
  <c r="Z20" i="2"/>
  <c r="Z12" i="2"/>
  <c r="Y261" i="2"/>
  <c r="Y253" i="2"/>
  <c r="Y245" i="2"/>
  <c r="Y237" i="2"/>
  <c r="Y229" i="2"/>
  <c r="Y221" i="2"/>
  <c r="Y213" i="2"/>
  <c r="Y205" i="2"/>
  <c r="Y197" i="2"/>
  <c r="Y189" i="2"/>
  <c r="Y181" i="2"/>
  <c r="Y173" i="2"/>
  <c r="Y165" i="2"/>
  <c r="Z3" i="2"/>
  <c r="Z10" i="2"/>
  <c r="Y458" i="2"/>
  <c r="Y450" i="2"/>
  <c r="Y442" i="2"/>
  <c r="Y434" i="2"/>
  <c r="Y426" i="2"/>
  <c r="Y418" i="2"/>
  <c r="Y410" i="2"/>
  <c r="Y402" i="2"/>
  <c r="Y394" i="2"/>
  <c r="Y386" i="2"/>
  <c r="Y378" i="2"/>
  <c r="Y370" i="2"/>
  <c r="Y362" i="2"/>
  <c r="Y354" i="2"/>
  <c r="Y346" i="2"/>
  <c r="Y338" i="2"/>
  <c r="Y330" i="2"/>
  <c r="Y322" i="2"/>
  <c r="Y314" i="2"/>
  <c r="Y306" i="2"/>
  <c r="Y298" i="2"/>
  <c r="Y290" i="2"/>
  <c r="Y282" i="2"/>
  <c r="Y274" i="2"/>
  <c r="Y266" i="2"/>
  <c r="Y258" i="2"/>
  <c r="Y250" i="2"/>
  <c r="Y242" i="2"/>
  <c r="Y234" i="2"/>
  <c r="Y226" i="2"/>
  <c r="Y218" i="2"/>
  <c r="Y210" i="2"/>
  <c r="Y202" i="2"/>
  <c r="Y194" i="2"/>
  <c r="Y186" i="2"/>
  <c r="Y178" i="2"/>
  <c r="Y170" i="2"/>
  <c r="Y162" i="2"/>
  <c r="Y154" i="2"/>
  <c r="Y146" i="2"/>
  <c r="Y138" i="2"/>
  <c r="Y130" i="2"/>
  <c r="Y122" i="2"/>
  <c r="Y114" i="2"/>
  <c r="Y106" i="2"/>
  <c r="Y98" i="2"/>
  <c r="Y90" i="2"/>
  <c r="Y82" i="2"/>
  <c r="Y74" i="2"/>
  <c r="Y66" i="2"/>
  <c r="Y58" i="2"/>
  <c r="Y50" i="2"/>
  <c r="Y42" i="2"/>
  <c r="Y457" i="2"/>
  <c r="Y449" i="2"/>
  <c r="Y441" i="2"/>
  <c r="Y433" i="2"/>
  <c r="Y425" i="2"/>
  <c r="Y417" i="2"/>
  <c r="Y409" i="2"/>
  <c r="Y401" i="2"/>
  <c r="Y393" i="2"/>
  <c r="Y385" i="2"/>
  <c r="Y377" i="2"/>
  <c r="Y369" i="2"/>
  <c r="Y361" i="2"/>
  <c r="Y353" i="2"/>
  <c r="Y345" i="2"/>
  <c r="Y337" i="2"/>
  <c r="Y329" i="2"/>
  <c r="Y321" i="2"/>
  <c r="Y313" i="2"/>
  <c r="Y305" i="2"/>
  <c r="Y297" i="2"/>
  <c r="Y289" i="2"/>
  <c r="Y281" i="2"/>
  <c r="Y273" i="2"/>
  <c r="Y265" i="2"/>
  <c r="Y257" i="2"/>
  <c r="Y249" i="2"/>
  <c r="Y241" i="2"/>
  <c r="Y233" i="2"/>
  <c r="Y225" i="2"/>
  <c r="Y217" i="2"/>
  <c r="Y209" i="2"/>
  <c r="Y201" i="2"/>
  <c r="Y193" i="2"/>
  <c r="Y185" i="2"/>
  <c r="Y177" i="2"/>
  <c r="Y169" i="2"/>
  <c r="Y161" i="2"/>
  <c r="Y153" i="2"/>
  <c r="Y145" i="2"/>
  <c r="Y137" i="2"/>
  <c r="Y129" i="2"/>
  <c r="Y121" i="2"/>
  <c r="Y113" i="2"/>
  <c r="Y105" i="2"/>
  <c r="Y97" i="2"/>
  <c r="Y89" i="2"/>
  <c r="Y81" i="2"/>
  <c r="Y73" i="2"/>
  <c r="Y65" i="2"/>
  <c r="Y57" i="2"/>
  <c r="Y49" i="2"/>
  <c r="Y41" i="2"/>
  <c r="Y33" i="2"/>
  <c r="Y25" i="2"/>
  <c r="X458" i="2"/>
  <c r="X450" i="2"/>
  <c r="X442" i="2"/>
  <c r="X434" i="2"/>
  <c r="X426" i="2"/>
  <c r="X418" i="2"/>
  <c r="X410" i="2"/>
  <c r="X402" i="2"/>
  <c r="X394" i="2"/>
  <c r="X386" i="2"/>
  <c r="X378" i="2"/>
  <c r="X370" i="2"/>
  <c r="X362" i="2"/>
  <c r="X354" i="2"/>
  <c r="X346" i="2"/>
  <c r="X338" i="2"/>
  <c r="X330" i="2"/>
  <c r="X322" i="2"/>
  <c r="X314" i="2"/>
  <c r="X306" i="2"/>
  <c r="X298" i="2"/>
  <c r="X290" i="2"/>
  <c r="X282" i="2"/>
  <c r="X274" i="2"/>
  <c r="X266" i="2"/>
  <c r="X258" i="2"/>
  <c r="X250" i="2"/>
  <c r="X242" i="2"/>
  <c r="X234" i="2"/>
  <c r="X226" i="2"/>
  <c r="X218" i="2"/>
  <c r="X210" i="2"/>
  <c r="X202" i="2"/>
  <c r="X194" i="2"/>
  <c r="X186" i="2"/>
  <c r="X178" i="2"/>
  <c r="X170" i="2"/>
  <c r="X162" i="2"/>
  <c r="X154" i="2"/>
  <c r="X146" i="2"/>
  <c r="X138" i="2"/>
  <c r="X130" i="2"/>
  <c r="X122" i="2"/>
  <c r="X114" i="2"/>
  <c r="X106" i="2"/>
  <c r="X98" i="2"/>
  <c r="X90" i="2"/>
  <c r="X82" i="2"/>
  <c r="X74" i="2"/>
  <c r="X66" i="2"/>
  <c r="X58" i="2"/>
  <c r="X50" i="2"/>
  <c r="X42" i="2"/>
  <c r="X34" i="2"/>
  <c r="X26" i="2"/>
  <c r="X18" i="2"/>
  <c r="X10" i="2"/>
  <c r="X2" i="2"/>
  <c r="Y456" i="2"/>
  <c r="Y448" i="2"/>
  <c r="Y440" i="2"/>
  <c r="Y432" i="2"/>
  <c r="Y424" i="2"/>
  <c r="Y416" i="2"/>
  <c r="Y408" i="2"/>
  <c r="Y400" i="2"/>
  <c r="Y392" i="2"/>
  <c r="Y384" i="2"/>
  <c r="Y376" i="2"/>
  <c r="Y368" i="2"/>
  <c r="Y360" i="2"/>
  <c r="Y352" i="2"/>
  <c r="Y344" i="2"/>
  <c r="Y462" i="2"/>
  <c r="Y454" i="2"/>
  <c r="Y446" i="2"/>
  <c r="Y438" i="2"/>
  <c r="Y430" i="2"/>
  <c r="Y422" i="2"/>
  <c r="Y414" i="2"/>
  <c r="Y406" i="2"/>
  <c r="Y398" i="2"/>
  <c r="Y390" i="2"/>
  <c r="Y382" i="2"/>
  <c r="Y374" i="2"/>
  <c r="Y366" i="2"/>
  <c r="Y358" i="2"/>
  <c r="Y350" i="2"/>
  <c r="Y342" i="2"/>
  <c r="Y334" i="2"/>
  <c r="Y326" i="2"/>
  <c r="Y318" i="2"/>
  <c r="Y310" i="2"/>
  <c r="Y302" i="2"/>
  <c r="Y294" i="2"/>
  <c r="Y286" i="2"/>
  <c r="Y278" i="2"/>
  <c r="Y270" i="2"/>
  <c r="Y262" i="2"/>
  <c r="Y254" i="2"/>
  <c r="Y246" i="2"/>
  <c r="Y238" i="2"/>
  <c r="Y230" i="2"/>
  <c r="Y222" i="2"/>
  <c r="Y214" i="2"/>
  <c r="Y206" i="2"/>
  <c r="Y198" i="2"/>
  <c r="Y190" i="2"/>
  <c r="Y182" i="2"/>
  <c r="Y174" i="2"/>
  <c r="Y166" i="2"/>
  <c r="Y158" i="2"/>
  <c r="Y150" i="2"/>
  <c r="Y17" i="2"/>
  <c r="Y9" i="2"/>
  <c r="Y336" i="2"/>
  <c r="Y328" i="2"/>
  <c r="Y320" i="2"/>
  <c r="Y312" i="2"/>
  <c r="Y304" i="2"/>
  <c r="Y296" i="2"/>
  <c r="Y288" i="2"/>
  <c r="Y280" i="2"/>
  <c r="Y272" i="2"/>
  <c r="Y264" i="2"/>
  <c r="Y256" i="2"/>
  <c r="Y248" i="2"/>
  <c r="Y240" i="2"/>
  <c r="Y232" i="2"/>
  <c r="Y224" i="2"/>
  <c r="Y216" i="2"/>
  <c r="Y208" i="2"/>
  <c r="Y200" i="2"/>
  <c r="Y192" i="2"/>
  <c r="Y184" i="2"/>
  <c r="Y176" i="2"/>
  <c r="Y168" i="2"/>
  <c r="Y160" i="2"/>
  <c r="Y152" i="2"/>
  <c r="Y144" i="2"/>
  <c r="Y136" i="2"/>
  <c r="Y128" i="2"/>
  <c r="Y120" i="2"/>
  <c r="Y112" i="2"/>
  <c r="Y104" i="2"/>
  <c r="Y96" i="2"/>
  <c r="Y88" i="2"/>
  <c r="Y80" i="2"/>
  <c r="Y72" i="2"/>
  <c r="Y64" i="2"/>
  <c r="Y56" i="2"/>
  <c r="Y48" i="2"/>
  <c r="Y40" i="2"/>
  <c r="Y32" i="2"/>
  <c r="Z462" i="2"/>
  <c r="Z454" i="2"/>
  <c r="Z446" i="2"/>
  <c r="Z438" i="2"/>
  <c r="Z430" i="2"/>
  <c r="Z422" i="2"/>
  <c r="Z414" i="2"/>
  <c r="Z406" i="2"/>
  <c r="Z398" i="2"/>
  <c r="Z390" i="2"/>
  <c r="Z382" i="2"/>
  <c r="Z374" i="2"/>
  <c r="Z366" i="2"/>
  <c r="Z358" i="2"/>
  <c r="Z350" i="2"/>
  <c r="Z342" i="2"/>
  <c r="Z334" i="2"/>
  <c r="Z326" i="2"/>
  <c r="Z318" i="2"/>
  <c r="Z310" i="2"/>
  <c r="Z302" i="2"/>
  <c r="Z294" i="2"/>
  <c r="Z286" i="2"/>
  <c r="Z278" i="2"/>
  <c r="Z270" i="2"/>
  <c r="Z262" i="2"/>
  <c r="Z254" i="2"/>
  <c r="Z246" i="2"/>
  <c r="Z238" i="2"/>
  <c r="Z230" i="2"/>
  <c r="Z222" i="2"/>
  <c r="Z214" i="2"/>
  <c r="Z206" i="2"/>
  <c r="Z198" i="2"/>
  <c r="Z190" i="2"/>
  <c r="Z182" i="2"/>
  <c r="Z174" i="2"/>
  <c r="Z166" i="2"/>
  <c r="Z158" i="2"/>
  <c r="Z150" i="2"/>
  <c r="Z142" i="2"/>
  <c r="Z134" i="2"/>
  <c r="Z126" i="2"/>
  <c r="Z118" i="2"/>
  <c r="Z110" i="2"/>
  <c r="Z94" i="2"/>
  <c r="Y24" i="2"/>
  <c r="Y16" i="2"/>
  <c r="Y8" i="2"/>
  <c r="Y47" i="2"/>
  <c r="Y39" i="2"/>
  <c r="Y31" i="2"/>
  <c r="Y23" i="2"/>
  <c r="Y15" i="2"/>
  <c r="Y7" i="2"/>
  <c r="Y157" i="2"/>
  <c r="Y149" i="2"/>
  <c r="Y141" i="2"/>
  <c r="Y133" i="2"/>
  <c r="Y125" i="2"/>
  <c r="Y117" i="2"/>
  <c r="Y109" i="2"/>
  <c r="Y101" i="2"/>
  <c r="Y93" i="2"/>
  <c r="Y85" i="2"/>
  <c r="Y77" i="2"/>
  <c r="Y69" i="2"/>
  <c r="Y61" i="2"/>
  <c r="Y53" i="2"/>
  <c r="Y45" i="2"/>
  <c r="Y37" i="2"/>
  <c r="Y29" i="2"/>
  <c r="Y21" i="2"/>
  <c r="Y13" i="2"/>
  <c r="Y5" i="2"/>
  <c r="Y27" i="2"/>
  <c r="Y19" i="2"/>
  <c r="Y11" i="2"/>
  <c r="Y3" i="2"/>
  <c r="X456" i="2"/>
  <c r="X448" i="2"/>
  <c r="X440" i="2"/>
  <c r="X432" i="2"/>
  <c r="X424" i="2"/>
  <c r="X416" i="2"/>
  <c r="X408" i="2"/>
  <c r="X400" i="2"/>
  <c r="X392" i="2"/>
  <c r="X384" i="2"/>
  <c r="X376" i="2"/>
  <c r="X368" i="2"/>
  <c r="X360" i="2"/>
  <c r="X352" i="2"/>
  <c r="X344" i="2"/>
  <c r="X336" i="2"/>
  <c r="X328" i="2"/>
  <c r="X320" i="2"/>
  <c r="X312" i="2"/>
  <c r="X304" i="2"/>
  <c r="X296" i="2"/>
  <c r="X288" i="2"/>
  <c r="X280" i="2"/>
  <c r="X462" i="2"/>
  <c r="X454" i="2"/>
  <c r="X446" i="2"/>
  <c r="X272" i="2"/>
  <c r="X264" i="2"/>
  <c r="X256" i="2"/>
  <c r="X248" i="2"/>
  <c r="X240" i="2"/>
  <c r="X232" i="2"/>
  <c r="X224" i="2"/>
  <c r="X216" i="2"/>
  <c r="X438" i="2"/>
  <c r="X430" i="2"/>
  <c r="X422" i="2"/>
  <c r="X414" i="2"/>
  <c r="X406" i="2"/>
  <c r="X398" i="2"/>
  <c r="X390" i="2"/>
  <c r="X382" i="2"/>
  <c r="X374" i="2"/>
  <c r="X366" i="2"/>
  <c r="X358" i="2"/>
  <c r="X350" i="2"/>
  <c r="X342" i="2"/>
  <c r="X334" i="2"/>
  <c r="X326" i="2"/>
  <c r="X318" i="2"/>
  <c r="X310" i="2"/>
  <c r="X302" i="2"/>
  <c r="X294" i="2"/>
  <c r="X286" i="2"/>
  <c r="X278" i="2"/>
  <c r="X270" i="2"/>
  <c r="X262" i="2"/>
  <c r="X254" i="2"/>
  <c r="X246" i="2"/>
  <c r="X238" i="2"/>
  <c r="X230" i="2"/>
  <c r="Y460" i="2"/>
  <c r="Y452" i="2"/>
  <c r="Y444" i="2"/>
  <c r="Y436" i="2"/>
  <c r="Y428" i="2"/>
  <c r="Y420" i="2"/>
  <c r="Y412" i="2"/>
  <c r="Y404" i="2"/>
  <c r="Y396" i="2"/>
  <c r="Y388" i="2"/>
  <c r="Y380" i="2"/>
  <c r="Y372" i="2"/>
  <c r="Y364" i="2"/>
  <c r="Y356" i="2"/>
  <c r="Y348" i="2"/>
  <c r="Y340" i="2"/>
  <c r="Y332" i="2"/>
  <c r="Y324" i="2"/>
  <c r="Y316" i="2"/>
  <c r="Y308" i="2"/>
  <c r="Y300" i="2"/>
  <c r="Y292" i="2"/>
  <c r="Y284" i="2"/>
  <c r="Y276" i="2"/>
  <c r="Y268" i="2"/>
  <c r="Y260" i="2"/>
  <c r="Y252" i="2"/>
  <c r="Y244" i="2"/>
  <c r="Y236" i="2"/>
  <c r="Y228" i="2"/>
  <c r="Y220" i="2"/>
  <c r="Y212" i="2"/>
  <c r="Y204" i="2"/>
  <c r="Y196" i="2"/>
  <c r="Y188" i="2"/>
  <c r="Y180" i="2"/>
  <c r="Y172" i="2"/>
  <c r="Y164" i="2"/>
  <c r="Y156" i="2"/>
  <c r="Y148" i="2"/>
  <c r="Y140" i="2"/>
  <c r="Y132" i="2"/>
  <c r="Y124" i="2"/>
  <c r="Y116" i="2"/>
  <c r="Y108" i="2"/>
  <c r="Y100" i="2"/>
  <c r="Y92" i="2"/>
  <c r="Y84" i="2"/>
  <c r="Y76" i="2"/>
  <c r="Y68" i="2"/>
  <c r="Y60" i="2"/>
  <c r="Y52" i="2"/>
  <c r="Y44" i="2"/>
  <c r="Y36" i="2"/>
  <c r="Y28" i="2"/>
  <c r="Y20" i="2"/>
  <c r="Y12" i="2"/>
  <c r="Y4" i="2"/>
  <c r="X222" i="2"/>
  <c r="X214" i="2"/>
  <c r="X206" i="2"/>
  <c r="X198" i="2"/>
  <c r="X190" i="2"/>
  <c r="X182" i="2"/>
  <c r="X174" i="2"/>
  <c r="X166" i="2"/>
  <c r="X158" i="2"/>
  <c r="X150" i="2"/>
  <c r="X142" i="2"/>
  <c r="X134" i="2"/>
  <c r="X126" i="2"/>
  <c r="X118" i="2"/>
  <c r="X110" i="2"/>
  <c r="X102" i="2"/>
  <c r="X94" i="2"/>
  <c r="X86" i="2"/>
  <c r="X78" i="2"/>
  <c r="X70" i="2"/>
  <c r="X62" i="2"/>
  <c r="X54" i="2"/>
  <c r="X46" i="2"/>
  <c r="X38" i="2"/>
  <c r="X30" i="2"/>
  <c r="X22" i="2"/>
  <c r="X14" i="2"/>
  <c r="X6" i="2"/>
  <c r="X161" i="2"/>
  <c r="X153" i="2"/>
  <c r="X145" i="2"/>
  <c r="X137" i="2"/>
  <c r="X129" i="2"/>
  <c r="X121" i="2"/>
  <c r="X113" i="2"/>
  <c r="X105" i="2"/>
  <c r="X97" i="2"/>
  <c r="X89" i="2"/>
  <c r="X81" i="2"/>
  <c r="X73" i="2"/>
  <c r="X65" i="2"/>
  <c r="X57" i="2"/>
  <c r="X49" i="2"/>
  <c r="X41" i="2"/>
  <c r="X33" i="2"/>
  <c r="X25" i="2"/>
  <c r="X17" i="2"/>
  <c r="X9" i="2"/>
  <c r="X208" i="2"/>
  <c r="X200" i="2"/>
  <c r="X192" i="2"/>
  <c r="X184" i="2"/>
  <c r="X176" i="2"/>
  <c r="X168" i="2"/>
  <c r="X160" i="2"/>
  <c r="X152" i="2"/>
  <c r="X144" i="2"/>
  <c r="X136" i="2"/>
  <c r="X128" i="2"/>
  <c r="X120" i="2"/>
  <c r="X112" i="2"/>
  <c r="X104" i="2"/>
  <c r="X96" i="2"/>
  <c r="X88" i="2"/>
  <c r="X80" i="2"/>
  <c r="X72" i="2"/>
  <c r="X64" i="2"/>
  <c r="X56" i="2"/>
  <c r="X48" i="2"/>
  <c r="X40" i="2"/>
  <c r="X32" i="2"/>
  <c r="X24" i="2"/>
  <c r="X16" i="2"/>
  <c r="X8" i="2"/>
  <c r="X460" i="2"/>
  <c r="X452" i="2"/>
  <c r="X444" i="2"/>
  <c r="X436" i="2"/>
  <c r="X428" i="2"/>
  <c r="X420" i="2"/>
  <c r="X412" i="2"/>
  <c r="X404" i="2"/>
  <c r="X396" i="2"/>
  <c r="X388" i="2"/>
  <c r="X380" i="2"/>
  <c r="X372" i="2"/>
  <c r="X364" i="2"/>
  <c r="X356" i="2"/>
  <c r="X348" i="2"/>
  <c r="X340" i="2"/>
  <c r="X332" i="2"/>
  <c r="X324" i="2"/>
  <c r="X316" i="2"/>
  <c r="X308" i="2"/>
  <c r="X300" i="2"/>
  <c r="X292" i="2"/>
  <c r="X284" i="2"/>
  <c r="X276" i="2"/>
  <c r="X268" i="2"/>
  <c r="X260" i="2"/>
  <c r="X252" i="2"/>
  <c r="X244" i="2"/>
  <c r="X236" i="2"/>
  <c r="X228" i="2"/>
  <c r="X220" i="2"/>
  <c r="X212" i="2"/>
  <c r="X204" i="2"/>
  <c r="X196" i="2"/>
  <c r="X188" i="2"/>
  <c r="X180" i="2"/>
  <c r="X172" i="2"/>
  <c r="X164" i="2"/>
  <c r="X156" i="2"/>
  <c r="X148" i="2"/>
  <c r="X140" i="2"/>
  <c r="X132" i="2"/>
  <c r="X124" i="2"/>
  <c r="X116" i="2"/>
  <c r="X108" i="2"/>
  <c r="X100" i="2"/>
  <c r="X92" i="2"/>
  <c r="X84" i="2"/>
  <c r="X76" i="2"/>
  <c r="X68" i="2"/>
  <c r="X60" i="2"/>
  <c r="X52" i="2"/>
  <c r="X44" i="2"/>
  <c r="X36" i="2"/>
  <c r="X28" i="2"/>
  <c r="X20" i="2"/>
  <c r="X12" i="2"/>
  <c r="X4" i="2"/>
  <c r="X459" i="2"/>
  <c r="X451" i="2"/>
  <c r="X443" i="2"/>
  <c r="X435" i="2"/>
  <c r="X427" i="2"/>
  <c r="X419" i="2"/>
  <c r="X411" i="2"/>
  <c r="X403" i="2"/>
  <c r="X395" i="2"/>
  <c r="X387" i="2"/>
  <c r="X379" i="2"/>
  <c r="X371" i="2"/>
  <c r="X363" i="2"/>
  <c r="X355" i="2"/>
  <c r="X347" i="2"/>
  <c r="X339" i="2"/>
  <c r="X331" i="2"/>
  <c r="X323" i="2"/>
  <c r="X315" i="2"/>
  <c r="X307" i="2"/>
  <c r="X299" i="2"/>
  <c r="X291" i="2"/>
  <c r="X283" i="2"/>
  <c r="X275" i="2"/>
  <c r="X267" i="2"/>
  <c r="X259" i="2"/>
  <c r="X251" i="2"/>
  <c r="X243" i="2"/>
  <c r="X235" i="2"/>
  <c r="X227" i="2"/>
  <c r="X219" i="2"/>
  <c r="X211" i="2"/>
  <c r="X203" i="2"/>
  <c r="X195" i="2"/>
  <c r="X187" i="2"/>
  <c r="X179" i="2"/>
  <c r="X171" i="2"/>
  <c r="X163" i="2"/>
  <c r="X155" i="2"/>
  <c r="X147" i="2"/>
  <c r="X139" i="2"/>
  <c r="X131" i="2"/>
  <c r="X123" i="2"/>
  <c r="X115" i="2"/>
  <c r="X107" i="2"/>
  <c r="X99" i="2"/>
  <c r="X91" i="2"/>
  <c r="X83" i="2"/>
  <c r="X75" i="2"/>
  <c r="X67" i="2"/>
  <c r="X59" i="2"/>
  <c r="X51" i="2"/>
  <c r="X43" i="2"/>
  <c r="X35" i="2"/>
  <c r="X27" i="2"/>
  <c r="X19" i="2"/>
  <c r="X11" i="2"/>
  <c r="X3" i="2"/>
  <c r="R306" i="2"/>
  <c r="R250" i="2"/>
  <c r="R346" i="2"/>
  <c r="R218" i="2"/>
  <c r="S416" i="2"/>
  <c r="S402" i="2"/>
  <c r="AA402" i="2" s="1"/>
  <c r="S338" i="2"/>
  <c r="AA338" i="2" s="1"/>
  <c r="S274" i="2"/>
  <c r="AA274" i="2" s="1"/>
  <c r="S210" i="2"/>
  <c r="AA210" i="2" s="1"/>
  <c r="R274" i="2"/>
  <c r="S426" i="2"/>
  <c r="AA426" i="2" s="1"/>
  <c r="S362" i="2"/>
  <c r="AA362" i="2" s="1"/>
  <c r="S298" i="2"/>
  <c r="AA298" i="2" s="1"/>
  <c r="S234" i="2"/>
  <c r="AA234" i="2" s="1"/>
  <c r="R386" i="2"/>
  <c r="R314" i="2"/>
  <c r="S456" i="2"/>
  <c r="AA456" i="2" s="1"/>
  <c r="R370" i="2"/>
  <c r="R242" i="2"/>
  <c r="S424" i="2"/>
  <c r="AA424" i="2" s="1"/>
  <c r="R282" i="2"/>
  <c r="S448" i="2"/>
  <c r="AA448" i="2" s="1"/>
  <c r="S434" i="2"/>
  <c r="AA434" i="2" s="1"/>
  <c r="S370" i="2"/>
  <c r="AA370" i="2" s="1"/>
  <c r="S306" i="2"/>
  <c r="AA306" i="2" s="1"/>
  <c r="S242" i="2"/>
  <c r="AA242" i="2" s="1"/>
  <c r="R394" i="2"/>
  <c r="R338" i="2"/>
  <c r="R210" i="2"/>
  <c r="S458" i="2"/>
  <c r="AA458" i="2" s="1"/>
  <c r="S394" i="2"/>
  <c r="AA394" i="2" s="1"/>
  <c r="S330" i="2"/>
  <c r="AA330" i="2" s="1"/>
  <c r="S266" i="2"/>
  <c r="AA266" i="2" s="1"/>
  <c r="T422" i="2"/>
  <c r="S422" i="2"/>
  <c r="T366" i="2"/>
  <c r="R366" i="2"/>
  <c r="S366" i="2"/>
  <c r="T310" i="2"/>
  <c r="R310" i="2"/>
  <c r="S310" i="2"/>
  <c r="T262" i="2"/>
  <c r="R262" i="2"/>
  <c r="S262" i="2"/>
  <c r="T254" i="2"/>
  <c r="R254" i="2"/>
  <c r="S254" i="2"/>
  <c r="T206" i="2"/>
  <c r="R206" i="2"/>
  <c r="S206" i="2"/>
  <c r="T198" i="2"/>
  <c r="R198" i="2"/>
  <c r="S198" i="2"/>
  <c r="T190" i="2"/>
  <c r="AA190" i="2" s="1"/>
  <c r="R190" i="2"/>
  <c r="T182" i="2"/>
  <c r="R182" i="2"/>
  <c r="T174" i="2"/>
  <c r="R174" i="2"/>
  <c r="T166" i="2"/>
  <c r="S166" i="2"/>
  <c r="R166" i="2"/>
  <c r="S158" i="2"/>
  <c r="T158" i="2"/>
  <c r="AA158" i="2" s="1"/>
  <c r="R158" i="2"/>
  <c r="S150" i="2"/>
  <c r="T150" i="2"/>
  <c r="AA150" i="2" s="1"/>
  <c r="R150" i="2"/>
  <c r="S142" i="2"/>
  <c r="T142" i="2"/>
  <c r="AA142" i="2" s="1"/>
  <c r="R142" i="2"/>
  <c r="S134" i="2"/>
  <c r="T134" i="2"/>
  <c r="AA134" i="2" s="1"/>
  <c r="R134" i="2"/>
  <c r="S126" i="2"/>
  <c r="T126" i="2"/>
  <c r="AA126" i="2" s="1"/>
  <c r="R126" i="2"/>
  <c r="S118" i="2"/>
  <c r="T118" i="2"/>
  <c r="R118" i="2"/>
  <c r="S110" i="2"/>
  <c r="T110" i="2"/>
  <c r="R110" i="2"/>
  <c r="S102" i="2"/>
  <c r="T102" i="2"/>
  <c r="AA102" i="2" s="1"/>
  <c r="R102" i="2"/>
  <c r="S94" i="2"/>
  <c r="T94" i="2"/>
  <c r="AA94" i="2" s="1"/>
  <c r="R94" i="2"/>
  <c r="S86" i="2"/>
  <c r="T86" i="2"/>
  <c r="AA86" i="2" s="1"/>
  <c r="R86" i="2"/>
  <c r="S78" i="2"/>
  <c r="T78" i="2"/>
  <c r="AA78" i="2" s="1"/>
  <c r="R78" i="2"/>
  <c r="S70" i="2"/>
  <c r="T70" i="2"/>
  <c r="AA70" i="2" s="1"/>
  <c r="R70" i="2"/>
  <c r="S62" i="2"/>
  <c r="T62" i="2"/>
  <c r="AA62" i="2" s="1"/>
  <c r="R62" i="2"/>
  <c r="S54" i="2"/>
  <c r="T54" i="2"/>
  <c r="R54" i="2"/>
  <c r="S46" i="2"/>
  <c r="T46" i="2"/>
  <c r="R46" i="2"/>
  <c r="S38" i="2"/>
  <c r="T38" i="2"/>
  <c r="AA38" i="2" s="1"/>
  <c r="R38" i="2"/>
  <c r="S30" i="2"/>
  <c r="T30" i="2"/>
  <c r="AA30" i="2" s="1"/>
  <c r="R30" i="2"/>
  <c r="S22" i="2"/>
  <c r="T22" i="2"/>
  <c r="AA22" i="2" s="1"/>
  <c r="R22" i="2"/>
  <c r="S14" i="2"/>
  <c r="T14" i="2"/>
  <c r="AA14" i="2" s="1"/>
  <c r="R14" i="2"/>
  <c r="S6" i="2"/>
  <c r="T6" i="2"/>
  <c r="AA6" i="2" s="1"/>
  <c r="R6" i="2"/>
  <c r="S190" i="2"/>
  <c r="R422" i="2"/>
  <c r="R378" i="2"/>
  <c r="T438" i="2"/>
  <c r="S438" i="2"/>
  <c r="T406" i="2"/>
  <c r="S406" i="2"/>
  <c r="T374" i="2"/>
  <c r="S374" i="2"/>
  <c r="T326" i="2"/>
  <c r="R326" i="2"/>
  <c r="S326" i="2"/>
  <c r="T286" i="2"/>
  <c r="R286" i="2"/>
  <c r="S286" i="2"/>
  <c r="T246" i="2"/>
  <c r="R246" i="2"/>
  <c r="S246" i="2"/>
  <c r="T460" i="2"/>
  <c r="S460" i="2"/>
  <c r="T420" i="2"/>
  <c r="S420" i="2"/>
  <c r="T388" i="2"/>
  <c r="S388" i="2"/>
  <c r="T356" i="2"/>
  <c r="S356" i="2"/>
  <c r="T324" i="2"/>
  <c r="S324" i="2"/>
  <c r="T284" i="2"/>
  <c r="S284" i="2"/>
  <c r="T260" i="2"/>
  <c r="S260" i="2"/>
  <c r="T228" i="2"/>
  <c r="S228" i="2"/>
  <c r="S188" i="2"/>
  <c r="T188" i="2"/>
  <c r="AA188" i="2" s="1"/>
  <c r="S156" i="2"/>
  <c r="T156" i="2"/>
  <c r="AA156" i="2" s="1"/>
  <c r="S132" i="2"/>
  <c r="T132" i="2"/>
  <c r="S92" i="2"/>
  <c r="T92" i="2"/>
  <c r="AA92" i="2" s="1"/>
  <c r="S60" i="2"/>
  <c r="T60" i="2"/>
  <c r="AA60" i="2" s="1"/>
  <c r="S36" i="2"/>
  <c r="T36" i="2"/>
  <c r="AA36" i="2" s="1"/>
  <c r="S4" i="2"/>
  <c r="T4" i="2"/>
  <c r="R324" i="2"/>
  <c r="R260" i="2"/>
  <c r="R132" i="2"/>
  <c r="R36" i="2"/>
  <c r="T414" i="2"/>
  <c r="S414" i="2"/>
  <c r="T350" i="2"/>
  <c r="R350" i="2"/>
  <c r="S350" i="2"/>
  <c r="T302" i="2"/>
  <c r="R302" i="2"/>
  <c r="S302" i="2"/>
  <c r="T238" i="2"/>
  <c r="R238" i="2"/>
  <c r="S238" i="2"/>
  <c r="T444" i="2"/>
  <c r="S444" i="2"/>
  <c r="T404" i="2"/>
  <c r="S404" i="2"/>
  <c r="T364" i="2"/>
  <c r="S364" i="2"/>
  <c r="T316" i="2"/>
  <c r="S316" i="2"/>
  <c r="T268" i="2"/>
  <c r="S268" i="2"/>
  <c r="T220" i="2"/>
  <c r="S220" i="2"/>
  <c r="S180" i="2"/>
  <c r="T180" i="2"/>
  <c r="S140" i="2"/>
  <c r="T140" i="2"/>
  <c r="AA140" i="2" s="1"/>
  <c r="S100" i="2"/>
  <c r="T100" i="2"/>
  <c r="AA100" i="2" s="1"/>
  <c r="S52" i="2"/>
  <c r="T52" i="2"/>
  <c r="AA52" i="2" s="1"/>
  <c r="S12" i="2"/>
  <c r="T12" i="2"/>
  <c r="R100" i="2"/>
  <c r="R4" i="2"/>
  <c r="R444" i="2"/>
  <c r="T202" i="2"/>
  <c r="S202" i="2"/>
  <c r="T194" i="2"/>
  <c r="S194" i="2"/>
  <c r="T186" i="2"/>
  <c r="S186" i="2"/>
  <c r="T178" i="2"/>
  <c r="S178" i="2"/>
  <c r="T170" i="2"/>
  <c r="S170" i="2"/>
  <c r="T162" i="2"/>
  <c r="S162" i="2"/>
  <c r="T154" i="2"/>
  <c r="S154" i="2"/>
  <c r="T146" i="2"/>
  <c r="S146" i="2"/>
  <c r="T138" i="2"/>
  <c r="S138" i="2"/>
  <c r="T130" i="2"/>
  <c r="S130" i="2"/>
  <c r="T122" i="2"/>
  <c r="S122" i="2"/>
  <c r="T114" i="2"/>
  <c r="S114" i="2"/>
  <c r="T106" i="2"/>
  <c r="S106" i="2"/>
  <c r="T98" i="2"/>
  <c r="S98" i="2"/>
  <c r="T90" i="2"/>
  <c r="S90" i="2"/>
  <c r="T82" i="2"/>
  <c r="S82" i="2"/>
  <c r="T74" i="2"/>
  <c r="S74" i="2"/>
  <c r="T66" i="2"/>
  <c r="S66" i="2"/>
  <c r="T58" i="2"/>
  <c r="S58" i="2"/>
  <c r="T50" i="2"/>
  <c r="S50" i="2"/>
  <c r="T42" i="2"/>
  <c r="S42" i="2"/>
  <c r="T34" i="2"/>
  <c r="S34" i="2"/>
  <c r="T26" i="2"/>
  <c r="S26" i="2"/>
  <c r="T18" i="2"/>
  <c r="S18" i="2"/>
  <c r="T10" i="2"/>
  <c r="S10" i="2"/>
  <c r="T2" i="2"/>
  <c r="S2" i="2"/>
  <c r="R402" i="2"/>
  <c r="R374" i="2"/>
  <c r="R364" i="2"/>
  <c r="R354" i="2"/>
  <c r="R322" i="2"/>
  <c r="R290" i="2"/>
  <c r="R268" i="2"/>
  <c r="R258" i="2"/>
  <c r="R226" i="2"/>
  <c r="R194" i="2"/>
  <c r="R162" i="2"/>
  <c r="R140" i="2"/>
  <c r="R130" i="2"/>
  <c r="R98" i="2"/>
  <c r="R66" i="2"/>
  <c r="R34" i="2"/>
  <c r="R12" i="2"/>
  <c r="R2" i="2"/>
  <c r="S442" i="2"/>
  <c r="AA442" i="2" s="1"/>
  <c r="S432" i="2"/>
  <c r="AA432" i="2" s="1"/>
  <c r="S410" i="2"/>
  <c r="AA410" i="2" s="1"/>
  <c r="S378" i="2"/>
  <c r="S346" i="2"/>
  <c r="AA346" i="2" s="1"/>
  <c r="S314" i="2"/>
  <c r="AA314" i="2" s="1"/>
  <c r="S282" i="2"/>
  <c r="AA282" i="2" s="1"/>
  <c r="S250" i="2"/>
  <c r="S218" i="2"/>
  <c r="AA218" i="2" s="1"/>
  <c r="T454" i="2"/>
  <c r="S454" i="2"/>
  <c r="T398" i="2"/>
  <c r="S398" i="2"/>
  <c r="T342" i="2"/>
  <c r="R342" i="2"/>
  <c r="S342" i="2"/>
  <c r="T294" i="2"/>
  <c r="R294" i="2"/>
  <c r="S294" i="2"/>
  <c r="T230" i="2"/>
  <c r="R230" i="2"/>
  <c r="S230" i="2"/>
  <c r="T428" i="2"/>
  <c r="S428" i="2"/>
  <c r="T380" i="2"/>
  <c r="S380" i="2"/>
  <c r="T332" i="2"/>
  <c r="S332" i="2"/>
  <c r="T292" i="2"/>
  <c r="S292" i="2"/>
  <c r="T244" i="2"/>
  <c r="S244" i="2"/>
  <c r="S204" i="2"/>
  <c r="T204" i="2"/>
  <c r="S172" i="2"/>
  <c r="T172" i="2"/>
  <c r="AA172" i="2" s="1"/>
  <c r="S124" i="2"/>
  <c r="T124" i="2"/>
  <c r="AA124" i="2" s="1"/>
  <c r="S84" i="2"/>
  <c r="T84" i="2"/>
  <c r="S20" i="2"/>
  <c r="T20" i="2"/>
  <c r="R356" i="2"/>
  <c r="R420" i="2"/>
  <c r="T462" i="2"/>
  <c r="S462" i="2"/>
  <c r="R458" i="2"/>
  <c r="R450" i="2"/>
  <c r="R442" i="2"/>
  <c r="R434" i="2"/>
  <c r="R426" i="2"/>
  <c r="R418" i="2"/>
  <c r="R410" i="2"/>
  <c r="S182" i="2"/>
  <c r="T430" i="2"/>
  <c r="S430" i="2"/>
  <c r="T390" i="2"/>
  <c r="S390" i="2"/>
  <c r="T358" i="2"/>
  <c r="R358" i="2"/>
  <c r="S358" i="2"/>
  <c r="T318" i="2"/>
  <c r="R318" i="2"/>
  <c r="S318" i="2"/>
  <c r="T270" i="2"/>
  <c r="R270" i="2"/>
  <c r="S270" i="2"/>
  <c r="T214" i="2"/>
  <c r="R214" i="2"/>
  <c r="S214" i="2"/>
  <c r="T452" i="2"/>
  <c r="S452" i="2"/>
  <c r="T412" i="2"/>
  <c r="S412" i="2"/>
  <c r="T372" i="2"/>
  <c r="S372" i="2"/>
  <c r="T340" i="2"/>
  <c r="S340" i="2"/>
  <c r="T308" i="2"/>
  <c r="S308" i="2"/>
  <c r="T276" i="2"/>
  <c r="S276" i="2"/>
  <c r="T236" i="2"/>
  <c r="S236" i="2"/>
  <c r="S196" i="2"/>
  <c r="T196" i="2"/>
  <c r="AA196" i="2" s="1"/>
  <c r="S148" i="2"/>
  <c r="T148" i="2"/>
  <c r="S116" i="2"/>
  <c r="T116" i="2"/>
  <c r="S76" i="2"/>
  <c r="T76" i="2"/>
  <c r="AA76" i="2" s="1"/>
  <c r="S44" i="2"/>
  <c r="T44" i="2"/>
  <c r="AA44" i="2" s="1"/>
  <c r="R404" i="2"/>
  <c r="R228" i="2"/>
  <c r="R460" i="2"/>
  <c r="T408" i="2"/>
  <c r="R408" i="2"/>
  <c r="T400" i="2"/>
  <c r="AA400" i="2" s="1"/>
  <c r="R400" i="2"/>
  <c r="T392" i="2"/>
  <c r="AA392" i="2" s="1"/>
  <c r="R392" i="2"/>
  <c r="T384" i="2"/>
  <c r="AA384" i="2" s="1"/>
  <c r="R384" i="2"/>
  <c r="T376" i="2"/>
  <c r="R376" i="2"/>
  <c r="T368" i="2"/>
  <c r="AA368" i="2" s="1"/>
  <c r="R368" i="2"/>
  <c r="T360" i="2"/>
  <c r="AA360" i="2" s="1"/>
  <c r="R360" i="2"/>
  <c r="T352" i="2"/>
  <c r="AA352" i="2" s="1"/>
  <c r="R352" i="2"/>
  <c r="T344" i="2"/>
  <c r="R344" i="2"/>
  <c r="T336" i="2"/>
  <c r="AA336" i="2" s="1"/>
  <c r="R336" i="2"/>
  <c r="T328" i="2"/>
  <c r="AA328" i="2" s="1"/>
  <c r="R328" i="2"/>
  <c r="T320" i="2"/>
  <c r="AA320" i="2" s="1"/>
  <c r="R320" i="2"/>
  <c r="T312" i="2"/>
  <c r="R312" i="2"/>
  <c r="T304" i="2"/>
  <c r="AA304" i="2" s="1"/>
  <c r="R304" i="2"/>
  <c r="T296" i="2"/>
  <c r="AA296" i="2" s="1"/>
  <c r="R296" i="2"/>
  <c r="T288" i="2"/>
  <c r="AA288" i="2" s="1"/>
  <c r="R288" i="2"/>
  <c r="T280" i="2"/>
  <c r="R280" i="2"/>
  <c r="T272" i="2"/>
  <c r="AA272" i="2" s="1"/>
  <c r="R272" i="2"/>
  <c r="T264" i="2"/>
  <c r="AA264" i="2" s="1"/>
  <c r="R264" i="2"/>
  <c r="T256" i="2"/>
  <c r="AA256" i="2" s="1"/>
  <c r="R256" i="2"/>
  <c r="T248" i="2"/>
  <c r="R248" i="2"/>
  <c r="T240" i="2"/>
  <c r="AA240" i="2" s="1"/>
  <c r="R240" i="2"/>
  <c r="T232" i="2"/>
  <c r="AA232" i="2" s="1"/>
  <c r="R232" i="2"/>
  <c r="T224" i="2"/>
  <c r="AA224" i="2" s="1"/>
  <c r="R224" i="2"/>
  <c r="T216" i="2"/>
  <c r="R216" i="2"/>
  <c r="T208" i="2"/>
  <c r="AA208" i="2" s="1"/>
  <c r="R208" i="2"/>
  <c r="T200" i="2"/>
  <c r="AA200" i="2" s="1"/>
  <c r="R200" i="2"/>
  <c r="T192" i="2"/>
  <c r="R192" i="2"/>
  <c r="T184" i="2"/>
  <c r="S184" i="2"/>
  <c r="R184" i="2"/>
  <c r="T176" i="2"/>
  <c r="S176" i="2"/>
  <c r="R176" i="2"/>
  <c r="S168" i="2"/>
  <c r="T168" i="2"/>
  <c r="AA168" i="2" s="1"/>
  <c r="R168" i="2"/>
  <c r="S160" i="2"/>
  <c r="T160" i="2"/>
  <c r="AA160" i="2" s="1"/>
  <c r="R160" i="2"/>
  <c r="S152" i="2"/>
  <c r="T152" i="2"/>
  <c r="R152" i="2"/>
  <c r="S144" i="2"/>
  <c r="T144" i="2"/>
  <c r="R144" i="2"/>
  <c r="S136" i="2"/>
  <c r="T136" i="2"/>
  <c r="AA136" i="2" s="1"/>
  <c r="R136" i="2"/>
  <c r="S128" i="2"/>
  <c r="T128" i="2"/>
  <c r="AA128" i="2" s="1"/>
  <c r="R128" i="2"/>
  <c r="S120" i="2"/>
  <c r="T120" i="2"/>
  <c r="AA120" i="2" s="1"/>
  <c r="R120" i="2"/>
  <c r="S112" i="2"/>
  <c r="T112" i="2"/>
  <c r="AA112" i="2" s="1"/>
  <c r="R112" i="2"/>
  <c r="S104" i="2"/>
  <c r="T104" i="2"/>
  <c r="AA104" i="2" s="1"/>
  <c r="R104" i="2"/>
  <c r="S96" i="2"/>
  <c r="T96" i="2"/>
  <c r="AA96" i="2" s="1"/>
  <c r="R96" i="2"/>
  <c r="S88" i="2"/>
  <c r="T88" i="2"/>
  <c r="R88" i="2"/>
  <c r="S80" i="2"/>
  <c r="T80" i="2"/>
  <c r="R80" i="2"/>
  <c r="S72" i="2"/>
  <c r="T72" i="2"/>
  <c r="AA72" i="2" s="1"/>
  <c r="R72" i="2"/>
  <c r="S64" i="2"/>
  <c r="T64" i="2"/>
  <c r="AA64" i="2" s="1"/>
  <c r="R64" i="2"/>
  <c r="S56" i="2"/>
  <c r="T56" i="2"/>
  <c r="AA56" i="2" s="1"/>
  <c r="R56" i="2"/>
  <c r="S48" i="2"/>
  <c r="T48" i="2"/>
  <c r="AA48" i="2" s="1"/>
  <c r="R48" i="2"/>
  <c r="S40" i="2"/>
  <c r="T40" i="2"/>
  <c r="AA40" i="2" s="1"/>
  <c r="R40" i="2"/>
  <c r="S32" i="2"/>
  <c r="T32" i="2"/>
  <c r="AA32" i="2" s="1"/>
  <c r="R32" i="2"/>
  <c r="S24" i="2"/>
  <c r="T24" i="2"/>
  <c r="R24" i="2"/>
  <c r="S16" i="2"/>
  <c r="T16" i="2"/>
  <c r="R16" i="2"/>
  <c r="S8" i="2"/>
  <c r="T8" i="2"/>
  <c r="AA8" i="2" s="1"/>
  <c r="R8" i="2"/>
  <c r="R390" i="2"/>
  <c r="R372" i="2"/>
  <c r="R362" i="2"/>
  <c r="R340" i="2"/>
  <c r="R330" i="2"/>
  <c r="R308" i="2"/>
  <c r="R298" i="2"/>
  <c r="R276" i="2"/>
  <c r="R266" i="2"/>
  <c r="R244" i="2"/>
  <c r="R234" i="2"/>
  <c r="R202" i="2"/>
  <c r="R180" i="2"/>
  <c r="R170" i="2"/>
  <c r="R148" i="2"/>
  <c r="R138" i="2"/>
  <c r="R116" i="2"/>
  <c r="R106" i="2"/>
  <c r="R84" i="2"/>
  <c r="R74" i="2"/>
  <c r="R52" i="2"/>
  <c r="R42" i="2"/>
  <c r="R20" i="2"/>
  <c r="R10" i="2"/>
  <c r="S450" i="2"/>
  <c r="AA450" i="2" s="1"/>
  <c r="S440" i="2"/>
  <c r="AA440" i="2" s="1"/>
  <c r="S418" i="2"/>
  <c r="AA418" i="2" s="1"/>
  <c r="S408" i="2"/>
  <c r="S386" i="2"/>
  <c r="S376" i="2"/>
  <c r="S354" i="2"/>
  <c r="AA354" i="2" s="1"/>
  <c r="S344" i="2"/>
  <c r="S322" i="2"/>
  <c r="AA322" i="2" s="1"/>
  <c r="S312" i="2"/>
  <c r="S290" i="2"/>
  <c r="AA290" i="2" s="1"/>
  <c r="S280" i="2"/>
  <c r="S258" i="2"/>
  <c r="S248" i="2"/>
  <c r="S226" i="2"/>
  <c r="AA226" i="2" s="1"/>
  <c r="S216" i="2"/>
  <c r="S192" i="2"/>
  <c r="T446" i="2"/>
  <c r="S446" i="2"/>
  <c r="T382" i="2"/>
  <c r="S382" i="2"/>
  <c r="T334" i="2"/>
  <c r="R334" i="2"/>
  <c r="S334" i="2"/>
  <c r="T278" i="2"/>
  <c r="R278" i="2"/>
  <c r="S278" i="2"/>
  <c r="T222" i="2"/>
  <c r="R222" i="2"/>
  <c r="S222" i="2"/>
  <c r="T436" i="2"/>
  <c r="S436" i="2"/>
  <c r="T396" i="2"/>
  <c r="S396" i="2"/>
  <c r="T348" i="2"/>
  <c r="S348" i="2"/>
  <c r="T300" i="2"/>
  <c r="S300" i="2"/>
  <c r="T252" i="2"/>
  <c r="S252" i="2"/>
  <c r="T212" i="2"/>
  <c r="S212" i="2"/>
  <c r="S164" i="2"/>
  <c r="T164" i="2"/>
  <c r="S108" i="2"/>
  <c r="T108" i="2"/>
  <c r="AA108" i="2" s="1"/>
  <c r="S68" i="2"/>
  <c r="T68" i="2"/>
  <c r="AA68" i="2" s="1"/>
  <c r="S28" i="2"/>
  <c r="T28" i="2"/>
  <c r="R164" i="2"/>
  <c r="R68" i="2"/>
  <c r="S174" i="2"/>
  <c r="R428" i="2"/>
  <c r="R456" i="2"/>
  <c r="R448" i="2"/>
  <c r="R440" i="2"/>
  <c r="R432" i="2"/>
  <c r="R424" i="2"/>
  <c r="R416" i="2"/>
  <c r="R398" i="2"/>
  <c r="R380" i="2"/>
  <c r="B2" i="6"/>
  <c r="B3" i="6"/>
  <c r="B1" i="6"/>
  <c r="AA308" i="2" l="1"/>
  <c r="AA428" i="2"/>
  <c r="AA26" i="2"/>
  <c r="AA318" i="2"/>
  <c r="AA438" i="2"/>
  <c r="AA212" i="2"/>
  <c r="AA452" i="2"/>
  <c r="AA430" i="2"/>
  <c r="AA244" i="2"/>
  <c r="AA58" i="2"/>
  <c r="AA342" i="2"/>
  <c r="AA364" i="2"/>
  <c r="AA254" i="2"/>
  <c r="AA164" i="2"/>
  <c r="AA16" i="2"/>
  <c r="AA80" i="2"/>
  <c r="AA144" i="2"/>
  <c r="AA312" i="2"/>
  <c r="AA116" i="2"/>
  <c r="AA20" i="2"/>
  <c r="AA204" i="2"/>
  <c r="AA4" i="2"/>
  <c r="AA132" i="2"/>
  <c r="AA46" i="2"/>
  <c r="AA110" i="2"/>
  <c r="AA462" i="2"/>
  <c r="AA66" i="2"/>
  <c r="AA194" i="2"/>
  <c r="AA334" i="2"/>
  <c r="AA230" i="2"/>
  <c r="AA302" i="2"/>
  <c r="AA166" i="2"/>
  <c r="AA300" i="2"/>
  <c r="AA236" i="2"/>
  <c r="AA358" i="2"/>
  <c r="AA74" i="2"/>
  <c r="AA170" i="2"/>
  <c r="AA228" i="2"/>
  <c r="AA382" i="2"/>
  <c r="AA248" i="2"/>
  <c r="AA344" i="2"/>
  <c r="AA454" i="2"/>
  <c r="AA374" i="2"/>
  <c r="AA422" i="2"/>
  <c r="AA436" i="2"/>
  <c r="AA176" i="2"/>
  <c r="AA2" i="2"/>
  <c r="AA130" i="2"/>
  <c r="AA324" i="2"/>
  <c r="AA214" i="2"/>
  <c r="AA398" i="2"/>
  <c r="AA220" i="2"/>
  <c r="AA326" i="2"/>
  <c r="AA372" i="2"/>
  <c r="AA332" i="2"/>
  <c r="AA10" i="2"/>
  <c r="AA106" i="2"/>
  <c r="AA202" i="2"/>
  <c r="AA356" i="2"/>
  <c r="AA198" i="2"/>
  <c r="AA184" i="2"/>
  <c r="AA280" i="2"/>
  <c r="AA408" i="2"/>
  <c r="AA444" i="2"/>
  <c r="AA246" i="2"/>
  <c r="AA174" i="2"/>
  <c r="AA262" i="2"/>
  <c r="AA412" i="2"/>
  <c r="AA390" i="2"/>
  <c r="AA380" i="2"/>
  <c r="AA18" i="2"/>
  <c r="AA82" i="2"/>
  <c r="AA146" i="2"/>
  <c r="AA350" i="2"/>
  <c r="AA388" i="2"/>
  <c r="AA28" i="2"/>
  <c r="AA446" i="2"/>
  <c r="AA192" i="2"/>
  <c r="AA148" i="2"/>
  <c r="AA84" i="2"/>
  <c r="AA316" i="2"/>
  <c r="AA406" i="2"/>
  <c r="AA182" i="2"/>
  <c r="AA206" i="2"/>
  <c r="AA252" i="2"/>
  <c r="AA340" i="2"/>
  <c r="AA292" i="2"/>
  <c r="AA34" i="2"/>
  <c r="AA98" i="2"/>
  <c r="AA162" i="2"/>
  <c r="AA460" i="2"/>
  <c r="AA404" i="2"/>
  <c r="AA366" i="2"/>
  <c r="AA42" i="2"/>
  <c r="AA138" i="2"/>
  <c r="AA222" i="2"/>
  <c r="AA216" i="2"/>
  <c r="AA376" i="2"/>
  <c r="AA268" i="2"/>
  <c r="C33" i="6"/>
  <c r="AA348" i="2"/>
  <c r="AA276" i="2"/>
  <c r="AA270" i="2"/>
  <c r="AA294" i="2"/>
  <c r="AA50" i="2"/>
  <c r="AA114" i="2"/>
  <c r="AA178" i="2"/>
  <c r="AA260" i="2"/>
  <c r="AA396" i="2"/>
  <c r="AA278" i="2"/>
  <c r="AA24" i="2"/>
  <c r="AA88" i="2"/>
  <c r="AA152" i="2"/>
  <c r="AA90" i="2"/>
  <c r="AA122" i="2"/>
  <c r="AA154" i="2"/>
  <c r="AA186" i="2"/>
  <c r="AA12" i="2"/>
  <c r="AA180" i="2"/>
  <c r="AA238" i="2"/>
  <c r="AA414" i="2"/>
  <c r="AA284" i="2"/>
  <c r="AA420" i="2"/>
  <c r="AA286" i="2"/>
  <c r="AA54" i="2"/>
  <c r="AA118" i="2"/>
  <c r="AA310" i="2"/>
  <c r="D33" i="6"/>
  <c r="B33" i="6"/>
  <c r="H24" i="6"/>
  <c r="E24" i="6"/>
  <c r="B24" i="6"/>
  <c r="H25" i="6"/>
  <c r="E25" i="6"/>
  <c r="B25" i="6"/>
  <c r="B23" i="6"/>
  <c r="H23" i="6"/>
  <c r="E2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AB206B-22E9-47CC-8655-33AFFC15B466}" keepAlive="1" name="Query - Estimates of the use of water (2000-2020)" description="Connection to the 'Estimates of the use of water (2000-2020)' query in the workbook." type="5" refreshedVersion="8" background="1" saveData="1">
    <dbPr connection="Provider=Microsoft.Mashup.OleDb.1;Data Source=$Workbook$;Location=&quot;Estimates of the use of water (2000-2020)&quot;;Extended Properties=&quot;&quot;" command="SELECT * FROM [Estimates of the use of water (2000-2020)]"/>
  </connection>
  <connection id="2" xr16:uid="{FB0B69D1-A769-4BCF-9597-213F0C99A4B4}" keepAlive="1" name="Query - Regions" description="Connection to the 'Regions' query in the workbook." type="5" refreshedVersion="8" background="1" saveData="1">
    <dbPr connection="Provider=Microsoft.Mashup.OleDb.1;Data Source=$Workbook$;Location=Regions;Extended Properties=&quot;&quot;" command="SELECT * FROM [Regions]"/>
  </connection>
  <connection id="3" xr16:uid="{2FEF0361-B741-461C-AE6C-130C686FC68F}" keepAlive="1" name="Query - Regions (2)" description="Connection to the 'Regions (2)' query in the workbook." type="5" refreshedVersion="8" background="1" saveData="1">
    <dbPr connection="Provider=Microsoft.Mashup.OleDb.1;Data Source=$Workbook$;Location=&quot;Regions (2)&quot;;Extended Properties=&quot;&quot;" command="SELECT * FROM [Regions (2)]"/>
  </connection>
</connections>
</file>

<file path=xl/sharedStrings.xml><?xml version="1.0" encoding="utf-8"?>
<sst xmlns="http://schemas.openxmlformats.org/spreadsheetml/2006/main" count="1019" uniqueCount="297">
  <si>
    <t>name</t>
  </si>
  <si>
    <t>year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</si>
  <si>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</si>
  <si>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</si>
  <si>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</si>
  <si>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</si>
  <si>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</si>
  <si>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</si>
  <si>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</si>
  <si>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</si>
  <si>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</si>
  <si>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</si>
  <si>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</si>
  <si>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</si>
  <si>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</si>
  <si>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</si>
  <si>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Croatia</t>
  </si>
  <si>
    <t>Argentina</t>
  </si>
  <si>
    <t>Greece</t>
  </si>
  <si>
    <t>Andorra</t>
  </si>
  <si>
    <t>Finland</t>
  </si>
  <si>
    <t>Switzerland</t>
  </si>
  <si>
    <t>Germany</t>
  </si>
  <si>
    <t>Iceland</t>
  </si>
  <si>
    <t>Greenland</t>
  </si>
  <si>
    <t>Israel</t>
  </si>
  <si>
    <t>United Kingdom</t>
  </si>
  <si>
    <t>New Zealand</t>
  </si>
  <si>
    <t>Norway</t>
  </si>
  <si>
    <t>Denmark</t>
  </si>
  <si>
    <t>Malta</t>
  </si>
  <si>
    <t>Saint Barthelemy</t>
  </si>
  <si>
    <t>Nauru</t>
  </si>
  <si>
    <t>Tuvalu</t>
  </si>
  <si>
    <t>San Marino</t>
  </si>
  <si>
    <t>Gibraltar</t>
  </si>
  <si>
    <t>Liechtenstein</t>
  </si>
  <si>
    <t>Monaco</t>
  </si>
  <si>
    <t>Faeroe Islands</t>
  </si>
  <si>
    <t>Northern Mariana Islands</t>
  </si>
  <si>
    <t>French Polynesia</t>
  </si>
  <si>
    <t>China, Macao SAR</t>
  </si>
  <si>
    <t>Réunion</t>
  </si>
  <si>
    <t>Bahrain</t>
  </si>
  <si>
    <t>Puerto Rico</t>
  </si>
  <si>
    <t>Kuwait</t>
  </si>
  <si>
    <t>Singapore</t>
  </si>
  <si>
    <t>Turkmenistan</t>
  </si>
  <si>
    <t>China, Hong Kong SAR</t>
  </si>
  <si>
    <t>Austria</t>
  </si>
  <si>
    <t>Romania</t>
  </si>
  <si>
    <t>Saudi Arabia</t>
  </si>
  <si>
    <t>France</t>
  </si>
  <si>
    <t>Thailand</t>
  </si>
  <si>
    <t>Netherlands</t>
  </si>
  <si>
    <t>Chile</t>
  </si>
  <si>
    <t>Belgium</t>
  </si>
  <si>
    <t>Hungary</t>
  </si>
  <si>
    <t>Saint Martin (French part)</t>
  </si>
  <si>
    <t>Cook Islands</t>
  </si>
  <si>
    <t>United Arab Emirates</t>
  </si>
  <si>
    <t>Armenia</t>
  </si>
  <si>
    <t>Australia</t>
  </si>
  <si>
    <t>Poland</t>
  </si>
  <si>
    <t>Republic of Korea</t>
  </si>
  <si>
    <t>Spain</t>
  </si>
  <si>
    <t>Luxembourg</t>
  </si>
  <si>
    <t>Italy</t>
  </si>
  <si>
    <t>Portugal</t>
  </si>
  <si>
    <t>Bermuda</t>
  </si>
  <si>
    <t>Brunei Darussalam</t>
  </si>
  <si>
    <t>Libya</t>
  </si>
  <si>
    <t>United States of America</t>
  </si>
  <si>
    <t>Czech Republic</t>
  </si>
  <si>
    <t>Mauritius</t>
  </si>
  <si>
    <t>British Virgin Islands</t>
  </si>
  <si>
    <t>Martinique</t>
  </si>
  <si>
    <t>Sweden</t>
  </si>
  <si>
    <t>Costa Rica</t>
  </si>
  <si>
    <t>Guadeloupe</t>
  </si>
  <si>
    <t>Cyprus</t>
  </si>
  <si>
    <t>Slovakia</t>
  </si>
  <si>
    <t>American Samoa</t>
  </si>
  <si>
    <t>Estonia</t>
  </si>
  <si>
    <t>Tokelau</t>
  </si>
  <si>
    <t>Guam</t>
  </si>
  <si>
    <t>Qatar</t>
  </si>
  <si>
    <t>Mexico</t>
  </si>
  <si>
    <t>Palau</t>
  </si>
  <si>
    <t>Paraguay</t>
  </si>
  <si>
    <t>Maldives</t>
  </si>
  <si>
    <t>Slovenia</t>
  </si>
  <si>
    <t>Curaçao</t>
  </si>
  <si>
    <t>Uruguay</t>
  </si>
  <si>
    <t>Egypt</t>
  </si>
  <si>
    <t>Wallis and Futuna Islands</t>
  </si>
  <si>
    <t>Brazil</t>
  </si>
  <si>
    <t>New Caledonia</t>
  </si>
  <si>
    <t>Canada</t>
  </si>
  <si>
    <t>Bulgaria</t>
  </si>
  <si>
    <t>Saint Helena</t>
  </si>
  <si>
    <t>Japan</t>
  </si>
  <si>
    <t>Isle of Man</t>
  </si>
  <si>
    <t>Jordan</t>
  </si>
  <si>
    <t>Bahamas</t>
  </si>
  <si>
    <t>Trinidad and Tobago</t>
  </si>
  <si>
    <t>Montenegro</t>
  </si>
  <si>
    <t>Latvia</t>
  </si>
  <si>
    <t>Tonga</t>
  </si>
  <si>
    <t>United States Virgin Islands</t>
  </si>
  <si>
    <t>Saint Kitts and Nevis</t>
  </si>
  <si>
    <t>Barbados</t>
  </si>
  <si>
    <t>Belize</t>
  </si>
  <si>
    <t>Iraq</t>
  </si>
  <si>
    <t>Montserrat</t>
  </si>
  <si>
    <t>Lithuania</t>
  </si>
  <si>
    <t>Suriname</t>
  </si>
  <si>
    <t>El Salvador</t>
  </si>
  <si>
    <t>West Bank and Gaza Strip</t>
  </si>
  <si>
    <t>Aruba</t>
  </si>
  <si>
    <t>Uzbekistan</t>
  </si>
  <si>
    <t>North Macedonia</t>
  </si>
  <si>
    <t>Bangladesh</t>
  </si>
  <si>
    <t>Niue</t>
  </si>
  <si>
    <t>Tunisia</t>
  </si>
  <si>
    <t>Colombia</t>
  </si>
  <si>
    <t>Iran (Islamic Republic of)</t>
  </si>
  <si>
    <t>Anguilla</t>
  </si>
  <si>
    <t>Ireland</t>
  </si>
  <si>
    <t>Georgia</t>
  </si>
  <si>
    <t>Bhutan</t>
  </si>
  <si>
    <t>Malaysia</t>
  </si>
  <si>
    <t>Turkey</t>
  </si>
  <si>
    <t>Cuba</t>
  </si>
  <si>
    <t>Russian Federation</t>
  </si>
  <si>
    <t>Saint Lucia</t>
  </si>
  <si>
    <t>Viet Nam</t>
  </si>
  <si>
    <t>Seychelles</t>
  </si>
  <si>
    <t>Mayotte</t>
  </si>
  <si>
    <t>Antigua and Barbuda</t>
  </si>
  <si>
    <t>Dominican Republic</t>
  </si>
  <si>
    <t>Belarus</t>
  </si>
  <si>
    <t>Bosnia and Herzegovina</t>
  </si>
  <si>
    <t>Cayman Islands</t>
  </si>
  <si>
    <t>Azerbaijan</t>
  </si>
  <si>
    <t>Honduras</t>
  </si>
  <si>
    <t>Grenada</t>
  </si>
  <si>
    <t>Guyana</t>
  </si>
  <si>
    <t>Kazakhstan</t>
  </si>
  <si>
    <t>Dominica</t>
  </si>
  <si>
    <t>Ecuador</t>
  </si>
  <si>
    <t>Sint Maarten (Dutch part)</t>
  </si>
  <si>
    <t>Falkland Islands (Malvinas)</t>
  </si>
  <si>
    <t>Serbia</t>
  </si>
  <si>
    <t>Democratic People's Republic of Korea</t>
  </si>
  <si>
    <t>Saint Vincent and the Grenadines</t>
  </si>
  <si>
    <t>Albania</t>
  </si>
  <si>
    <t>Venezuela (Bolivarian Republic of)</t>
  </si>
  <si>
    <t>Algeria</t>
  </si>
  <si>
    <t>Panama</t>
  </si>
  <si>
    <t>Turks and Caicos Islands</t>
  </si>
  <si>
    <t>Fiji</t>
  </si>
  <si>
    <t>China</t>
  </si>
  <si>
    <t>Channel Islands</t>
  </si>
  <si>
    <t>Philippines</t>
  </si>
  <si>
    <t>Guatemala</t>
  </si>
  <si>
    <t>Ukraine</t>
  </si>
  <si>
    <t>Syrian Arab Republic</t>
  </si>
  <si>
    <t>South Africa</t>
  </si>
  <si>
    <t>French Guiana</t>
  </si>
  <si>
    <t>Bolivia (Plurinational State of)</t>
  </si>
  <si>
    <t>Peru</t>
  </si>
  <si>
    <t>Lebanon</t>
  </si>
  <si>
    <t>Indonesia</t>
  </si>
  <si>
    <t>Sri Lanka</t>
  </si>
  <si>
    <t>Botswana</t>
  </si>
  <si>
    <t>Oman</t>
  </si>
  <si>
    <t>Samoa</t>
  </si>
  <si>
    <t>Kyrgyzstan</t>
  </si>
  <si>
    <t>Saint Pierre and Miquelon</t>
  </si>
  <si>
    <t>Vanuatu</t>
  </si>
  <si>
    <t>Jamaica</t>
  </si>
  <si>
    <t>Republic of Moldova</t>
  </si>
  <si>
    <t>India</t>
  </si>
  <si>
    <t>Morocco</t>
  </si>
  <si>
    <t>Pakistan</t>
  </si>
  <si>
    <t>Nepal</t>
  </si>
  <si>
    <t>Cabo Verde</t>
  </si>
  <si>
    <t>Marshall Islands</t>
  </si>
  <si>
    <t>Micronesia (Federated States of)</t>
  </si>
  <si>
    <t>Ghana</t>
  </si>
  <si>
    <t>Mongolia</t>
  </si>
  <si>
    <t>Timor-Leste</t>
  </si>
  <si>
    <t>Gabon</t>
  </si>
  <si>
    <t>Lao People's Democratic Republic</t>
  </si>
  <si>
    <t>Senegal</t>
  </si>
  <si>
    <t>Namibia</t>
  </si>
  <si>
    <t>Myanmar</t>
  </si>
  <si>
    <t>Mali</t>
  </si>
  <si>
    <t>Tajikistan</t>
  </si>
  <si>
    <t>Nicaragua</t>
  </si>
  <si>
    <t>Gambia</t>
  </si>
  <si>
    <t>Comoros</t>
  </si>
  <si>
    <t>Sao Tome and Principe</t>
  </si>
  <si>
    <t>Kiribati</t>
  </si>
  <si>
    <t>Nigeria</t>
  </si>
  <si>
    <t>Djibouti</t>
  </si>
  <si>
    <t>Liberia</t>
  </si>
  <si>
    <t>Afghanistan</t>
  </si>
  <si>
    <t>Congo</t>
  </si>
  <si>
    <t>Lesotho</t>
  </si>
  <si>
    <t>Mauritania</t>
  </si>
  <si>
    <t>Cambodia</t>
  </si>
  <si>
    <t>Côte d'Ivoire</t>
  </si>
  <si>
    <t>Eswatini</t>
  </si>
  <si>
    <t>Malawi</t>
  </si>
  <si>
    <t>Solomon Islands</t>
  </si>
  <si>
    <t>Togo</t>
  </si>
  <si>
    <t>Haiti</t>
  </si>
  <si>
    <t>Cameroon</t>
  </si>
  <si>
    <t>Benin</t>
  </si>
  <si>
    <t>Zambia</t>
  </si>
  <si>
    <t>Zimbabwe</t>
  </si>
  <si>
    <t>Equatorial Guinea</t>
  </si>
  <si>
    <t>Guinea</t>
  </si>
  <si>
    <t>Sierra Leone</t>
  </si>
  <si>
    <t>Mozambique</t>
  </si>
  <si>
    <t>Burundi</t>
  </si>
  <si>
    <t>Kenya</t>
  </si>
  <si>
    <t>United Republic of Tanzania</t>
  </si>
  <si>
    <t>Yemen</t>
  </si>
  <si>
    <t>Sudan</t>
  </si>
  <si>
    <t>Rwanda</t>
  </si>
  <si>
    <t>Guinea-Bissau</t>
  </si>
  <si>
    <t>Angola</t>
  </si>
  <si>
    <t>Somalia</t>
  </si>
  <si>
    <t>Uganda</t>
  </si>
  <si>
    <t>Madagascar</t>
  </si>
  <si>
    <t>Eritrea</t>
  </si>
  <si>
    <t>Burkina Faso</t>
  </si>
  <si>
    <t>Ethiopia</t>
  </si>
  <si>
    <t>Niger</t>
  </si>
  <si>
    <t>Chad</t>
  </si>
  <si>
    <t>Democratic Republic of the Congo</t>
  </si>
  <si>
    <t>Papua New Guinea</t>
  </si>
  <si>
    <t>Central African Republic</t>
  </si>
  <si>
    <t>South Sudan</t>
  </si>
  <si>
    <t>region</t>
  </si>
  <si>
    <t>South Asia</t>
  </si>
  <si>
    <t>Europe &amp; Central Asia</t>
  </si>
  <si>
    <t>Middle East &amp; North Africa</t>
  </si>
  <si>
    <t>East Asia &amp; Pacific</t>
  </si>
  <si>
    <t>Sub-Saharan Africa</t>
  </si>
  <si>
    <t>Latin America &amp; Caribbean</t>
  </si>
  <si>
    <t>North America</t>
  </si>
  <si>
    <t>United States</t>
  </si>
  <si>
    <t>year_diff</t>
  </si>
  <si>
    <t>ave_year-diff</t>
  </si>
  <si>
    <t>min_year_diff</t>
  </si>
  <si>
    <t>max_year_diff</t>
  </si>
  <si>
    <t>ARC_n</t>
  </si>
  <si>
    <t>ARC_r</t>
  </si>
  <si>
    <t>ARC_u</t>
  </si>
  <si>
    <t>ANNUAL RATE OF CHANGE OF BASIC ACCESS</t>
  </si>
  <si>
    <t>min_ARC_n</t>
  </si>
  <si>
    <t>min_ARC_u</t>
  </si>
  <si>
    <t>min_ARC_r</t>
  </si>
  <si>
    <t>max_ARC_n</t>
  </si>
  <si>
    <t>max_ARC_u</t>
  </si>
  <si>
    <t>max_ARC_r</t>
  </si>
  <si>
    <t>ave_ARC_n</t>
  </si>
  <si>
    <t>ave_ARC_u</t>
  </si>
  <si>
    <t>ave_ARC_r</t>
  </si>
  <si>
    <t>rounded_wat_bas_n</t>
  </si>
  <si>
    <t>rounded_wat_bas_r</t>
  </si>
  <si>
    <t>rounded_wat_bas_u</t>
  </si>
  <si>
    <t>ARC_r_full</t>
  </si>
  <si>
    <t>ARC_n_full</t>
  </si>
  <si>
    <t>ARC_u_full</t>
  </si>
  <si>
    <t>Countries</t>
  </si>
  <si>
    <t>Full Access</t>
  </si>
  <si>
    <t>No. of countries</t>
  </si>
  <si>
    <t>National</t>
  </si>
  <si>
    <t>Rural</t>
  </si>
  <si>
    <t>Urban</t>
  </si>
  <si>
    <t>ARC_diff</t>
  </si>
  <si>
    <t>regions</t>
  </si>
  <si>
    <t>Grand Total</t>
  </si>
  <si>
    <t>Regions</t>
  </si>
  <si>
    <t>Count of Countries</t>
  </si>
  <si>
    <t>Ave of ARC_n</t>
  </si>
  <si>
    <t>Ave of ARC_u</t>
  </si>
  <si>
    <t>Ave of ARC_r</t>
  </si>
  <si>
    <t>pop_n (2020)</t>
  </si>
  <si>
    <t>Row Labels</t>
  </si>
  <si>
    <t>Sum of pop_n</t>
  </si>
  <si>
    <t>Average of pop_n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</si>
</sst>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2" fillId="0" borderId="0" xfId="0" applyFont="1"/>
    <xf numFmtId="0" fontId="0" fillId="9" borderId="0" xfId="0" applyFill="1"/>
    <xf numFmtId="0" fontId="4" fillId="10" borderId="0" xfId="0" applyFont="1" applyFill="1"/>
    <xf numFmtId="0" fontId="4" fillId="8" borderId="0" xfId="0" applyFont="1" applyFill="1"/>
    <xf numFmtId="0" fontId="3" fillId="3" borderId="0" xfId="0" applyFont="1" applyFill="1"/>
    <xf numFmtId="0" fontId="0" fillId="11" borderId="0" xfId="0" applyFill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</a:t>
            </a:r>
            <a:r>
              <a:rPr lang="en-GB" baseline="0">
                <a:solidFill>
                  <a:sysClr val="windowText" lastClr="000000"/>
                </a:solidFill>
              </a:rPr>
              <a:t> ARCs per region and by location  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sheet'!$B$45</c:f>
              <c:strCache>
                <c:ptCount val="1"/>
                <c:pt idx="0">
                  <c:v>Ave of ARC_n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sheet'!$A$46:$A$52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'Summary sheet'!$B$46:$B$52</c:f>
              <c:numCache>
                <c:formatCode>General</c:formatCode>
                <c:ptCount val="7"/>
                <c:pt idx="0">
                  <c:v>0.27843490218750017</c:v>
                </c:pt>
                <c:pt idx="1">
                  <c:v>0.10994069037500029</c:v>
                </c:pt>
                <c:pt idx="2">
                  <c:v>-0.27094478158333318</c:v>
                </c:pt>
                <c:pt idx="3">
                  <c:v>0.34556302339999972</c:v>
                </c:pt>
                <c:pt idx="4">
                  <c:v>1.7158395600000063E-2</c:v>
                </c:pt>
                <c:pt idx="5">
                  <c:v>0.48023040018181767</c:v>
                </c:pt>
                <c:pt idx="6">
                  <c:v>0.55828082074528296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3-49FC-8EF9-1DC178D99706}"/>
            </c:ext>
          </c:extLst>
        </c:ser>
        <c:ser>
          <c:idx val="1"/>
          <c:order val="1"/>
          <c:tx>
            <c:strRef>
              <c:f>'Summary sheet'!$C$45</c:f>
              <c:strCache>
                <c:ptCount val="1"/>
                <c:pt idx="0">
                  <c:v>Ave of ARC_u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sheet'!$A$46:$A$52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'Summary sheet'!$C$46:$C$52</c:f>
              <c:numCache>
                <c:formatCode>General</c:formatCode>
                <c:ptCount val="7"/>
                <c:pt idx="0">
                  <c:v>0.15724659679999997</c:v>
                </c:pt>
                <c:pt idx="1">
                  <c:v>3.8917913593750082E-2</c:v>
                </c:pt>
                <c:pt idx="2">
                  <c:v>4.3210963333333352E-2</c:v>
                </c:pt>
                <c:pt idx="3">
                  <c:v>9.9182435999999236E-2</c:v>
                </c:pt>
                <c:pt idx="4">
                  <c:v>1.6265388000005032E-3</c:v>
                </c:pt>
                <c:pt idx="5">
                  <c:v>0.26548867309090962</c:v>
                </c:pt>
                <c:pt idx="6">
                  <c:v>0.2499616391320755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3-49FC-8EF9-1DC178D99706}"/>
            </c:ext>
          </c:extLst>
        </c:ser>
        <c:ser>
          <c:idx val="2"/>
          <c:order val="2"/>
          <c:tx>
            <c:strRef>
              <c:f>'Summary sheet'!$D$45</c:f>
              <c:strCache>
                <c:ptCount val="1"/>
                <c:pt idx="0">
                  <c:v>Ave of ARC_r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sheet'!$A$46:$A$52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'Summary sheet'!$D$46:$D$52</c:f>
              <c:numCache>
                <c:formatCode>General</c:formatCode>
                <c:ptCount val="7"/>
                <c:pt idx="0">
                  <c:v>-0.19057311895000018</c:v>
                </c:pt>
                <c:pt idx="1">
                  <c:v>-0.13832417896874993</c:v>
                </c:pt>
                <c:pt idx="2">
                  <c:v>-6.1447887083333437E-2</c:v>
                </c:pt>
                <c:pt idx="3">
                  <c:v>0.58958978319999988</c:v>
                </c:pt>
                <c:pt idx="4">
                  <c:v>8.5398786000000657E-2</c:v>
                </c:pt>
                <c:pt idx="5">
                  <c:v>0.55914462672727272</c:v>
                </c:pt>
                <c:pt idx="6">
                  <c:v>0.55861472052830197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3-49FC-8EF9-1DC178D99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021504"/>
        <c:axId val="923022464"/>
      </c:barChart>
      <c:catAx>
        <c:axId val="9230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22464"/>
        <c:crosses val="autoZero"/>
        <c:auto val="1"/>
        <c:lblAlgn val="ctr"/>
        <c:lblOffset val="100"/>
        <c:noMultiLvlLbl val="0"/>
      </c:catAx>
      <c:valAx>
        <c:axId val="923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[Poject 2.xlsx]Summary sheet!PivotTable2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Population</a:t>
            </a:r>
            <a:r>
              <a:rPr lang="en-US" sz="1800" baseline="0">
                <a:solidFill>
                  <a:sysClr val="windowText" lastClr="000000"/>
                </a:solidFill>
              </a:rPr>
              <a:t> per region in 2020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sheet'!$G$31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sheet'!$F$32:$F$39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'Summary sheet'!$G$32:$G$39</c:f>
              <c:numCache>
                <c:formatCode>General</c:formatCode>
                <c:ptCount val="7"/>
                <c:pt idx="0">
                  <c:v>2247325.1438782751</c:v>
                </c:pt>
                <c:pt idx="1">
                  <c:v>1017308.14852829</c:v>
                </c:pt>
                <c:pt idx="2">
                  <c:v>641260.56163212203</c:v>
                </c:pt>
                <c:pt idx="3">
                  <c:v>311074.20415300003</c:v>
                </c:pt>
                <c:pt idx="4">
                  <c:v>368869.65254824597</c:v>
                </c:pt>
                <c:pt idx="5">
                  <c:v>2082316.6832017002</c:v>
                </c:pt>
                <c:pt idx="6">
                  <c:v>1118540.7138095987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8-470B-8E96-8ED90F192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90623"/>
        <c:axId val="211198303"/>
      </c:barChart>
      <c:catAx>
        <c:axId val="21119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8303"/>
        <c:crosses val="autoZero"/>
        <c:auto val="1"/>
        <c:lblAlgn val="ctr"/>
        <c:lblOffset val="100"/>
        <c:noMultiLvlLbl val="0"/>
      </c:catAx>
      <c:valAx>
        <c:axId val="2111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[Poject 2.xlsx]Summary sheet!PivotTable3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Average</a:t>
            </a:r>
            <a:r>
              <a:rPr lang="en-US" baseline="0">
                <a:solidFill>
                  <a:sysClr val="windowText" lastClr="000000"/>
                </a:solidFill>
              </a:rPr>
              <a:t> population per region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'Summary sheet'!$G$69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sheet'!$F$70:$F$77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'Summary sheet'!$G$70:$G$77</c:f>
              <c:numCache>
                <c:formatCode>General</c:formatCode>
                <c:ptCount val="7"/>
                <c:pt idx="0">
                  <c:v>55432.447909894574</c:v>
                </c:pt>
                <c:pt idx="1">
                  <c:v>15696.887125715944</c:v>
                </c:pt>
                <c:pt idx="2">
                  <c:v>13080.491514158517</c:v>
                </c:pt>
                <c:pt idx="3">
                  <c:v>29714.15959789999</c:v>
                </c:pt>
                <c:pt idx="4">
                  <c:v>72590.069801638907</c:v>
                </c:pt>
                <c:pt idx="5">
                  <c:v>183752.18766786365</c:v>
                </c:pt>
                <c:pt idx="6">
                  <c:v>19913.265968501481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A-4ECF-8339-472681C92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616287"/>
        <c:axId val="224616767"/>
      </c:barChart>
      <c:catAx>
        <c:axId val="224616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16767"/>
        <c:crosses val="autoZero"/>
        <c:auto val="1"/>
        <c:lblAlgn val="ctr"/>
        <c:lblOffset val="100"/>
        <c:noMultiLvlLbl val="0"/>
      </c:catAx>
      <c:valAx>
        <c:axId val="22461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1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Year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/>
              </a:solidFill>
              <a:latin typeface="Aptos Narrow" panose="02110004020202020204"/>
            </a:rPr>
            <a:t>Year Distribution </a:t>
          </a:r>
        </a:p>
      </cx:txPr>
    </cx:title>
    <cx:plotArea>
      <cx:plotAreaRegion>
        <cx:series layoutId="clusteredColumn" uniqueId="{A7294187-6CF4-4286-B482-4D004F1C195E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0</xdr:colOff>
      <xdr:row>19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9353CB4-9C71-40E6-986E-27F4A7BB2D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25780"/>
              <a:ext cx="10546080" cy="2811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54</xdr:row>
      <xdr:rowOff>13445</xdr:rowOff>
    </xdr:from>
    <xdr:to>
      <xdr:col>4</xdr:col>
      <xdr:colOff>528918</xdr:colOff>
      <xdr:row>80</xdr:row>
      <xdr:rowOff>80681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D13FB2-1C17-517E-BDE1-68C4E315E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27709</xdr:colOff>
      <xdr:row>39</xdr:row>
      <xdr:rowOff>159326</xdr:rowOff>
    </xdr:from>
    <xdr:to>
      <xdr:col>12</xdr:col>
      <xdr:colOff>609599</xdr:colOff>
      <xdr:row>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3F511-42A4-0EE1-B726-C116D438A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297873</xdr:colOff>
      <xdr:row>68</xdr:row>
      <xdr:rowOff>6928</xdr:rowOff>
    </xdr:from>
    <xdr:to>
      <xdr:col>16</xdr:col>
      <xdr:colOff>0</xdr:colOff>
      <xdr:row>86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9CCE90-A2EA-7089-460F-0ED1CC0EA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ya Mabunda" refreshedDate="45553.77637349537" createdVersion="8" refreshedVersion="8" minRefreshableVersion="3" recordCount="462" xr:uid="{7FF5C4C5-34E5-489D-9839-9476AC97B0B1}">
  <cacheSource type="worksheet">
    <worksheetSource name="Estimates_of_the_use_of_water__2000_2020"/>
  </cacheSource>
  <cacheFields count="29">
    <cacheField name="name" numFmtId="0">
      <sharedItems/>
    </cacheField>
    <cacheField name="year" numFmtId="0">
      <sharedItems containsSemiMixedTypes="0" containsString="0" containsNumber="1" containsInteger="1" minValue="2015" maxValue="2020" count="6">
        <n v="2015"/>
        <n v="2020"/>
        <n v="2017"/>
        <n v="2016"/>
        <n v="2019"/>
        <n v="2018"/>
      </sharedItems>
    </cacheField>
    <cacheField name="pop_n" numFmtId="0">
      <sharedItems containsSemiMixedTypes="0" containsString="0" containsNumber="1" minValue="1.2469999789999999" maxValue="1463140.5"/>
    </cacheField>
    <cacheField name="pop_u" numFmtId="0">
      <sharedItems containsSemiMixedTypes="0" containsString="0" containsNumber="1" minValue="0" maxValue="100"/>
    </cacheField>
    <cacheField name="wat_bas_n" numFmtId="0">
      <sharedItems containsString="0" containsBlank="1" containsNumber="1" minValue="37.202402050000003" maxValue="100.0000046"/>
    </cacheField>
    <cacheField name="wat_lim_n" numFmtId="0">
      <sharedItems containsString="0" containsBlank="1" containsNumber="1" minValue="0" maxValue="37.426962869999997"/>
    </cacheField>
    <cacheField name="wat_unimp_n" numFmtId="0">
      <sharedItems containsString="0" containsBlank="1" containsNumber="1" minValue="0" maxValue="34.719560010000002"/>
    </cacheField>
    <cacheField name="wat_sur_n" numFmtId="0">
      <sharedItems containsString="0" containsBlank="1" containsNumber="1" minValue="0" maxValue="35.443486479999997"/>
    </cacheField>
    <cacheField name="wat_bas_r" numFmtId="0">
      <sharedItems containsString="0" containsBlank="1" containsNumber="1" minValue="20.6225138" maxValue="100"/>
    </cacheField>
    <cacheField name="wat_lim_r" numFmtId="0">
      <sharedItems containsString="0" containsBlank="1" containsNumber="1" minValue="0" maxValue="42.164380680000001"/>
    </cacheField>
    <cacheField name="wat_unimp_r" numFmtId="0">
      <sharedItems containsString="0" containsBlank="1" containsNumber="1" minValue="0" maxValue="51.215981669999998"/>
    </cacheField>
    <cacheField name="wat_sur_r" numFmtId="0">
      <sharedItems containsString="0" containsBlank="1" containsNumber="1" minValue="0" maxValue="41.629253689999999"/>
    </cacheField>
    <cacheField name="wat_bas_u" numFmtId="0">
      <sharedItems containsString="0" containsBlank="1" containsNumber="1" minValue="49.661664950000002" maxValue="100"/>
    </cacheField>
    <cacheField name="wat_lim_u" numFmtId="0">
      <sharedItems containsString="0" containsBlank="1" containsNumber="1" minValue="0" maxValue="34.279780090000003"/>
    </cacheField>
    <cacheField name="wat_unimp_u" numFmtId="0">
      <sharedItems containsString="0" containsBlank="1" containsNumber="1" minValue="0" maxValue="19.835806810000001"/>
    </cacheField>
    <cacheField name="wat_sur_u" numFmtId="0">
      <sharedItems containsString="0" containsBlank="1" containsNumber="1" minValue="0" maxValue="6.7629295520000001"/>
    </cacheField>
    <cacheField name="year_diff" numFmtId="0">
      <sharedItems containsMixedTypes="1" containsNumber="1" containsInteger="1" minValue="1" maxValue="5"/>
    </cacheField>
    <cacheField name="ARC_n" numFmtId="0">
      <sharedItems containsMixedTypes="1" containsNumber="1" minValue="-19.793317630000001" maxValue="2.7503264880000002"/>
    </cacheField>
    <cacheField name="ARC_u" numFmtId="0">
      <sharedItems containsMixedTypes="1" containsNumber="1" minValue="-1.6200868119999996" maxValue="2.6682118559999992"/>
    </cacheField>
    <cacheField name="ARC_r" numFmtId="0">
      <sharedItems containsMixedTypes="1" containsNumber="1" minValue="-19.848823161999999" maxValue="2.6678826380000005"/>
    </cacheField>
    <cacheField name="rounded_wat_bas_n" numFmtId="0">
      <sharedItems containsSemiMixedTypes="0" containsString="0" containsNumber="1" containsInteger="1" minValue="0" maxValue="100"/>
    </cacheField>
    <cacheField name="rounded_wat_bas_r" numFmtId="0">
      <sharedItems containsSemiMixedTypes="0" containsString="0" containsNumber="1" containsInteger="1" minValue="0" maxValue="100"/>
    </cacheField>
    <cacheField name="rounded_wat_bas_u" numFmtId="0">
      <sharedItems containsSemiMixedTypes="0" containsString="0" containsNumber="1" containsInteger="1" minValue="0" maxValue="100"/>
    </cacheField>
    <cacheField name="ARC_n_full" numFmtId="0">
      <sharedItems/>
    </cacheField>
    <cacheField name="ARC_r_full" numFmtId="0">
      <sharedItems/>
    </cacheField>
    <cacheField name="ARC_u_full" numFmtId="0">
      <sharedItems/>
    </cacheField>
    <cacheField name="ARC_diff" numFmtId="0">
      <sharedItems containsMixedTypes="1" containsNumber="1" minValue="-19.848823161999999" maxValue="2.3292538460000003"/>
    </cacheField>
    <cacheField name="regions" numFmtId="0">
      <sharedItems count="7"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  <cacheField name="pop_n (2020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Afghanistan"/>
    <x v="0"/>
    <n v="34413.601560000003"/>
    <n v="24.802999499999999"/>
    <n v="61.339780810000001"/>
    <n v="3.5111995139999999"/>
    <n v="22.168783829999999"/>
    <n v="12.98023585"/>
    <n v="52.988502019999999"/>
    <n v="3.8611366170000001"/>
    <n v="26.553267569999999"/>
    <n v="16.597093789999999"/>
    <n v="86.658940720000004"/>
    <n v="2.450270561"/>
    <n v="8.8760357320000001"/>
    <n v="2.0147529870000001"/>
    <n v="5"/>
    <n v="2.7503264880000002"/>
    <n v="2.6682118559999992"/>
    <n v="2.6678826380000005"/>
    <n v="61"/>
    <n v="53"/>
    <n v="87"/>
    <s v=""/>
    <s v=""/>
    <s v=""/>
    <n v="-3.2921799999874324E-4"/>
    <x v="0"/>
    <s v=""/>
  </r>
  <r>
    <s v="Afghanistan"/>
    <x v="1"/>
    <n v="38928.339840000001"/>
    <n v="26.025999070000001"/>
    <n v="75.091413250000002"/>
    <n v="1.447541688"/>
    <n v="14.56026288"/>
    <n v="8.9007821739999997"/>
    <n v="66.32791521"/>
    <n v="1.9568248509999999"/>
    <n v="19.68294895"/>
    <n v="12.03231098"/>
    <n v="100"/>
    <n v="0"/>
    <n v="0"/>
    <n v="0"/>
    <s v=""/>
    <s v=""/>
    <s v=""/>
    <s v=""/>
    <n v="75"/>
    <n v="66"/>
    <n v="100"/>
    <s v=""/>
    <s v=""/>
    <s v=""/>
    <s v=""/>
    <x v="0"/>
    <m/>
  </r>
  <r>
    <s v="Albania"/>
    <x v="0"/>
    <n v="2890.5239259999998"/>
    <n v="57.433998109999997"/>
    <n v="93.394325339999995"/>
    <n v="3.626383658"/>
    <n v="2.9792910039999998"/>
    <n v="0"/>
    <n v="90.627274610000001"/>
    <n v="5.2631726480000003"/>
    <n v="4.1095527440000001"/>
    <n v="0"/>
    <n v="95.445066960000005"/>
    <n v="2.4133118200000001"/>
    <n v="2.1416212159999999"/>
    <n v="0"/>
    <n v="5"/>
    <n v="0.33474269800000228"/>
    <n v="4.3748431999998158E-2"/>
    <n v="0.69281669000000079"/>
    <n v="93"/>
    <n v="91"/>
    <n v="95"/>
    <s v=""/>
    <s v=""/>
    <s v=""/>
    <n v="0.64906825800000267"/>
    <x v="1"/>
    <s v=""/>
  </r>
  <r>
    <s v="Albania"/>
    <x v="1"/>
    <n v="2877.8000489999999"/>
    <n v="62.111999509999997"/>
    <n v="95.068038830000006"/>
    <n v="1.8846560919999999"/>
    <n v="3.0473050810000002"/>
    <n v="0"/>
    <n v="94.091358060000005"/>
    <n v="2.3052649550000002"/>
    <n v="3.6033769859999998"/>
    <n v="0"/>
    <n v="95.663809119999996"/>
    <n v="1.62808683"/>
    <n v="2.7081040540000001"/>
    <n v="0"/>
    <s v=""/>
    <s v=""/>
    <s v=""/>
    <s v=""/>
    <n v="95"/>
    <n v="94"/>
    <n v="96"/>
    <s v=""/>
    <s v=""/>
    <s v=""/>
    <s v=""/>
    <x v="1"/>
    <s v=""/>
  </r>
  <r>
    <s v="Algeria"/>
    <x v="0"/>
    <n v="39728.019529999998"/>
    <n v="70.847999569999999"/>
    <n v="93.409561530000005"/>
    <n v="5.157780893"/>
    <n v="1.2754646839999999"/>
    <n v="0.1571928913"/>
    <n v="88.352706859999998"/>
    <n v="8.6857531209999994"/>
    <n v="2.580431801"/>
    <n v="0.38110821550000001"/>
    <n v="95.490314699999999"/>
    <n v="3.7061173169999999"/>
    <n v="0.73851008510000005"/>
    <n v="6.5057897530000006E-2"/>
    <n v="5"/>
    <n v="0.20555368599999896"/>
    <n v="0.10288423199999955"/>
    <n v="0.33696620999999993"/>
    <n v="93"/>
    <n v="88"/>
    <n v="95"/>
    <s v=""/>
    <s v=""/>
    <s v=""/>
    <n v="0.23408197800000038"/>
    <x v="2"/>
    <s v=""/>
  </r>
  <r>
    <s v="Algeria"/>
    <x v="1"/>
    <n v="43851.042970000002"/>
    <n v="73.733001709999996"/>
    <n v="94.43732996"/>
    <n v="4.9858808420000003"/>
    <n v="0.53183666380000005"/>
    <n v="4.495253272E-2"/>
    <n v="90.037537909999998"/>
    <n v="8.79672214"/>
    <n v="0.99460302810000001"/>
    <n v="0.17113692580000001"/>
    <n v="96.004735859999997"/>
    <n v="3.628288591"/>
    <n v="0.36697554780000002"/>
    <n v="0"/>
    <s v=""/>
    <s v=""/>
    <s v=""/>
    <s v=""/>
    <n v="94"/>
    <n v="90"/>
    <n v="96"/>
    <s v=""/>
    <s v=""/>
    <s v=""/>
    <s v=""/>
    <x v="2"/>
    <s v=""/>
  </r>
  <r>
    <s v="American Samoa"/>
    <x v="0"/>
    <n v="55.805999759999999"/>
    <n v="87.238006589999998"/>
    <n v="99.619103150000001"/>
    <n v="0"/>
    <n v="0.38089684610000002"/>
    <n v="0"/>
    <m/>
    <m/>
    <m/>
    <m/>
    <m/>
    <m/>
    <m/>
    <m/>
    <n v="5"/>
    <n v="3.0933701999998675E-2"/>
    <n v="0"/>
    <n v="0"/>
    <n v="100"/>
    <n v="0"/>
    <n v="0"/>
    <s v="Full Access"/>
    <s v=""/>
    <s v=""/>
    <n v="0"/>
    <x v="3"/>
    <s v=""/>
  </r>
  <r>
    <s v="American Samoa"/>
    <x v="1"/>
    <n v="55.196998600000001"/>
    <n v="87.152999879999996"/>
    <n v="99.773771659999994"/>
    <n v="0"/>
    <n v="0.22622834150000001"/>
    <n v="0"/>
    <m/>
    <m/>
    <m/>
    <m/>
    <m/>
    <m/>
    <m/>
    <m/>
    <s v=""/>
    <s v=""/>
    <s v=""/>
    <s v=""/>
    <n v="100"/>
    <n v="0"/>
    <n v="0"/>
    <s v=""/>
    <s v=""/>
    <s v=""/>
    <s v=""/>
    <x v="3"/>
    <s v=""/>
  </r>
  <r>
    <s v="Andorra"/>
    <x v="0"/>
    <n v="77.992996219999995"/>
    <n v="88.344993590000001"/>
    <n v="99.999997550000003"/>
    <n v="0"/>
    <n v="2.4455383569999998E-6"/>
    <n v="0"/>
    <n v="100"/>
    <n v="0"/>
    <n v="0"/>
    <n v="0"/>
    <n v="100"/>
    <n v="0"/>
    <n v="0"/>
    <n v="0"/>
    <n v="5"/>
    <n v="1.229999998031417E-6"/>
    <n v="0"/>
    <n v="0"/>
    <n v="100"/>
    <n v="100"/>
    <n v="100"/>
    <s v="Full Access"/>
    <s v="Full Access"/>
    <s v="Full Access"/>
    <n v="0"/>
    <x v="1"/>
    <s v=""/>
  </r>
  <r>
    <s v="Andorra"/>
    <x v="1"/>
    <n v="77.26499939"/>
    <n v="87.916000370000006"/>
    <n v="100.00000369999999"/>
    <n v="0"/>
    <n v="0"/>
    <n v="0"/>
    <n v="100"/>
    <m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Angola"/>
    <x v="0"/>
    <n v="27884.380860000001"/>
    <n v="63.445995330000002"/>
    <n v="54.316928349999998"/>
    <n v="11.368618659999999"/>
    <n v="17.37235635"/>
    <n v="16.942096639999999"/>
    <n v="26.714369399999999"/>
    <n v="9.9310692879999998"/>
    <n v="21.725307619999999"/>
    <n v="41.629253689999999"/>
    <n v="70.219965119999998"/>
    <n v="12.196853490000001"/>
    <n v="14.86443147"/>
    <n v="2.7187499210000001"/>
    <n v="5"/>
    <n v="0.57016185399999986"/>
    <n v="0.30463670000000037"/>
    <n v="0.2187714419999999"/>
    <n v="54"/>
    <n v="27"/>
    <n v="70"/>
    <s v=""/>
    <s v=""/>
    <s v=""/>
    <n v="-8.5865258000000472E-2"/>
    <x v="4"/>
    <s v=""/>
  </r>
  <r>
    <s v="Angola"/>
    <x v="1"/>
    <n v="32866.269529999998"/>
    <n v="66.824996949999999"/>
    <n v="57.167737619999997"/>
    <n v="9.2873499190000004"/>
    <n v="19.450825340000002"/>
    <n v="14.094087119999999"/>
    <n v="27.808226609999998"/>
    <n v="8.7404883889999994"/>
    <n v="22.933152580000002"/>
    <n v="40.518132420000001"/>
    <n v="71.743148619999999"/>
    <n v="9.5588374890000001"/>
    <n v="17.722034730000001"/>
    <n v="0.97597916289999997"/>
    <s v=""/>
    <s v=""/>
    <s v=""/>
    <s v=""/>
    <n v="57"/>
    <n v="28"/>
    <n v="72"/>
    <s v=""/>
    <s v=""/>
    <s v=""/>
    <s v=""/>
    <x v="4"/>
    <s v=""/>
  </r>
  <r>
    <s v="Anguilla"/>
    <x v="0"/>
    <n v="14.27900028"/>
    <n v="100"/>
    <n v="97.482274250000003"/>
    <n v="0"/>
    <n v="2.5177257530000001"/>
    <n v="0"/>
    <m/>
    <m/>
    <m/>
    <m/>
    <n v="97.482274250000003"/>
    <n v="0"/>
    <n v="2.5177257530000001"/>
    <n v="0"/>
    <n v="2"/>
    <n v="0"/>
    <n v="0"/>
    <n v="0"/>
    <n v="97"/>
    <n v="0"/>
    <n v="97"/>
    <s v=""/>
    <s v=""/>
    <s v=""/>
    <n v="0"/>
    <x v="5"/>
    <s v=""/>
  </r>
  <r>
    <s v="Anguilla"/>
    <x v="2"/>
    <n v="14.588000299999999"/>
    <n v="100"/>
    <n v="97.482274250000003"/>
    <n v="0"/>
    <n v="2.5177257530000001"/>
    <n v="0"/>
    <m/>
    <m/>
    <m/>
    <m/>
    <n v="97.482274250000003"/>
    <n v="0"/>
    <n v="2.5177257530000001"/>
    <n v="0"/>
    <s v=""/>
    <s v=""/>
    <s v=""/>
    <s v=""/>
    <n v="97"/>
    <n v="0"/>
    <n v="97"/>
    <s v=""/>
    <s v=""/>
    <s v=""/>
    <s v=""/>
    <x v="5"/>
    <s v=""/>
  </r>
  <r>
    <s v="Antigua and Barbuda"/>
    <x v="0"/>
    <n v="93.570999150000006"/>
    <n v="25"/>
    <n v="96.739186279999998"/>
    <n v="0"/>
    <n v="3.1663476099999999"/>
    <n v="9.4466114089999997E-2"/>
    <m/>
    <m/>
    <m/>
    <m/>
    <m/>
    <m/>
    <m/>
    <m/>
    <n v="2"/>
    <n v="0"/>
    <n v="0"/>
    <n v="0"/>
    <n v="97"/>
    <n v="0"/>
    <n v="0"/>
    <s v=""/>
    <s v=""/>
    <s v=""/>
    <n v="0"/>
    <x v="5"/>
    <s v=""/>
  </r>
  <r>
    <s v="Antigua and Barbuda"/>
    <x v="2"/>
    <n v="95.425003050000001"/>
    <n v="24.713001250000001"/>
    <n v="96.739186279999998"/>
    <n v="0"/>
    <n v="3.1663476099999999"/>
    <n v="9.4466114089999997E-2"/>
    <m/>
    <m/>
    <m/>
    <m/>
    <m/>
    <m/>
    <m/>
    <m/>
    <s v=""/>
    <s v=""/>
    <s v=""/>
    <s v=""/>
    <n v="97"/>
    <n v="0"/>
    <n v="0"/>
    <s v=""/>
    <s v=""/>
    <s v=""/>
    <s v=""/>
    <x v="5"/>
    <s v=""/>
  </r>
  <r>
    <s v="Argentina"/>
    <x v="0"/>
    <n v="43075.414060000003"/>
    <n v="91.502998349999999"/>
    <n v="98.966588150000007"/>
    <n v="0"/>
    <n v="0.66491437909999995"/>
    <n v="0.36849747420000001"/>
    <n v="92.983660049999997"/>
    <n v="0"/>
    <n v="2.6795448990000001"/>
    <n v="4.3367950510000002"/>
    <n v="99.522163050000003"/>
    <n v="0"/>
    <n v="0.47783694729999998"/>
    <n v="0"/>
    <n v="5"/>
    <n v="-19.793317630000001"/>
    <n v="5.3651519999999661E-2"/>
    <n v="-18.59673201"/>
    <n v="99"/>
    <n v="93"/>
    <n v="100"/>
    <s v=""/>
    <s v=""/>
    <s v="Full Access"/>
    <n v="-18.650383529999999"/>
    <x v="5"/>
    <s v=""/>
  </r>
  <r>
    <s v="Argentina"/>
    <x v="1"/>
    <n v="45195.777340000001"/>
    <n v="92.111000059999995"/>
    <m/>
    <m/>
    <m/>
    <m/>
    <m/>
    <m/>
    <m/>
    <m/>
    <n v="99.790420650000002"/>
    <n v="0"/>
    <n v="0.20957935010000001"/>
    <n v="0"/>
    <s v=""/>
    <s v=""/>
    <s v=""/>
    <s v=""/>
    <n v="0"/>
    <n v="0"/>
    <n v="100"/>
    <s v=""/>
    <s v=""/>
    <s v=""/>
    <s v=""/>
    <x v="5"/>
    <s v=""/>
  </r>
  <r>
    <s v="Armenia"/>
    <x v="0"/>
    <n v="2925.5590820000002"/>
    <n v="63.085002899999999"/>
    <n v="99.5525667"/>
    <n v="0"/>
    <n v="9.8505083660000006E-2"/>
    <n v="0.3489282205"/>
    <n v="99.054779269999997"/>
    <n v="0"/>
    <n v="0"/>
    <n v="0.94522073470000001"/>
    <n v="99.8438534"/>
    <n v="0"/>
    <n v="0.15614659810000001"/>
    <n v="0"/>
    <n v="5"/>
    <n v="8.3722797999999446E-2"/>
    <n v="2.2125564000000965E-2"/>
    <n v="0.18904414600000052"/>
    <n v="100"/>
    <n v="99"/>
    <n v="100"/>
    <s v="Full Access"/>
    <s v=""/>
    <s v="Full Access"/>
    <n v="0.16691858199999957"/>
    <x v="1"/>
    <s v=""/>
  </r>
  <r>
    <s v="Armenia"/>
    <x v="1"/>
    <n v="2963.2338869999999"/>
    <n v="63.312999730000001"/>
    <n v="99.971180689999997"/>
    <n v="0"/>
    <n v="2.8819308009999999E-2"/>
    <n v="0"/>
    <n v="100"/>
    <n v="0"/>
    <n v="0"/>
    <n v="0"/>
    <n v="99.954481220000005"/>
    <n v="0"/>
    <n v="4.5518783639999998E-2"/>
    <n v="0"/>
    <s v=""/>
    <s v=""/>
    <s v=""/>
    <s v=""/>
    <n v="100"/>
    <n v="100"/>
    <n v="100"/>
    <s v=""/>
    <s v=""/>
    <s v=""/>
    <s v=""/>
    <x v="1"/>
    <s v=""/>
  </r>
  <r>
    <s v="Aruba"/>
    <x v="0"/>
    <n v="104.3389969"/>
    <n v="43.108001710000003"/>
    <n v="97.869023380000002"/>
    <n v="0"/>
    <n v="1.95993621"/>
    <n v="0.1710404089"/>
    <m/>
    <m/>
    <m/>
    <m/>
    <m/>
    <m/>
    <m/>
    <m/>
    <n v="1"/>
    <n v="0"/>
    <n v="0"/>
    <n v="0"/>
    <n v="98"/>
    <n v="0"/>
    <n v="0"/>
    <s v=""/>
    <s v=""/>
    <s v=""/>
    <n v="0"/>
    <x v="5"/>
    <s v=""/>
  </r>
  <r>
    <s v="Aruba"/>
    <x v="3"/>
    <n v="104.86499790000001"/>
    <n v="43.191997530000002"/>
    <n v="97.869023380000002"/>
    <n v="0"/>
    <n v="1.95993621"/>
    <n v="0.1710404089"/>
    <m/>
    <m/>
    <m/>
    <m/>
    <m/>
    <m/>
    <m/>
    <m/>
    <s v=""/>
    <s v=""/>
    <s v=""/>
    <s v=""/>
    <n v="98"/>
    <n v="0"/>
    <n v="0"/>
    <s v=""/>
    <s v=""/>
    <s v=""/>
    <s v=""/>
    <x v="5"/>
    <s v=""/>
  </r>
  <r>
    <s v="Australia"/>
    <x v="0"/>
    <n v="23932.498049999998"/>
    <n v="85.701004030000007"/>
    <n v="99.970005670000006"/>
    <n v="0"/>
    <n v="2.9994330570000002E-2"/>
    <n v="0"/>
    <n v="100"/>
    <n v="0"/>
    <n v="0"/>
    <n v="0"/>
    <n v="99.965000000000003"/>
    <n v="0"/>
    <n v="3.5000000000000003E-2"/>
    <n v="0"/>
    <n v="5"/>
    <n v="-3.8770000000454277E-5"/>
    <n v="0"/>
    <n v="0"/>
    <n v="100"/>
    <n v="100"/>
    <n v="100"/>
    <s v="Full Access"/>
    <s v="Full Access"/>
    <s v="Full Access"/>
    <n v="0"/>
    <x v="3"/>
    <s v=""/>
  </r>
  <r>
    <s v="Australia"/>
    <x v="1"/>
    <n v="25499.880860000001"/>
    <n v="86.240997309999997"/>
    <n v="99.969811820000004"/>
    <n v="0"/>
    <n v="3.0188178730000001E-2"/>
    <n v="0"/>
    <n v="100"/>
    <n v="0"/>
    <n v="0"/>
    <n v="0"/>
    <n v="99.965000000000003"/>
    <n v="0"/>
    <n v="3.5000000000000003E-2"/>
    <n v="0"/>
    <s v=""/>
    <s v=""/>
    <s v=""/>
    <s v=""/>
    <n v="100"/>
    <n v="100"/>
    <n v="100"/>
    <s v=""/>
    <s v=""/>
    <s v=""/>
    <s v=""/>
    <x v="3"/>
    <s v=""/>
  </r>
  <r>
    <s v="Austria"/>
    <x v="0"/>
    <n v="8678.6669920000004"/>
    <n v="57.715000150000002"/>
    <n v="100"/>
    <n v="0"/>
    <n v="0"/>
    <n v="0"/>
    <n v="100"/>
    <n v="0"/>
    <n v="0"/>
    <n v="0"/>
    <n v="100"/>
    <n v="0"/>
    <n v="0"/>
    <n v="0"/>
    <n v="5"/>
    <n v="0"/>
    <n v="0"/>
    <n v="0"/>
    <n v="100"/>
    <n v="100"/>
    <n v="100"/>
    <s v="Full Access"/>
    <s v="Full Access"/>
    <s v="Full Access"/>
    <n v="0"/>
    <x v="1"/>
    <s v=""/>
  </r>
  <r>
    <s v="Austria"/>
    <x v="1"/>
    <n v="9006.4003909999992"/>
    <n v="58.748001100000003"/>
    <n v="100"/>
    <n v="0"/>
    <n v="0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Azerbaijan"/>
    <x v="0"/>
    <n v="9622.7412110000005"/>
    <n v="54.7140007"/>
    <n v="92.420313980000003"/>
    <n v="1.002242415"/>
    <n v="4.3650895219999999"/>
    <n v="2.2123540799999999"/>
    <n v="84.143213270000004"/>
    <n v="2.2131397310000001"/>
    <n v="8.9882060060000004"/>
    <n v="4.6554409919999999"/>
    <n v="99.271152029999996"/>
    <n v="0"/>
    <n v="0.53860203449999999"/>
    <n v="0.1902459339"/>
    <n v="5"/>
    <n v="0.72461242999999909"/>
    <n v="0.14576959400000078"/>
    <n v="1.3565169359999998"/>
    <n v="92"/>
    <n v="84"/>
    <n v="99"/>
    <s v=""/>
    <s v=""/>
    <s v=""/>
    <n v="1.210747341999999"/>
    <x v="1"/>
    <s v=""/>
  </r>
  <r>
    <s v="Azerbaijan"/>
    <x v="1"/>
    <n v="10139.174800000001"/>
    <n v="56.397003169999998"/>
    <n v="96.043376129999999"/>
    <n v="1.04278118"/>
    <n v="2.9138426879999999"/>
    <n v="0"/>
    <n v="90.925797950000003"/>
    <n v="2.3915356710000002"/>
    <n v="6.6826663770000003"/>
    <n v="0"/>
    <n v="100"/>
    <n v="0"/>
    <n v="0"/>
    <n v="0"/>
    <s v=""/>
    <s v=""/>
    <s v=""/>
    <s v=""/>
    <n v="96"/>
    <n v="91"/>
    <n v="100"/>
    <s v=""/>
    <s v=""/>
    <s v=""/>
    <s v=""/>
    <x v="1"/>
    <s v=""/>
  </r>
  <r>
    <s v="Bahamas"/>
    <x v="0"/>
    <n v="374.2000122"/>
    <n v="82.745994569999993"/>
    <n v="98.886960500000001"/>
    <n v="0"/>
    <n v="1.113039503"/>
    <n v="0"/>
    <m/>
    <m/>
    <m/>
    <m/>
    <m/>
    <m/>
    <m/>
    <m/>
    <n v="4"/>
    <n v="0"/>
    <n v="0"/>
    <n v="0"/>
    <n v="99"/>
    <n v="0"/>
    <n v="0"/>
    <s v=""/>
    <s v=""/>
    <s v=""/>
    <n v="0"/>
    <x v="5"/>
    <s v=""/>
  </r>
  <r>
    <s v="Bahamas"/>
    <x v="4"/>
    <n v="389.48599239999999"/>
    <n v="83.131996150000006"/>
    <n v="98.886960500000001"/>
    <n v="0"/>
    <n v="1.113039503"/>
    <n v="0"/>
    <m/>
    <m/>
    <m/>
    <m/>
    <m/>
    <m/>
    <m/>
    <m/>
    <s v=""/>
    <s v=""/>
    <s v=""/>
    <s v=""/>
    <n v="99"/>
    <n v="0"/>
    <n v="0"/>
    <s v=""/>
    <s v=""/>
    <s v=""/>
    <s v=""/>
    <x v="5"/>
    <s v=""/>
  </r>
  <r>
    <s v="Bahrain"/>
    <x v="0"/>
    <n v="1371.8530270000001"/>
    <n v="88.998992920000006"/>
    <n v="100"/>
    <n v="0"/>
    <n v="0"/>
    <n v="0"/>
    <m/>
    <m/>
    <m/>
    <m/>
    <m/>
    <m/>
    <m/>
    <m/>
    <n v="5"/>
    <n v="0"/>
    <n v="0"/>
    <n v="0"/>
    <n v="100"/>
    <n v="0"/>
    <n v="0"/>
    <s v="Full Access"/>
    <s v=""/>
    <s v=""/>
    <n v="0"/>
    <x v="1"/>
    <s v=""/>
  </r>
  <r>
    <s v="Bahrain"/>
    <x v="1"/>
    <n v="1701.5830080000001"/>
    <n v="89.506004329999996"/>
    <n v="100"/>
    <n v="0"/>
    <n v="0"/>
    <n v="0"/>
    <m/>
    <m/>
    <m/>
    <m/>
    <m/>
    <m/>
    <m/>
    <m/>
    <s v=""/>
    <s v=""/>
    <s v=""/>
    <s v=""/>
    <n v="100"/>
    <n v="0"/>
    <n v="0"/>
    <s v=""/>
    <s v=""/>
    <s v=""/>
    <s v=""/>
    <x v="1"/>
    <s v=""/>
  </r>
  <r>
    <s v="Bangladesh"/>
    <x v="0"/>
    <n v="156256.2813"/>
    <n v="34.308002469999998"/>
    <n v="97.101602470000003"/>
    <n v="1.087988961"/>
    <n v="0.72156165819999996"/>
    <n v="1.08884691"/>
    <n v="96.773011280000006"/>
    <n v="1.0462141620000001"/>
    <n v="0.73174732170000001"/>
    <n v="1.4490272369999999"/>
    <n v="97.730779679999998"/>
    <n v="1.167978177"/>
    <n v="0.70205843499999998"/>
    <n v="0.39918370739999998"/>
    <n v="5"/>
    <n v="0.11927155599999821"/>
    <n v="-6.5600341999999048E-2"/>
    <n v="0.22144529599999885"/>
    <n v="97"/>
    <n v="97"/>
    <n v="98"/>
    <s v=""/>
    <s v=""/>
    <s v=""/>
    <n v="0.28704563799999788"/>
    <x v="0"/>
    <s v=""/>
  </r>
  <r>
    <s v="Bangladesh"/>
    <x v="1"/>
    <n v="164689.39060000001"/>
    <n v="38.177001949999998"/>
    <n v="97.697960249999994"/>
    <n v="1.1564258780000001"/>
    <n v="0.46265570020000002"/>
    <n v="0.68295817349999999"/>
    <n v="97.88023776"/>
    <n v="0.85810498040000005"/>
    <n v="0.31648024139999997"/>
    <n v="0.94517701509999996"/>
    <n v="97.402777970000002"/>
    <n v="1.6395201210000001"/>
    <n v="0.69937521469999997"/>
    <n v="0.25832669339999997"/>
    <s v=""/>
    <s v=""/>
    <s v=""/>
    <s v=""/>
    <n v="98"/>
    <n v="98"/>
    <n v="97"/>
    <s v=""/>
    <s v=""/>
    <s v=""/>
    <s v=""/>
    <x v="0"/>
    <s v=""/>
  </r>
  <r>
    <s v="Barbados"/>
    <x v="0"/>
    <n v="285.32699580000002"/>
    <n v="31.24899864"/>
    <n v="98.474444739999996"/>
    <n v="0.26749190639999998"/>
    <n v="1.2580633510000001"/>
    <n v="0"/>
    <m/>
    <m/>
    <m/>
    <m/>
    <m/>
    <m/>
    <m/>
    <m/>
    <n v="5"/>
    <n v="8.0011360000014527E-3"/>
    <n v="0"/>
    <n v="0"/>
    <n v="98"/>
    <n v="0"/>
    <n v="0"/>
    <s v=""/>
    <s v=""/>
    <s v=""/>
    <n v="0"/>
    <x v="5"/>
    <s v=""/>
  </r>
  <r>
    <s v="Barbados"/>
    <x v="1"/>
    <n v="287.37100220000002"/>
    <n v="31.190999980000001"/>
    <n v="98.514450420000003"/>
    <n v="0.26760057609999999"/>
    <n v="1.2179490049999999"/>
    <n v="0"/>
    <m/>
    <m/>
    <m/>
    <m/>
    <m/>
    <m/>
    <m/>
    <m/>
    <s v=""/>
    <s v=""/>
    <s v=""/>
    <s v=""/>
    <n v="99"/>
    <n v="0"/>
    <n v="0"/>
    <s v=""/>
    <s v=""/>
    <s v=""/>
    <s v=""/>
    <x v="5"/>
    <s v=""/>
  </r>
  <r>
    <s v="Belarus"/>
    <x v="0"/>
    <n v="9439.4238280000009"/>
    <n v="77.180999760000006"/>
    <n v="96.477067090000006"/>
    <n v="3.3001301079999998"/>
    <n v="0.22280279950000001"/>
    <n v="0"/>
    <n v="98.330671600000002"/>
    <n v="0.99323910709999996"/>
    <n v="0.67608928950000002"/>
    <n v="0"/>
    <n v="95.92903518"/>
    <n v="3.9821753929999999"/>
    <n v="8.8789423830000005E-2"/>
    <n v="0"/>
    <n v="5"/>
    <n v="1.1531797999998617E-2"/>
    <n v="1.6367687999999703E-2"/>
    <n v="4.6690141999999921E-2"/>
    <n v="96"/>
    <n v="98"/>
    <n v="96"/>
    <s v=""/>
    <s v=""/>
    <s v=""/>
    <n v="3.0322454000000217E-2"/>
    <x v="1"/>
    <s v=""/>
  </r>
  <r>
    <s v="Belarus"/>
    <x v="1"/>
    <n v="9449.3212889999995"/>
    <n v="79.483001709999996"/>
    <n v="96.534726079999999"/>
    <n v="3.3721195499999999"/>
    <n v="9.3154368370000004E-2"/>
    <n v="0"/>
    <n v="98.564122310000002"/>
    <n v="0.9955971951"/>
    <n v="0.4402804931"/>
    <n v="0"/>
    <n v="96.010873619999998"/>
    <n v="3.9855726439999999"/>
    <n v="3.5537319770000001E-3"/>
    <n v="0"/>
    <s v=""/>
    <s v=""/>
    <s v=""/>
    <s v=""/>
    <n v="97"/>
    <n v="99"/>
    <n v="96"/>
    <s v=""/>
    <s v=""/>
    <s v=""/>
    <s v=""/>
    <x v="1"/>
    <s v=""/>
  </r>
  <r>
    <s v="Belgium"/>
    <x v="0"/>
    <n v="11287.93066"/>
    <n v="97.875999449999995"/>
    <n v="99.999997699999994"/>
    <n v="0"/>
    <n v="2.2980245119999998E-6"/>
    <n v="0"/>
    <n v="100"/>
    <n v="0"/>
    <n v="0"/>
    <n v="0"/>
    <n v="100"/>
    <n v="0"/>
    <n v="0"/>
    <n v="0"/>
    <n v="5"/>
    <n v="-2.4999999936881068E-7"/>
    <n v="0"/>
    <n v="0"/>
    <n v="100"/>
    <n v="100"/>
    <n v="100"/>
    <s v="Full Access"/>
    <s v="Full Access"/>
    <s v="Full Access"/>
    <n v="0"/>
    <x v="1"/>
    <s v=""/>
  </r>
  <r>
    <s v="Belgium"/>
    <x v="1"/>
    <n v="11589.61621"/>
    <n v="98.078994750000007"/>
    <n v="99.999996449999998"/>
    <n v="0"/>
    <n v="3.5547967910000002E-6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Belize"/>
    <x v="0"/>
    <n v="360.92599489999998"/>
    <n v="45.405998230000002"/>
    <n v="97.17559498"/>
    <n v="1.227940493"/>
    <n v="1.5682225350000001"/>
    <n v="2.8241988169999999E-2"/>
    <n v="95.653832059999999"/>
    <n v="1.4219190049999999"/>
    <n v="2.8725179939999999"/>
    <n v="5.1730935759999999E-2"/>
    <n v="99.005290000000002"/>
    <n v="0.99470999999999998"/>
    <n v="0"/>
    <n v="0"/>
    <n v="5"/>
    <n v="0.24527193000000125"/>
    <n v="-2.5265999999999168E-2"/>
    <n v="0.46827510399999994"/>
    <n v="97"/>
    <n v="96"/>
    <n v="99"/>
    <s v=""/>
    <s v=""/>
    <s v=""/>
    <n v="0.49354110399999912"/>
    <x v="5"/>
    <s v=""/>
  </r>
  <r>
    <s v="Belize"/>
    <x v="1"/>
    <n v="397.62100220000002"/>
    <n v="46.025001529999997"/>
    <n v="98.401954630000006"/>
    <n v="1.249110629"/>
    <n v="0.3489347411"/>
    <n v="0"/>
    <n v="97.995207579999999"/>
    <n v="1.358317682"/>
    <n v="0.64647473929999999"/>
    <n v="0"/>
    <n v="98.878960000000006"/>
    <n v="1.12104"/>
    <n v="0"/>
    <n v="0"/>
    <s v=""/>
    <s v=""/>
    <s v=""/>
    <s v=""/>
    <n v="98"/>
    <n v="98"/>
    <n v="99"/>
    <s v=""/>
    <s v=""/>
    <s v=""/>
    <s v=""/>
    <x v="5"/>
    <s v=""/>
  </r>
  <r>
    <s v="Benin"/>
    <x v="0"/>
    <n v="10575.96191"/>
    <n v="45.695003509999999"/>
    <n v="64.786822299999997"/>
    <n v="8.7154706540000006"/>
    <n v="21.298464339999999"/>
    <n v="5.1992427130000003"/>
    <n v="56.784352470000002"/>
    <n v="11.70337067"/>
    <n v="23.774978569999998"/>
    <n v="7.7372982859999997"/>
    <n v="74.297142559999998"/>
    <n v="5.1645811540000004"/>
    <n v="18.355317530000001"/>
    <n v="2.1829587560000001"/>
    <n v="5"/>
    <n v="0.12546013799999969"/>
    <n v="-0.20782850399999972"/>
    <n v="0.25358310399999906"/>
    <n v="65"/>
    <n v="57"/>
    <n v="74"/>
    <s v=""/>
    <s v=""/>
    <s v=""/>
    <n v="0.46141160799999881"/>
    <x v="4"/>
    <s v=""/>
  </r>
  <r>
    <s v="Benin"/>
    <x v="1"/>
    <n v="12123.19824"/>
    <n v="48.414997100000001"/>
    <n v="65.414122989999996"/>
    <n v="9.317535586"/>
    <n v="21.97254088"/>
    <n v="3.2958005469999998"/>
    <n v="58.052267989999997"/>
    <n v="12.705205039999999"/>
    <n v="23.977968329999999"/>
    <n v="5.2645586340000001"/>
    <n v="73.258000039999999"/>
    <n v="5.7080563529999999"/>
    <n v="19.835806810000001"/>
    <n v="1.1981367940000001"/>
    <s v=""/>
    <s v=""/>
    <s v=""/>
    <s v=""/>
    <n v="65"/>
    <n v="58"/>
    <n v="73"/>
    <s v=""/>
    <s v=""/>
    <s v=""/>
    <s v=""/>
    <x v="4"/>
    <s v=""/>
  </r>
  <r>
    <s v="Bermuda"/>
    <x v="0"/>
    <n v="63.694999690000003"/>
    <n v="100"/>
    <n v="99.903140019999995"/>
    <n v="0"/>
    <n v="9.6859982940000006E-2"/>
    <n v="0"/>
    <m/>
    <m/>
    <m/>
    <m/>
    <n v="99.903140019999995"/>
    <n v="0"/>
    <n v="9.6859982940000006E-2"/>
    <n v="0"/>
    <n v="5"/>
    <n v="0"/>
    <n v="0"/>
    <n v="0"/>
    <n v="100"/>
    <n v="0"/>
    <n v="100"/>
    <s v="Full Access"/>
    <s v=""/>
    <s v="Full Access"/>
    <n v="0"/>
    <x v="6"/>
    <s v=""/>
  </r>
  <r>
    <s v="Bermuda"/>
    <x v="1"/>
    <n v="62.272998809999997"/>
    <n v="100"/>
    <n v="99.903140019999995"/>
    <n v="0"/>
    <n v="9.6859982940000006E-2"/>
    <n v="0"/>
    <m/>
    <m/>
    <m/>
    <m/>
    <n v="99.903140019999995"/>
    <n v="0"/>
    <n v="9.6859982940000006E-2"/>
    <n v="0"/>
    <s v=""/>
    <s v=""/>
    <s v=""/>
    <s v=""/>
    <n v="100"/>
    <n v="0"/>
    <n v="100"/>
    <s v=""/>
    <s v=""/>
    <s v=""/>
    <s v=""/>
    <x v="6"/>
    <s v=""/>
  </r>
  <r>
    <s v="Bhutan"/>
    <x v="0"/>
    <n v="727.88500980000003"/>
    <n v="38.678001399999999"/>
    <n v="96.221422590000003"/>
    <n v="2.496596292"/>
    <n v="0.29618737509999998"/>
    <n v="0.98579373770000001"/>
    <n v="95.164362949999997"/>
    <n v="3.215858941"/>
    <n v="0.1935987005"/>
    <n v="1.4261794109999999"/>
    <n v="97.897336780000003"/>
    <n v="1.3562420319999999"/>
    <n v="0.45883648849999997"/>
    <n v="0.28758470349999998"/>
    <n v="5"/>
    <n v="0.21836000799999908"/>
    <n v="4.1858342000000451E-2"/>
    <n v="0.3133661399999994"/>
    <n v="96"/>
    <n v="95"/>
    <n v="98"/>
    <s v=""/>
    <s v=""/>
    <s v=""/>
    <n v="0.27150779799999897"/>
    <x v="0"/>
    <s v=""/>
  </r>
  <r>
    <s v="Bhutan"/>
    <x v="1"/>
    <n v="771.61199950000002"/>
    <n v="42.31599808"/>
    <n v="97.313222629999999"/>
    <n v="2.4607126070000001"/>
    <n v="0.17642421829999999"/>
    <n v="4.9640541420000003E-2"/>
    <n v="96.731193649999994"/>
    <n v="3.2688063509999998"/>
    <n v="0"/>
    <n v="0"/>
    <n v="98.106628490000006"/>
    <n v="1.3591415"/>
    <n v="0.41692084750000002"/>
    <n v="0.1173091586"/>
    <s v=""/>
    <s v=""/>
    <s v=""/>
    <s v=""/>
    <n v="97"/>
    <n v="97"/>
    <n v="98"/>
    <s v=""/>
    <s v=""/>
    <s v=""/>
    <s v=""/>
    <x v="0"/>
    <s v=""/>
  </r>
  <r>
    <s v="Bolivia (Plurinational State of)"/>
    <x v="0"/>
    <n v="10869.73242"/>
    <n v="68.392997739999998"/>
    <n v="90.462141009999996"/>
    <n v="0.17289839809999999"/>
    <n v="2.832457169"/>
    <n v="6.5325034249999998"/>
    <n v="73.740180199999998"/>
    <n v="0.33996878380000001"/>
    <n v="5.9118005360000003"/>
    <n v="20.008050480000001"/>
    <n v="98.189997079999998"/>
    <n v="9.5688834099999995E-2"/>
    <n v="1.4093724700000001"/>
    <n v="0.304941615"/>
    <n v="5"/>
    <n v="0.58558612399999954"/>
    <n v="0.18642424800000015"/>
    <n v="1.2392925259999998"/>
    <n v="90"/>
    <n v="74"/>
    <n v="98"/>
    <s v=""/>
    <s v=""/>
    <s v=""/>
    <n v="1.0528682779999996"/>
    <x v="5"/>
    <s v=""/>
  </r>
  <r>
    <s v="Bolivia (Plurinational State of)"/>
    <x v="1"/>
    <n v="11673.0293"/>
    <n v="70.123001099999996"/>
    <n v="93.390071629999994"/>
    <n v="0.13659052960000001"/>
    <n v="1.575010843"/>
    <n v="4.8983269969999998"/>
    <n v="79.936642829999997"/>
    <n v="0.24473640820000001"/>
    <n v="3.9541336930000002"/>
    <n v="15.864487069999999"/>
    <n v="99.122118319999998"/>
    <n v="9.0513289469999994E-2"/>
    <n v="0.56134538079999996"/>
    <n v="0.22602301120000001"/>
    <s v=""/>
    <s v=""/>
    <s v=""/>
    <s v=""/>
    <n v="93"/>
    <n v="80"/>
    <n v="99"/>
    <s v=""/>
    <s v=""/>
    <s v=""/>
    <s v=""/>
    <x v="5"/>
    <s v=""/>
  </r>
  <r>
    <s v="Bosnia and Herzegovina"/>
    <x v="0"/>
    <n v="3429.3620609999998"/>
    <n v="47.172996519999998"/>
    <n v="96.159844179999993"/>
    <n v="3.780069975"/>
    <n v="6.0085848570000003E-2"/>
    <n v="0"/>
    <n v="97.333333330000002"/>
    <n v="2.6666666669999999"/>
    <n v="0"/>
    <n v="0"/>
    <n v="94.845704400000002"/>
    <n v="5.0269222060000001"/>
    <n v="0.12737339280000001"/>
    <n v="0"/>
    <n v="5"/>
    <n v="-9.1893119999980396E-3"/>
    <n v="0"/>
    <n v="0"/>
    <n v="96"/>
    <n v="97"/>
    <n v="95"/>
    <s v=""/>
    <s v=""/>
    <s v=""/>
    <n v="0"/>
    <x v="1"/>
    <s v=""/>
  </r>
  <r>
    <s v="Bosnia and Herzegovina"/>
    <x v="1"/>
    <n v="3280.8149410000001"/>
    <n v="49.020000459999999"/>
    <n v="96.113897620000003"/>
    <n v="3.8236639380000002"/>
    <n v="6.2438437520000001E-2"/>
    <n v="0"/>
    <n v="97.333333330000002"/>
    <n v="2.6666666669999999"/>
    <n v="0"/>
    <n v="0"/>
    <n v="94.845704400000002"/>
    <n v="5.0269222060000001"/>
    <n v="0.12737339280000001"/>
    <n v="0"/>
    <s v=""/>
    <s v=""/>
    <s v=""/>
    <s v=""/>
    <n v="96"/>
    <n v="97"/>
    <n v="95"/>
    <s v=""/>
    <s v=""/>
    <s v=""/>
    <s v=""/>
    <x v="1"/>
    <s v=""/>
  </r>
  <r>
    <s v="Botswana"/>
    <x v="0"/>
    <n v="2120.7160640000002"/>
    <n v="67.15499878"/>
    <n v="88.446289530000001"/>
    <n v="8.4106141599999997"/>
    <n v="1.578349601"/>
    <n v="1.5647467079999999"/>
    <n v="71.892533830000005"/>
    <n v="21.789327549999999"/>
    <n v="1.854197906"/>
    <n v="4.4639407090000001"/>
    <n v="96.542602579999993"/>
    <n v="1.867186166"/>
    <n v="1.443438497"/>
    <n v="0.1467727616"/>
    <n v="5"/>
    <n v="0.75345470800000103"/>
    <n v="0.21647560000000113"/>
    <n v="1.4302380059999991"/>
    <n v="88"/>
    <n v="72"/>
    <n v="97"/>
    <s v=""/>
    <s v=""/>
    <s v=""/>
    <n v="1.2137624059999979"/>
    <x v="4"/>
    <s v=""/>
  </r>
  <r>
    <s v="Botswana"/>
    <x v="1"/>
    <n v="2351.625"/>
    <n v="70.876998900000004"/>
    <n v="92.213563070000006"/>
    <n v="4.7230389700000002"/>
    <n v="1.7325264760000001"/>
    <n v="1.330871481"/>
    <n v="79.04372386"/>
    <n v="15.154947180000001"/>
    <n v="1.5961191560000001"/>
    <n v="4.2052098100000004"/>
    <n v="97.624980579999999"/>
    <n v="0.43662003220000001"/>
    <n v="1.788579159"/>
    <n v="0.14982022810000001"/>
    <s v=""/>
    <s v=""/>
    <s v=""/>
    <s v=""/>
    <n v="92"/>
    <n v="79"/>
    <n v="98"/>
    <s v=""/>
    <s v=""/>
    <s v=""/>
    <s v=""/>
    <x v="4"/>
    <s v=""/>
  </r>
  <r>
    <s v="Brazil"/>
    <x v="0"/>
    <n v="204471.76560000001"/>
    <n v="85.770004270000001"/>
    <n v="97.80356759"/>
    <n v="0.57950002290000002"/>
    <n v="0.47496570910000002"/>
    <n v="1.141966676"/>
    <n v="88.756028180000001"/>
    <n v="2.8537735780000002"/>
    <n v="0.36513423810000001"/>
    <n v="8.0250640079999993"/>
    <n v="99.304631020000002"/>
    <n v="0.20217793440000001"/>
    <n v="0.49319104540000003"/>
    <n v="0"/>
    <n v="5"/>
    <n v="0.30345708000000116"/>
    <n v="0.10347405800000047"/>
    <n v="1.4378462700000001"/>
    <n v="98"/>
    <n v="89"/>
    <n v="99"/>
    <s v=""/>
    <s v=""/>
    <s v=""/>
    <n v="1.3343722119999997"/>
    <x v="5"/>
    <s v=""/>
  </r>
  <r>
    <s v="Brazil"/>
    <x v="1"/>
    <n v="212559.4063"/>
    <n v="87.072998049999995"/>
    <n v="99.320852990000006"/>
    <n v="0.12654900390000001"/>
    <n v="0.55259800989999996"/>
    <m/>
    <n v="95.945259530000001"/>
    <n v="0.97895091540000001"/>
    <n v="3.0757895510000002"/>
    <m/>
    <n v="99.822001310000005"/>
    <n v="0"/>
    <n v="0.1779986949"/>
    <n v="0"/>
    <s v=""/>
    <s v=""/>
    <s v=""/>
    <s v=""/>
    <n v="99"/>
    <n v="96"/>
    <n v="100"/>
    <s v=""/>
    <s v=""/>
    <s v=""/>
    <s v=""/>
    <x v="5"/>
    <s v=""/>
  </r>
  <r>
    <s v="British Virgin Islands"/>
    <x v="0"/>
    <n v="29.148000719999999"/>
    <n v="46.583000179999999"/>
    <n v="99.864383559999993"/>
    <n v="0"/>
    <n v="0.13561643840000001"/>
    <n v="0"/>
    <m/>
    <m/>
    <m/>
    <m/>
    <m/>
    <m/>
    <m/>
    <m/>
    <n v="5"/>
    <n v="0"/>
    <n v="0"/>
    <n v="0"/>
    <n v="100"/>
    <n v="0"/>
    <n v="0"/>
    <s v="Full Access"/>
    <s v=""/>
    <s v=""/>
    <n v="0"/>
    <x v="5"/>
    <s v=""/>
  </r>
  <r>
    <s v="British Virgin Islands"/>
    <x v="1"/>
    <n v="30.23699951"/>
    <n v="48.51499939"/>
    <n v="99.864383559999993"/>
    <n v="0"/>
    <n v="0.13561643840000001"/>
    <n v="0"/>
    <m/>
    <m/>
    <m/>
    <m/>
    <m/>
    <m/>
    <m/>
    <m/>
    <s v=""/>
    <s v=""/>
    <s v=""/>
    <s v=""/>
    <n v="100"/>
    <n v="0"/>
    <n v="0"/>
    <s v=""/>
    <s v=""/>
    <s v=""/>
    <s v=""/>
    <x v="5"/>
    <s v=""/>
  </r>
  <r>
    <s v="Brunei Darussalam"/>
    <x v="0"/>
    <n v="414.91400149999998"/>
    <n v="76.662994380000001"/>
    <n v="99.509976159999994"/>
    <n v="0"/>
    <n v="0.39667583379999999"/>
    <n v="9.3348002949999995E-2"/>
    <n v="99.05"/>
    <n v="0"/>
    <n v="0.55000000000000004"/>
    <n v="0.4"/>
    <n v="99.65"/>
    <n v="0"/>
    <n v="0.35"/>
    <n v="0"/>
    <n v="5"/>
    <n v="7.8012128000000305E-2"/>
    <n v="0"/>
    <n v="-19.809999999999999"/>
    <n v="100"/>
    <n v="99"/>
    <n v="100"/>
    <s v="Full Access"/>
    <s v=""/>
    <s v="Full Access"/>
    <n v="-19.809999999999999"/>
    <x v="3"/>
    <s v=""/>
  </r>
  <r>
    <s v="Brunei Darussalam"/>
    <x v="1"/>
    <n v="437.48300169999999"/>
    <n v="78.250007629999999"/>
    <n v="99.900036799999995"/>
    <n v="0"/>
    <n v="9.9963200360000004E-2"/>
    <n v="0"/>
    <m/>
    <m/>
    <m/>
    <m/>
    <n v="99.65"/>
    <n v="0"/>
    <n v="0.35"/>
    <n v="0"/>
    <s v=""/>
    <s v=""/>
    <s v=""/>
    <s v=""/>
    <n v="100"/>
    <n v="0"/>
    <n v="100"/>
    <s v=""/>
    <s v=""/>
    <s v=""/>
    <s v=""/>
    <x v="3"/>
    <s v=""/>
  </r>
  <r>
    <s v="Bulgaria"/>
    <x v="0"/>
    <n v="7199.7387699999999"/>
    <n v="73.989997860000003"/>
    <n v="99.196327310000001"/>
    <n v="0"/>
    <n v="0.80367269050000001"/>
    <n v="0"/>
    <n v="98.016140340000007"/>
    <n v="0"/>
    <n v="1.98385966"/>
    <n v="0"/>
    <n v="99.611207719999996"/>
    <n v="0"/>
    <n v="0.3887922761"/>
    <n v="0"/>
    <n v="5"/>
    <n v="-3.6982073999999442E-2"/>
    <n v="-1.6507464000000027E-2"/>
    <n v="-0.12297047400000168"/>
    <n v="99"/>
    <n v="98"/>
    <n v="100"/>
    <s v=""/>
    <s v=""/>
    <s v="Full Access"/>
    <n v="-0.10646301000000165"/>
    <x v="1"/>
    <s v=""/>
  </r>
  <r>
    <s v="Bulgaria"/>
    <x v="1"/>
    <n v="6948.4448240000002"/>
    <n v="75.685997009999994"/>
    <n v="99.011416940000004"/>
    <n v="0"/>
    <n v="0.98858306070000002"/>
    <n v="0"/>
    <n v="97.401287969999998"/>
    <n v="0"/>
    <n v="2.5987120309999998"/>
    <n v="0"/>
    <n v="99.528670399999996"/>
    <n v="0"/>
    <n v="0.47132960070000002"/>
    <n v="0"/>
    <s v=""/>
    <s v=""/>
    <s v=""/>
    <s v=""/>
    <n v="99"/>
    <n v="97"/>
    <n v="100"/>
    <s v=""/>
    <s v=""/>
    <s v=""/>
    <s v=""/>
    <x v="1"/>
    <s v=""/>
  </r>
  <r>
    <s v="Burkina Faso"/>
    <x v="0"/>
    <n v="18110.615229999999"/>
    <n v="27.530000690000001"/>
    <n v="50.137131089999997"/>
    <n v="25.67354095"/>
    <n v="22.430178909999999"/>
    <n v="1.7591490430000001"/>
    <n v="38.855163699999999"/>
    <n v="30.202184890000002"/>
    <n v="28.648694299999999"/>
    <n v="2.2939571060000001"/>
    <n v="79.835792159999997"/>
    <n v="13.75233459"/>
    <n v="6.0605534319999999"/>
    <n v="0.35131981779999999"/>
    <n v="5"/>
    <n v="-0.58445532599999983"/>
    <n v="4.9225276000001372E-2"/>
    <n v="-1.2273809599999992"/>
    <n v="50"/>
    <n v="39"/>
    <n v="80"/>
    <s v=""/>
    <s v=""/>
    <s v=""/>
    <n v="-1.2766062360000006"/>
    <x v="4"/>
    <s v=""/>
  </r>
  <r>
    <s v="Burkina Faso"/>
    <x v="1"/>
    <n v="20903.277340000001"/>
    <n v="30.60700035"/>
    <n v="47.214854459999998"/>
    <n v="31.2730034"/>
    <n v="21.15863263"/>
    <n v="0.35350950240000001"/>
    <n v="32.718258900000002"/>
    <n v="38.626902540000003"/>
    <n v="28.3404457"/>
    <n v="0.31439286259999999"/>
    <n v="80.081918540000004"/>
    <n v="14.60004919"/>
    <n v="4.8758364869999999"/>
    <n v="0.44219578050000002"/>
    <s v=""/>
    <s v=""/>
    <s v=""/>
    <s v=""/>
    <n v="47"/>
    <n v="33"/>
    <n v="80"/>
    <s v=""/>
    <s v=""/>
    <s v=""/>
    <s v=""/>
    <x v="4"/>
    <s v=""/>
  </r>
  <r>
    <s v="Burundi"/>
    <x v="0"/>
    <n v="10160.034180000001"/>
    <n v="12.07800007"/>
    <n v="59.581469249999998"/>
    <n v="19.538891840000002"/>
    <n v="14.864992579999999"/>
    <n v="6.0146463399999996"/>
    <n v="55.55826691"/>
    <n v="21.166795570000001"/>
    <n v="16.594144570000001"/>
    <n v="6.6807929509999999"/>
    <n v="88.868437589999999"/>
    <n v="7.6885395340000002"/>
    <n v="2.2776018659999999"/>
    <n v="1.1654210119999999"/>
    <n v="5"/>
    <n v="0.5251306"/>
    <n v="0.36013465400000089"/>
    <n v="0.42549967199999938"/>
    <n v="60"/>
    <n v="56"/>
    <n v="89"/>
    <s v=""/>
    <s v=""/>
    <s v=""/>
    <n v="6.5365017999998498E-2"/>
    <x v="4"/>
    <s v=""/>
  </r>
  <r>
    <s v="Burundi"/>
    <x v="1"/>
    <n v="11890.78125"/>
    <n v="13.708000180000001"/>
    <n v="62.207122249999998"/>
    <n v="19.439693139999999"/>
    <n v="14.758259689999999"/>
    <n v="3.5949249129999998"/>
    <n v="57.685765269999997"/>
    <n v="21.251482129999999"/>
    <n v="16.896752379999999"/>
    <n v="4.1660002189999998"/>
    <n v="90.669110860000004"/>
    <n v="8.0344628690000004"/>
    <n v="1.2964262689999999"/>
    <n v="0"/>
    <s v=""/>
    <s v=""/>
    <s v=""/>
    <s v=""/>
    <n v="62"/>
    <n v="58"/>
    <n v="91"/>
    <s v=""/>
    <s v=""/>
    <s v=""/>
    <s v=""/>
    <x v="4"/>
    <s v=""/>
  </r>
  <r>
    <s v="Cabo Verde"/>
    <x v="0"/>
    <n v="524.73999019999997"/>
    <n v="64.299995420000002"/>
    <n v="85.443342369999996"/>
    <n v="10.253077619999999"/>
    <n v="4.1519483189999997"/>
    <n v="0.15163169109999999"/>
    <n v="72.832314109999999"/>
    <n v="16.379794579999999"/>
    <n v="10.436760769999999"/>
    <n v="0.35113053970000002"/>
    <n v="92.445114509999996"/>
    <n v="6.8514639109999997"/>
    <n v="0.66255362809999996"/>
    <n v="4.0867953800000002E-2"/>
    <n v="5"/>
    <n v="0.66525281000000125"/>
    <n v="0.13097709799999963"/>
    <n v="1.4564422659999992"/>
    <n v="85"/>
    <n v="73"/>
    <n v="92"/>
    <s v=""/>
    <s v=""/>
    <s v=""/>
    <n v="1.3254651679999996"/>
    <x v="4"/>
    <s v=""/>
  </r>
  <r>
    <s v="Cabo Verde"/>
    <x v="1"/>
    <n v="555.98797609999997"/>
    <n v="66.652000430000001"/>
    <n v="88.769606420000002"/>
    <n v="7.9041508460000003"/>
    <n v="3.2091477159999999"/>
    <n v="0.1170950144"/>
    <n v="80.114525439999994"/>
    <n v="9.9111270220000005"/>
    <n v="9.6232170030000006"/>
    <n v="0.35113053970000002"/>
    <n v="93.1"/>
    <n v="6.9"/>
    <n v="0"/>
    <n v="0"/>
    <s v=""/>
    <s v=""/>
    <s v=""/>
    <s v=""/>
    <n v="89"/>
    <n v="80"/>
    <n v="93"/>
    <s v=""/>
    <s v=""/>
    <s v=""/>
    <s v=""/>
    <x v="4"/>
    <s v=""/>
  </r>
  <r>
    <s v="Cambodia"/>
    <x v="0"/>
    <n v="15521.434569999999"/>
    <n v="22.187999730000001"/>
    <n v="68.443848959999997"/>
    <n v="8.6032481930000007"/>
    <n v="9.6029948170000008"/>
    <n v="13.34990803"/>
    <n v="62.711116680000003"/>
    <n v="9.432045638"/>
    <n v="11.750895959999999"/>
    <n v="16.105941720000001"/>
    <n v="88.548191439999997"/>
    <n v="5.6967034720000003"/>
    <n v="2.0704456869999999"/>
    <n v="3.6846594000000001"/>
    <n v="5"/>
    <n v="0.55520720199999973"/>
    <n v="0.38197714599999982"/>
    <n v="0.47120783000000016"/>
    <n v="68"/>
    <n v="63"/>
    <n v="89"/>
    <s v=""/>
    <s v=""/>
    <s v=""/>
    <n v="8.9230684000000338E-2"/>
    <x v="3"/>
    <s v=""/>
  </r>
  <r>
    <s v="Cambodia"/>
    <x v="1"/>
    <n v="16718.970700000002"/>
    <n v="24.23200035"/>
    <n v="71.219884969999995"/>
    <n v="13.90222204"/>
    <n v="5.6772185579999999"/>
    <n v="9.2006744339999997"/>
    <n v="65.067155830000004"/>
    <n v="15.51772278"/>
    <n v="7.4928993070000001"/>
    <n v="11.92222209"/>
    <n v="90.458077169999996"/>
    <n v="8.8509147200000005"/>
    <n v="0"/>
    <n v="0.69100811439999998"/>
    <s v=""/>
    <s v=""/>
    <s v=""/>
    <s v=""/>
    <n v="71"/>
    <n v="65"/>
    <n v="90"/>
    <s v=""/>
    <s v=""/>
    <s v=""/>
    <s v=""/>
    <x v="3"/>
    <s v=""/>
  </r>
  <r>
    <s v="Cameroon"/>
    <x v="0"/>
    <n v="23298.376950000002"/>
    <n v="54.57799911"/>
    <n v="63.973990120000003"/>
    <n v="11.23827056"/>
    <n v="17.651358330000001"/>
    <n v="7.1363809839999996"/>
    <n v="42.005669210000001"/>
    <n v="11.073386409999999"/>
    <n v="32.39404459"/>
    <n v="14.52689979"/>
    <n v="82.256907909999995"/>
    <n v="11.37549377"/>
    <n v="5.3819035130000001"/>
    <n v="0.98569480279999999"/>
    <n v="5"/>
    <n v="0.34928561199999847"/>
    <n v="-3.4664609999998673E-2"/>
    <n v="0.30438238200000001"/>
    <n v="64"/>
    <n v="42"/>
    <n v="82"/>
    <s v=""/>
    <s v=""/>
    <s v=""/>
    <n v="0.33904699199999866"/>
    <x v="4"/>
    <s v=""/>
  </r>
  <r>
    <s v="Cameroon"/>
    <x v="1"/>
    <n v="26545.863280000001"/>
    <n v="57.560005189999998"/>
    <n v="65.720418179999996"/>
    <n v="12.874748629999999"/>
    <n v="15.00100626"/>
    <n v="6.4038269269999999"/>
    <n v="43.527581120000001"/>
    <n v="12.67259943"/>
    <n v="30.12380645"/>
    <n v="13.676012999999999"/>
    <n v="82.083584860000002"/>
    <n v="13.023796770000001"/>
    <n v="3.8507013510000001"/>
    <n v="1.041917019"/>
    <s v=""/>
    <s v=""/>
    <s v=""/>
    <s v=""/>
    <n v="66"/>
    <n v="44"/>
    <n v="82"/>
    <s v=""/>
    <s v=""/>
    <s v=""/>
    <s v=""/>
    <x v="4"/>
    <s v=""/>
  </r>
  <r>
    <s v="Canada"/>
    <x v="0"/>
    <n v="36026.667970000002"/>
    <n v="81.259002690000003"/>
    <n v="99.229221390000006"/>
    <n v="0"/>
    <n v="0.77077860909999996"/>
    <n v="0"/>
    <n v="98.81619508"/>
    <n v="0"/>
    <n v="1.183804922"/>
    <n v="0"/>
    <n v="99.324478850000006"/>
    <n v="0"/>
    <n v="0.67552114730000001"/>
    <n v="0"/>
    <n v="5"/>
    <n v="-1.4821460000007391E-3"/>
    <n v="-1.3240238000000204E-2"/>
    <n v="4.8860164000001302E-2"/>
    <n v="99"/>
    <n v="99"/>
    <n v="99"/>
    <s v=""/>
    <s v=""/>
    <s v=""/>
    <n v="6.2100402000001505E-2"/>
    <x v="6"/>
    <s v=""/>
  </r>
  <r>
    <s v="Canada"/>
    <x v="1"/>
    <n v="37742.15625"/>
    <n v="81.562004090000002"/>
    <n v="99.221810660000003"/>
    <n v="0"/>
    <n v="0.77818933690000003"/>
    <n v="0"/>
    <n v="99.060495900000006"/>
    <n v="0"/>
    <n v="0.9395041006"/>
    <n v="0"/>
    <n v="99.258277660000005"/>
    <n v="0"/>
    <n v="0.74172233710000002"/>
    <n v="0"/>
    <s v=""/>
    <s v=""/>
    <s v=""/>
    <s v=""/>
    <n v="99"/>
    <n v="99"/>
    <n v="99"/>
    <s v=""/>
    <s v=""/>
    <s v=""/>
    <s v=""/>
    <x v="6"/>
    <s v=""/>
  </r>
  <r>
    <s v="Cayman Islands"/>
    <x v="0"/>
    <n v="61.721000670000002"/>
    <n v="100"/>
    <n v="96.125"/>
    <n v="0"/>
    <n v="3.875"/>
    <n v="0"/>
    <m/>
    <m/>
    <m/>
    <m/>
    <n v="96.125"/>
    <n v="0"/>
    <n v="3.875"/>
    <n v="0"/>
    <n v="1"/>
    <n v="0"/>
    <n v="0"/>
    <n v="0"/>
    <n v="96"/>
    <n v="0"/>
    <n v="96"/>
    <s v=""/>
    <s v=""/>
    <s v=""/>
    <n v="0"/>
    <x v="5"/>
    <s v=""/>
  </r>
  <r>
    <s v="Cayman Islands"/>
    <x v="3"/>
    <n v="62.563999180000003"/>
    <n v="100"/>
    <n v="96.125"/>
    <n v="0"/>
    <n v="3.875"/>
    <n v="0"/>
    <m/>
    <m/>
    <m/>
    <m/>
    <n v="96.125"/>
    <n v="0"/>
    <n v="3.875"/>
    <n v="0"/>
    <s v=""/>
    <s v=""/>
    <s v=""/>
    <s v=""/>
    <n v="96"/>
    <n v="0"/>
    <n v="96"/>
    <s v=""/>
    <s v=""/>
    <s v=""/>
    <s v=""/>
    <x v="5"/>
    <s v=""/>
  </r>
  <r>
    <s v="Central African Republic"/>
    <x v="0"/>
    <n v="4493.1708980000003"/>
    <n v="40.277000430000001"/>
    <n v="42.311345420000002"/>
    <n v="21.343997179999999"/>
    <n v="32.010174079999999"/>
    <n v="4.3344833180000002"/>
    <n v="31.891407789999999"/>
    <n v="17.35785358"/>
    <n v="43.702609250000002"/>
    <n v="7.0481293919999999"/>
    <n v="57.76209901"/>
    <n v="27.25467806"/>
    <n v="14.67255123"/>
    <n v="0.31067170900000002"/>
    <n v="5"/>
    <n v="-1.0217886739999997"/>
    <n v="-1.6200868119999996"/>
    <n v="-0.75696272799999986"/>
    <n v="42"/>
    <n v="32"/>
    <n v="58"/>
    <s v=""/>
    <s v=""/>
    <s v=""/>
    <n v="0.86312408399999974"/>
    <x v="4"/>
    <s v=""/>
  </r>
  <r>
    <s v="Central African Republic"/>
    <x v="1"/>
    <n v="4829.7641599999997"/>
    <n v="42.197998050000002"/>
    <n v="37.202402050000003"/>
    <n v="25.682373479999999"/>
    <n v="33.53911377"/>
    <n v="3.5761107079999999"/>
    <n v="28.106594149999999"/>
    <n v="19.405889899999998"/>
    <n v="46.373073009999999"/>
    <n v="6.1144429440000003"/>
    <n v="49.661664950000002"/>
    <n v="34.279780090000003"/>
    <n v="15.95940214"/>
    <n v="9.915281712E-2"/>
    <s v=""/>
    <s v=""/>
    <s v=""/>
    <s v=""/>
    <n v="37"/>
    <n v="28"/>
    <n v="50"/>
    <s v=""/>
    <s v=""/>
    <s v=""/>
    <s v=""/>
    <x v="4"/>
    <s v=""/>
  </r>
  <r>
    <s v="Chad"/>
    <x v="0"/>
    <n v="14110.9707"/>
    <n v="22.515001300000002"/>
    <n v="44.399096970000002"/>
    <n v="13.51638311"/>
    <n v="34.702739940000001"/>
    <n v="7.3817799820000003"/>
    <n v="35.578900740000002"/>
    <n v="13.876413980000001"/>
    <n v="41.266156469999999"/>
    <n v="9.2785288060000006"/>
    <n v="74.753651779999998"/>
    <n v="12.27734182"/>
    <n v="12.11485643"/>
    <n v="0.85414997150000005"/>
    <n v="5"/>
    <n v="0.35768756399999974"/>
    <n v="-0.11228573799999993"/>
    <n v="0.39926290199999953"/>
    <n v="44"/>
    <n v="36"/>
    <n v="75"/>
    <s v=""/>
    <s v=""/>
    <s v=""/>
    <n v="0.51154863999999944"/>
    <x v="4"/>
    <s v=""/>
  </r>
  <r>
    <s v="Chad"/>
    <x v="1"/>
    <n v="16425.859380000002"/>
    <n v="23.520000459999999"/>
    <n v="46.187534790000001"/>
    <n v="14.74028929"/>
    <n v="31.562457139999999"/>
    <n v="7.5097187840000004"/>
    <n v="37.575215249999999"/>
    <n v="14.35396111"/>
    <n v="38.524967609999997"/>
    <n v="9.5458560269999992"/>
    <n v="74.192223089999999"/>
    <n v="15.99651381"/>
    <n v="8.9224527210000009"/>
    <n v="0.88881038430000003"/>
    <s v=""/>
    <s v=""/>
    <s v=""/>
    <s v=""/>
    <n v="46"/>
    <n v="38"/>
    <n v="74"/>
    <s v=""/>
    <s v=""/>
    <s v=""/>
    <s v=""/>
    <x v="4"/>
    <s v=""/>
  </r>
  <r>
    <s v="Channel Islands"/>
    <x v="0"/>
    <n v="165.38699339999999"/>
    <n v="30.96199799"/>
    <n v="94.15"/>
    <n v="0"/>
    <n v="5.85"/>
    <n v="0"/>
    <m/>
    <m/>
    <m/>
    <m/>
    <m/>
    <m/>
    <m/>
    <m/>
    <n v="2"/>
    <n v="0"/>
    <n v="0"/>
    <n v="0"/>
    <n v="94"/>
    <n v="0"/>
    <n v="0"/>
    <s v=""/>
    <s v=""/>
    <s v=""/>
    <n v="0"/>
    <x v="1"/>
    <s v=""/>
  </r>
  <r>
    <s v="Channel Islands"/>
    <x v="2"/>
    <n v="168.6660004"/>
    <n v="30.913999560000001"/>
    <n v="94.15"/>
    <n v="0"/>
    <n v="5.85"/>
    <n v="0"/>
    <m/>
    <m/>
    <m/>
    <m/>
    <m/>
    <m/>
    <m/>
    <m/>
    <s v=""/>
    <s v=""/>
    <s v=""/>
    <s v=""/>
    <n v="94"/>
    <n v="0"/>
    <n v="0"/>
    <s v=""/>
    <s v=""/>
    <s v=""/>
    <s v=""/>
    <x v="1"/>
    <s v=""/>
  </r>
  <r>
    <s v="Chile"/>
    <x v="0"/>
    <n v="17969.355469999999"/>
    <n v="87.36000061"/>
    <n v="99.506492719999997"/>
    <n v="0"/>
    <n v="0.49350727579999998"/>
    <n v="0"/>
    <n v="97.067698500000006"/>
    <n v="0"/>
    <n v="2.9323014980000002"/>
    <n v="0"/>
    <n v="99.859356980000001"/>
    <n v="0"/>
    <n v="0.1406430186"/>
    <n v="0"/>
    <n v="5"/>
    <n v="9.8701199999999295E-2"/>
    <n v="2.8128603999999769E-2"/>
    <n v="0.58646029999999882"/>
    <n v="100"/>
    <n v="97"/>
    <n v="100"/>
    <s v="Full Access"/>
    <s v=""/>
    <s v="Full Access"/>
    <n v="0.5583316959999991"/>
    <x v="5"/>
    <s v=""/>
  </r>
  <r>
    <s v="Chile"/>
    <x v="1"/>
    <n v="19116.208979999999"/>
    <n v="87.72699738"/>
    <n v="99.999998719999994"/>
    <n v="0"/>
    <n v="1.2771393330000001E-6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5"/>
    <s v=""/>
  </r>
  <r>
    <s v="China"/>
    <x v="0"/>
    <n v="1430405.375"/>
    <n v="55.852706910000002"/>
    <n v="91.76264123"/>
    <n v="0.81876266180000001"/>
    <n v="6.7820774070000001"/>
    <n v="0.63651870079999995"/>
    <n v="84.479187920000001"/>
    <n v="1.51186307"/>
    <n v="12.952949009999999"/>
    <n v="1.056"/>
    <n v="97.519653969999993"/>
    <n v="0.27091980389999998"/>
    <n v="1.9044754100000001"/>
    <n v="0.30495081969999999"/>
    <n v="5"/>
    <n v="0.49969387200000026"/>
    <n v="-8.0954259999998612E-2"/>
    <n v="1.0364091180000004"/>
    <n v="92"/>
    <n v="84"/>
    <n v="98"/>
    <s v=""/>
    <s v=""/>
    <s v=""/>
    <n v="1.117363377999999"/>
    <x v="3"/>
    <s v=""/>
  </r>
  <r>
    <s v="China"/>
    <x v="1"/>
    <n v="1463140.5"/>
    <n v="61.713088990000003"/>
    <n v="94.261110590000001"/>
    <n v="0.8147213297"/>
    <n v="4.725451938"/>
    <n v="0.19871614409999999"/>
    <n v="89.661233510000002"/>
    <n v="1.832679086"/>
    <n v="8.5060874089999992"/>
    <n v="0"/>
    <n v="97.11488267"/>
    <n v="0.1831784927"/>
    <n v="2.3799388399999999"/>
    <n v="0.32200000000000001"/>
    <s v=""/>
    <s v=""/>
    <s v=""/>
    <s v=""/>
    <n v="94"/>
    <n v="90"/>
    <n v="97"/>
    <s v=""/>
    <s v=""/>
    <s v=""/>
    <s v=""/>
    <x v="3"/>
    <s v=""/>
  </r>
  <r>
    <s v="China, Hong Kong SAR"/>
    <x v="0"/>
    <n v="7185.9921880000002"/>
    <n v="100"/>
    <n v="100"/>
    <n v="0"/>
    <n v="0"/>
    <n v="0"/>
    <m/>
    <m/>
    <m/>
    <m/>
    <n v="100"/>
    <n v="0"/>
    <n v="0"/>
    <n v="0"/>
    <n v="5"/>
    <n v="0"/>
    <n v="0"/>
    <n v="0"/>
    <n v="100"/>
    <n v="0"/>
    <n v="100"/>
    <s v="Full Access"/>
    <s v=""/>
    <s v="Full Access"/>
    <n v="0"/>
    <x v="3"/>
    <s v=""/>
  </r>
  <r>
    <s v="China, Hong Kong SAR"/>
    <x v="1"/>
    <n v="7496.9877930000002"/>
    <n v="100"/>
    <n v="100"/>
    <n v="0"/>
    <n v="0"/>
    <n v="0"/>
    <m/>
    <m/>
    <m/>
    <m/>
    <n v="100"/>
    <n v="0"/>
    <n v="0"/>
    <n v="0"/>
    <s v=""/>
    <s v=""/>
    <s v=""/>
    <s v=""/>
    <n v="100"/>
    <n v="0"/>
    <n v="100"/>
    <s v=""/>
    <s v=""/>
    <s v=""/>
    <s v=""/>
    <x v="3"/>
    <s v=""/>
  </r>
  <r>
    <s v="China, Macao SAR"/>
    <x v="0"/>
    <n v="602.09301760000005"/>
    <n v="100"/>
    <n v="100"/>
    <n v="0"/>
    <n v="0"/>
    <n v="0"/>
    <m/>
    <m/>
    <m/>
    <m/>
    <n v="100"/>
    <n v="0"/>
    <n v="0"/>
    <n v="0"/>
    <n v="5"/>
    <n v="0"/>
    <n v="0"/>
    <n v="0"/>
    <n v="100"/>
    <n v="0"/>
    <n v="100"/>
    <s v="Full Access"/>
    <s v=""/>
    <s v="Full Access"/>
    <n v="0"/>
    <x v="3"/>
    <s v=""/>
  </r>
  <r>
    <s v="China, Macao SAR"/>
    <x v="1"/>
    <n v="649.34198000000004"/>
    <n v="100"/>
    <n v="100"/>
    <n v="0"/>
    <n v="0"/>
    <n v="0"/>
    <m/>
    <m/>
    <m/>
    <m/>
    <n v="100"/>
    <n v="0"/>
    <n v="0"/>
    <n v="0"/>
    <s v=""/>
    <s v=""/>
    <s v=""/>
    <s v=""/>
    <n v="100"/>
    <n v="0"/>
    <n v="100"/>
    <s v=""/>
    <s v=""/>
    <s v=""/>
    <s v=""/>
    <x v="3"/>
    <s v=""/>
  </r>
  <r>
    <s v="Colombia"/>
    <x v="0"/>
    <n v="47520.667970000002"/>
    <n v="79.763999940000005"/>
    <n v="96.335868120000001"/>
    <n v="0.1840519904"/>
    <n v="1.7034450619999999"/>
    <n v="1.7766348270000001"/>
    <n v="83.273725850000005"/>
    <n v="0.68766562610000004"/>
    <n v="7.2590323550000004"/>
    <n v="8.7795761720000005"/>
    <n v="99.649712370000003"/>
    <n v="5.6286030219999998E-2"/>
    <n v="0.29400160289999999"/>
    <n v="0"/>
    <n v="5"/>
    <n v="0.23115779800000097"/>
    <n v="5.7696085999998557E-2"/>
    <n v="0.69866939399999806"/>
    <n v="96"/>
    <n v="83"/>
    <n v="100"/>
    <s v=""/>
    <s v=""/>
    <s v="Full Access"/>
    <n v="0.64097330799999952"/>
    <x v="5"/>
    <s v=""/>
  </r>
  <r>
    <s v="Colombia"/>
    <x v="1"/>
    <n v="50882.882810000003"/>
    <n v="81.424995420000002"/>
    <n v="97.491657110000006"/>
    <n v="0.18615215909999999"/>
    <n v="0.95361622280000002"/>
    <n v="1.3685745119999999"/>
    <n v="86.767072819999996"/>
    <n v="0.73122820160000002"/>
    <n v="5.13386897"/>
    <n v="7.3678300050000001"/>
    <n v="99.938192799999996"/>
    <n v="6.18072E-2"/>
    <n v="0"/>
    <n v="0"/>
    <s v=""/>
    <s v=""/>
    <s v=""/>
    <s v=""/>
    <n v="97"/>
    <n v="87"/>
    <n v="100"/>
    <s v=""/>
    <s v=""/>
    <s v=""/>
    <s v=""/>
    <x v="5"/>
    <s v=""/>
  </r>
  <r>
    <s v="Comoros"/>
    <x v="0"/>
    <n v="777.43499759999997"/>
    <n v="28.47000122"/>
    <n v="80.132000079999997"/>
    <n v="10.877265"/>
    <n v="8.3951934319999992"/>
    <n v="0.59554149119999999"/>
    <n v="76.911723449999997"/>
    <n v="11.568647240000001"/>
    <n v="10.82245445"/>
    <n v="0.69717485830000003"/>
    <n v="88.222845579999998"/>
    <n v="9.1401884950000003"/>
    <n v="2.2967751299999999"/>
    <n v="0.34019079699999999"/>
    <n v="4"/>
    <n v="1.9624432500002342E-2"/>
    <n v="0"/>
    <n v="0"/>
    <n v="80"/>
    <n v="77"/>
    <n v="88"/>
    <s v=""/>
    <s v=""/>
    <s v=""/>
    <n v="0"/>
    <x v="4"/>
    <s v=""/>
  </r>
  <r>
    <s v="Comoros"/>
    <x v="4"/>
    <n v="850.89099120000003"/>
    <n v="29.164001460000001"/>
    <n v="80.210497810000007"/>
    <n v="10.86041131"/>
    <n v="8.9290908879999993"/>
    <m/>
    <n v="76.911723449999997"/>
    <n v="11.568647240000001"/>
    <n v="11.519629309999999"/>
    <m/>
    <n v="88.222845579999998"/>
    <n v="9.1401884950000003"/>
    <n v="2.2967751299999999"/>
    <n v="0.34019079699999999"/>
    <s v=""/>
    <s v=""/>
    <s v=""/>
    <s v=""/>
    <n v="80"/>
    <n v="77"/>
    <n v="88"/>
    <s v=""/>
    <s v=""/>
    <s v=""/>
    <s v=""/>
    <x v="4"/>
    <s v=""/>
  </r>
  <r>
    <s v="Congo"/>
    <x v="0"/>
    <n v="4856.0927730000003"/>
    <n v="65.542999269999996"/>
    <n v="71.149581769999998"/>
    <n v="10.510526049999999"/>
    <n v="11.662046309999999"/>
    <n v="6.6778458760000001"/>
    <n v="41.39183594"/>
    <n v="10.739572649999999"/>
    <n v="28.501848710000001"/>
    <n v="19.366742689999999"/>
    <n v="86.793705160000002"/>
    <n v="10.390112999999999"/>
    <n v="2.809090742"/>
    <n v="7.0910958900000003E-3"/>
    <n v="5"/>
    <n v="0.52698596200000059"/>
    <n v="5.9918199999998478E-2"/>
    <n v="0.8665154479999998"/>
    <n v="71"/>
    <n v="41"/>
    <n v="87"/>
    <s v=""/>
    <s v=""/>
    <s v=""/>
    <n v="0.80659724800000132"/>
    <x v="4"/>
    <s v=""/>
  </r>
  <r>
    <s v="Congo"/>
    <x v="1"/>
    <n v="5518.091797"/>
    <n v="67.829002380000006"/>
    <n v="73.78451158"/>
    <n v="10.46117203"/>
    <n v="9.5591807220000007"/>
    <n v="6.1951356640000004"/>
    <n v="45.724413179999999"/>
    <n v="10.6323901"/>
    <n v="24.405169730000001"/>
    <n v="19.238026990000002"/>
    <n v="87.093296159999994"/>
    <n v="10.37996439"/>
    <n v="2.5177899969999999"/>
    <n v="8.9494520549999994E-3"/>
    <s v=""/>
    <s v=""/>
    <s v=""/>
    <s v=""/>
    <n v="74"/>
    <n v="46"/>
    <n v="87"/>
    <s v=""/>
    <s v=""/>
    <s v=""/>
    <s v=""/>
    <x v="4"/>
    <s v=""/>
  </r>
  <r>
    <s v="Cook Islands"/>
    <x v="0"/>
    <n v="17.580999370000001"/>
    <n v="74.403999330000005"/>
    <n v="99.953671020000002"/>
    <n v="0"/>
    <n v="4.6328976289999997E-2"/>
    <n v="0"/>
    <m/>
    <m/>
    <m/>
    <m/>
    <m/>
    <m/>
    <m/>
    <m/>
    <n v="5"/>
    <n v="3.5878400000001419E-3"/>
    <n v="0"/>
    <n v="0"/>
    <n v="100"/>
    <n v="0"/>
    <n v="0"/>
    <s v="Full Access"/>
    <s v=""/>
    <s v=""/>
    <n v="0"/>
    <x v="3"/>
    <s v=""/>
  </r>
  <r>
    <s v="Cook Islands"/>
    <x v="1"/>
    <n v="17.56399918"/>
    <n v="75.495002749999998"/>
    <n v="99.971610220000002"/>
    <n v="0"/>
    <n v="2.8389782700000001E-2"/>
    <n v="0"/>
    <m/>
    <m/>
    <m/>
    <m/>
    <m/>
    <m/>
    <m/>
    <m/>
    <s v=""/>
    <s v=""/>
    <s v=""/>
    <s v=""/>
    <n v="100"/>
    <n v="0"/>
    <n v="0"/>
    <s v=""/>
    <s v=""/>
    <s v=""/>
    <s v=""/>
    <x v="3"/>
    <s v=""/>
  </r>
  <r>
    <s v="Costa Rica"/>
    <x v="0"/>
    <n v="4847.8051759999998"/>
    <n v="76.861999510000004"/>
    <n v="99.378686819999999"/>
    <n v="0.25413037840000002"/>
    <n v="0.21133501860000001"/>
    <n v="0.15584778429999999"/>
    <n v="98.186032490000002"/>
    <n v="0.4100611535"/>
    <n v="0.73034857679999998"/>
    <n v="0.67355777780000003"/>
    <n v="99.737715109999996"/>
    <n v="0.20719007179999999"/>
    <n v="5.5094818300000001E-2"/>
    <n v="0"/>
    <n v="5"/>
    <n v="8.6370021999999838E-2"/>
    <n v="2.2387550000001966E-2"/>
    <n v="0.29204350199999851"/>
    <n v="99"/>
    <n v="98"/>
    <n v="100"/>
    <s v=""/>
    <s v=""/>
    <s v="Full Access"/>
    <n v="0.26965595199999653"/>
    <x v="5"/>
    <s v=""/>
  </r>
  <r>
    <s v="Costa Rica"/>
    <x v="1"/>
    <n v="5094.1137699999999"/>
    <n v="80.770996089999997"/>
    <n v="99.810536929999998"/>
    <n v="0.18945947460000001"/>
    <n v="3.5944518969999999E-6"/>
    <n v="0"/>
    <n v="99.646249999999995"/>
    <n v="0.35375000000000001"/>
    <n v="0"/>
    <n v="0"/>
    <n v="99.849652860000006"/>
    <n v="0.15034714290000001"/>
    <n v="0"/>
    <n v="0"/>
    <s v=""/>
    <s v=""/>
    <s v=""/>
    <s v=""/>
    <n v="100"/>
    <n v="100"/>
    <n v="100"/>
    <s v=""/>
    <s v=""/>
    <s v=""/>
    <s v=""/>
    <x v="5"/>
    <s v=""/>
  </r>
  <r>
    <s v="Côte d'Ivoire"/>
    <x v="0"/>
    <n v="23226.148440000001"/>
    <n v="49.444000240000001"/>
    <n v="71.075766900000005"/>
    <n v="8.7671364589999996"/>
    <n v="14.417680539999999"/>
    <n v="5.7394160950000002"/>
    <n v="55.843171720000001"/>
    <n v="13.188467299999999"/>
    <n v="22.631284709999999"/>
    <n v="8.3370762729999992"/>
    <n v="86.650945350000001"/>
    <n v="4.2463692540000002"/>
    <n v="6.0193512360000003"/>
    <n v="3.083334164"/>
    <n v="5"/>
    <n v="-3.333930200000168E-2"/>
    <n v="-0.31147841199999959"/>
    <n v="-2.4144972000000563E-2"/>
    <n v="71"/>
    <n v="56"/>
    <n v="87"/>
    <s v=""/>
    <s v=""/>
    <s v=""/>
    <n v="0.28733343999999905"/>
    <x v="4"/>
    <s v=""/>
  </r>
  <r>
    <s v="Côte d'Ivoire"/>
    <x v="1"/>
    <n v="26378.275389999999"/>
    <n v="51.70599747"/>
    <n v="70.909070389999997"/>
    <n v="8.9354217019999993"/>
    <n v="14.192441609999999"/>
    <n v="5.9630662929999998"/>
    <n v="55.722446859999998"/>
    <n v="13.343168289999999"/>
    <n v="23.17527956"/>
    <n v="7.7591052889999998"/>
    <n v="85.093553290000003"/>
    <n v="4.8185351560000003"/>
    <n v="5.8023665600000003"/>
    <n v="4.2855449940000003"/>
    <s v=""/>
    <s v=""/>
    <s v=""/>
    <s v=""/>
    <n v="71"/>
    <n v="56"/>
    <n v="85"/>
    <s v=""/>
    <s v=""/>
    <s v=""/>
    <s v=""/>
    <x v="4"/>
    <s v=""/>
  </r>
  <r>
    <s v="Croatia"/>
    <x v="0"/>
    <n v="4232.8740230000003"/>
    <n v="56.155002590000002"/>
    <m/>
    <m/>
    <m/>
    <m/>
    <m/>
    <m/>
    <m/>
    <m/>
    <n v="100"/>
    <n v="0"/>
    <n v="0"/>
    <n v="0"/>
    <n v="5"/>
    <n v="0"/>
    <n v="0"/>
    <n v="0"/>
    <n v="0"/>
    <n v="0"/>
    <n v="100"/>
    <s v=""/>
    <s v=""/>
    <s v="Full Access"/>
    <n v="0"/>
    <x v="1"/>
    <s v=""/>
  </r>
  <r>
    <s v="Croatia"/>
    <x v="1"/>
    <n v="4105.2680659999996"/>
    <n v="57.552997589999997"/>
    <m/>
    <m/>
    <m/>
    <m/>
    <m/>
    <m/>
    <m/>
    <m/>
    <n v="100"/>
    <n v="0"/>
    <n v="0"/>
    <n v="0"/>
    <s v=""/>
    <s v=""/>
    <s v=""/>
    <s v=""/>
    <n v="0"/>
    <n v="0"/>
    <n v="100"/>
    <s v=""/>
    <s v=""/>
    <s v=""/>
    <s v=""/>
    <x v="1"/>
    <s v=""/>
  </r>
  <r>
    <s v="Cuba"/>
    <x v="0"/>
    <n v="11324.777340000001"/>
    <n v="76.896003719999996"/>
    <n v="95.871796470000007"/>
    <n v="1.7502537890000001"/>
    <n v="1.99464"/>
    <n v="0.38330973619999997"/>
    <n v="90.445060659999996"/>
    <n v="3.3621971309999998"/>
    <n v="4.747322467"/>
    <n v="1.445419738"/>
    <n v="97.502301369999998"/>
    <n v="1.2659328999999999"/>
    <n v="1.167575187"/>
    <n v="6.4190542059999994E-2"/>
    <n v="5"/>
    <n v="0.22617993799999853"/>
    <n v="5.4655053999999835E-2"/>
    <n v="0.78831809600000047"/>
    <n v="96"/>
    <n v="90"/>
    <n v="98"/>
    <s v=""/>
    <s v=""/>
    <s v=""/>
    <n v="0.73366304200000065"/>
    <x v="5"/>
    <s v=""/>
  </r>
  <r>
    <s v="Cuba"/>
    <x v="1"/>
    <n v="11326.61621"/>
    <n v="77.194000239999994"/>
    <n v="97.002696159999999"/>
    <n v="1.471384542"/>
    <n v="1.252811506"/>
    <n v="0.27310779629999998"/>
    <n v="94.386651139999998"/>
    <n v="2.591752445"/>
    <n v="1.9059729350000001"/>
    <n v="1.115623477"/>
    <n v="97.775576639999997"/>
    <n v="1.1403859000000001"/>
    <n v="1.059840374"/>
    <n v="2.4197084109999999E-2"/>
    <s v=""/>
    <s v=""/>
    <s v=""/>
    <s v=""/>
    <n v="97"/>
    <n v="94"/>
    <n v="98"/>
    <s v=""/>
    <s v=""/>
    <s v=""/>
    <s v=""/>
    <x v="5"/>
    <s v=""/>
  </r>
  <r>
    <s v="Curaçao"/>
    <x v="0"/>
    <n v="159.8500061"/>
    <n v="89.35199738"/>
    <n v="99.49775185"/>
    <n v="0"/>
    <n v="0.50224815249999999"/>
    <n v="0"/>
    <m/>
    <m/>
    <m/>
    <m/>
    <m/>
    <m/>
    <m/>
    <m/>
    <n v="2"/>
    <n v="0"/>
    <n v="0"/>
    <n v="0"/>
    <n v="99"/>
    <n v="0"/>
    <n v="0"/>
    <s v=""/>
    <s v=""/>
    <s v=""/>
    <n v="0"/>
    <x v="5"/>
    <s v=""/>
  </r>
  <r>
    <s v="Curaçao"/>
    <x v="2"/>
    <n v="161.98599239999999"/>
    <n v="89.203002929999997"/>
    <n v="99.49775185"/>
    <n v="0"/>
    <n v="0.50224815249999999"/>
    <n v="0"/>
    <m/>
    <m/>
    <m/>
    <m/>
    <m/>
    <m/>
    <m/>
    <m/>
    <s v=""/>
    <s v=""/>
    <s v=""/>
    <s v=""/>
    <n v="99"/>
    <n v="0"/>
    <n v="0"/>
    <s v=""/>
    <s v=""/>
    <s v=""/>
    <s v=""/>
    <x v="5"/>
    <s v=""/>
  </r>
  <r>
    <s v="Cyprus"/>
    <x v="0"/>
    <n v="1160.987061"/>
    <n v="66.945999150000006"/>
    <n v="99.788517569999996"/>
    <n v="0"/>
    <n v="0.21148243489999999"/>
    <n v="0"/>
    <n v="99.861185539999994"/>
    <n v="0"/>
    <n v="0.1388144553"/>
    <n v="0"/>
    <n v="99.752642309999999"/>
    <n v="0"/>
    <n v="0.24735769430000001"/>
    <n v="0"/>
    <n v="5"/>
    <n v="-4.668877999998244E-3"/>
    <n v="-5.4968379999991157E-3"/>
    <n v="-3.0847639999990405E-3"/>
    <n v="100"/>
    <n v="100"/>
    <n v="100"/>
    <s v="Full Access"/>
    <s v="Full Access"/>
    <s v="Full Access"/>
    <n v="2.4120740000000752E-3"/>
    <x v="1"/>
    <s v=""/>
  </r>
  <r>
    <s v="Cyprus"/>
    <x v="1"/>
    <n v="1207.360962"/>
    <n v="66.820999150000006"/>
    <n v="99.765173180000005"/>
    <n v="0"/>
    <n v="0.2348268167"/>
    <n v="0"/>
    <n v="99.845761719999999"/>
    <n v="0"/>
    <n v="0.1542382836"/>
    <n v="0"/>
    <n v="99.725158120000003"/>
    <n v="0"/>
    <n v="0.27484188250000002"/>
    <n v="0"/>
    <s v=""/>
    <s v=""/>
    <s v=""/>
    <s v=""/>
    <n v="100"/>
    <n v="100"/>
    <n v="100"/>
    <s v=""/>
    <s v=""/>
    <s v=""/>
    <s v=""/>
    <x v="1"/>
    <s v=""/>
  </r>
  <r>
    <s v="Czech Republic"/>
    <x v="0"/>
    <n v="10601.389649999999"/>
    <n v="73.47699738"/>
    <n v="99.880092689999998"/>
    <n v="0"/>
    <n v="0.11990731189999999"/>
    <n v="0"/>
    <n v="99.817599299999998"/>
    <n v="0"/>
    <n v="0.18240069649999999"/>
    <n v="0"/>
    <n v="99.902650929999993"/>
    <n v="0"/>
    <n v="9.7349067900000003E-2"/>
    <n v="0"/>
    <n v="5"/>
    <n v="9.9796000000651475E-5"/>
    <n v="0"/>
    <n v="0"/>
    <n v="100"/>
    <n v="100"/>
    <n v="100"/>
    <s v="Full Access"/>
    <s v="Full Access"/>
    <s v="Full Access"/>
    <n v="0"/>
    <x v="1"/>
    <s v=""/>
  </r>
  <r>
    <s v="Czech Republic"/>
    <x v="1"/>
    <n v="10708.98242"/>
    <n v="74.061004639999993"/>
    <n v="99.880591670000001"/>
    <n v="0"/>
    <n v="0.11940833250000001"/>
    <n v="0"/>
    <n v="99.817599299999998"/>
    <n v="0"/>
    <n v="0.18240069649999999"/>
    <n v="0"/>
    <n v="99.902650929999993"/>
    <n v="0"/>
    <n v="9.7349067900000003E-2"/>
    <n v="0"/>
    <s v=""/>
    <s v=""/>
    <s v=""/>
    <s v=""/>
    <n v="100"/>
    <n v="100"/>
    <n v="100"/>
    <s v=""/>
    <s v=""/>
    <s v=""/>
    <s v=""/>
    <x v="1"/>
    <s v=""/>
  </r>
  <r>
    <s v="Democratic People's Republic of Korea"/>
    <x v="0"/>
    <n v="25183.832030000001"/>
    <n v="61.277004239999997"/>
    <n v="95.21488171"/>
    <n v="0.68500239009999997"/>
    <n v="3.8290549180000002"/>
    <n v="0.27106098029999998"/>
    <n v="91.616968420000006"/>
    <n v="0.36793963219999998"/>
    <n v="7.3150919439999997"/>
    <n v="0.7"/>
    <n v="97.48852402"/>
    <n v="0.88536500119999995"/>
    <n v="1.626110978"/>
    <n v="0"/>
    <n v="5"/>
    <n v="-0.27420773599999959"/>
    <n v="-0.11500271600000075"/>
    <n v="-0.57266870800000047"/>
    <n v="95"/>
    <n v="92"/>
    <n v="97"/>
    <s v=""/>
    <s v=""/>
    <s v=""/>
    <n v="-0.45766599199999969"/>
    <x v="3"/>
    <s v=""/>
  </r>
  <r>
    <s v="Democratic People's Republic of Korea"/>
    <x v="1"/>
    <n v="25778.814450000002"/>
    <n v="62.381000520000001"/>
    <n v="93.843843030000002"/>
    <n v="0.68313118719999999"/>
    <n v="5.2096927800000001"/>
    <n v="0.26333300580000002"/>
    <n v="88.753624880000004"/>
    <n v="0.3564402606"/>
    <n v="10.189934859999999"/>
    <n v="0.7"/>
    <n v="96.913510439999996"/>
    <n v="0.88014287989999995"/>
    <n v="2.206346677"/>
    <n v="0"/>
    <s v=""/>
    <s v=""/>
    <s v=""/>
    <s v=""/>
    <n v="94"/>
    <n v="89"/>
    <n v="97"/>
    <s v=""/>
    <s v=""/>
    <s v=""/>
    <s v=""/>
    <x v="3"/>
    <s v=""/>
  </r>
  <r>
    <s v="Democratic Republic of the Congo"/>
    <x v="0"/>
    <n v="76244.53125"/>
    <n v="42.739997860000003"/>
    <n v="42.718179970000001"/>
    <n v="12.68729907"/>
    <n v="34.284024770000002"/>
    <n v="10.31049619"/>
    <n v="20.6225138"/>
    <n v="11.51689397"/>
    <n v="51.009840029999999"/>
    <n v="16.850752199999999"/>
    <n v="72.320377789999995"/>
    <n v="14.255324979999999"/>
    <n v="11.87596826"/>
    <n v="1.548328967"/>
    <n v="5"/>
    <n v="0.6467893979999999"/>
    <n v="0.43659539800000002"/>
    <n v="0.2720557079999999"/>
    <n v="43"/>
    <n v="21"/>
    <n v="72"/>
    <s v=""/>
    <s v=""/>
    <s v=""/>
    <n v="-0.16453969000000013"/>
    <x v="4"/>
    <s v=""/>
  </r>
  <r>
    <s v="Democratic Republic of the Congo"/>
    <x v="1"/>
    <n v="89561.40625"/>
    <n v="45.638000490000003"/>
    <n v="45.952126960000001"/>
    <n v="13.44122447"/>
    <n v="32.542316069999998"/>
    <n v="8.0643324950000004"/>
    <n v="21.98279234"/>
    <n v="12.68294146"/>
    <n v="51.215981669999998"/>
    <n v="14.11828453"/>
    <n v="74.503354779999995"/>
    <n v="14.34445818"/>
    <n v="10.29905862"/>
    <n v="0.85312841309999998"/>
    <s v=""/>
    <s v=""/>
    <s v=""/>
    <s v=""/>
    <n v="46"/>
    <n v="22"/>
    <n v="75"/>
    <s v=""/>
    <s v=""/>
    <s v=""/>
    <s v=""/>
    <x v="4"/>
    <s v=""/>
  </r>
  <r>
    <s v="Denmark"/>
    <x v="0"/>
    <n v="5688.6948240000002"/>
    <n v="87.526000980000006"/>
    <n v="99.99999785"/>
    <n v="0"/>
    <n v="2.1458404119999999E-6"/>
    <n v="0"/>
    <n v="100"/>
    <n v="0"/>
    <n v="0"/>
    <n v="0"/>
    <n v="100"/>
    <n v="0"/>
    <n v="0"/>
    <n v="0"/>
    <n v="5"/>
    <n v="6.5000000120107866E-7"/>
    <n v="0"/>
    <n v="0"/>
    <n v="100"/>
    <n v="100"/>
    <n v="100"/>
    <s v="Full Access"/>
    <s v="Full Access"/>
    <s v="Full Access"/>
    <n v="0"/>
    <x v="1"/>
    <s v=""/>
  </r>
  <r>
    <s v="Denmark"/>
    <x v="1"/>
    <n v="5792.203125"/>
    <n v="88.116004939999996"/>
    <n v="100.00000110000001"/>
    <n v="0"/>
    <n v="0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Djibouti"/>
    <x v="0"/>
    <n v="913.99798580000004"/>
    <n v="77.416992190000002"/>
    <n v="75.787045030000002"/>
    <n v="14.754171189999999"/>
    <n v="7.3949239499999999"/>
    <n v="2.0638598250000002"/>
    <n v="48.759205090000002"/>
    <n v="12.43877762"/>
    <n v="30.377002539999999"/>
    <n v="8.4250147539999993"/>
    <n v="83.671229850000003"/>
    <n v="15.42958572"/>
    <n v="0.69091164790000004"/>
    <n v="0.20827278539999999"/>
    <n v="5"/>
    <n v="5.257503599999893E-2"/>
    <n v="9.2757015999998776E-2"/>
    <n v="-0.29569443200000051"/>
    <n v="76"/>
    <n v="49"/>
    <n v="84"/>
    <s v=""/>
    <s v=""/>
    <s v=""/>
    <n v="-0.38845144799999931"/>
    <x v="4"/>
    <s v=""/>
  </r>
  <r>
    <s v="Djibouti"/>
    <x v="1"/>
    <n v="988.00201419999996"/>
    <n v="78.061996460000003"/>
    <n v="76.049920209999996"/>
    <n v="14.7574817"/>
    <n v="7.0158760510000002"/>
    <n v="2.1767220379999999"/>
    <n v="47.280732929999999"/>
    <n v="12.061610140000001"/>
    <n v="30.735504679999998"/>
    <n v="9.9221522489999998"/>
    <n v="84.135014929999997"/>
    <n v="15.51511107"/>
    <n v="0.34987400289999998"/>
    <n v="0"/>
    <s v=""/>
    <s v=""/>
    <s v=""/>
    <s v=""/>
    <n v="76"/>
    <n v="47"/>
    <n v="84"/>
    <s v=""/>
    <s v=""/>
    <s v=""/>
    <s v=""/>
    <x v="4"/>
    <s v=""/>
  </r>
  <r>
    <s v="Dominica"/>
    <x v="0"/>
    <n v="71.175003050000001"/>
    <n v="69.578994750000007"/>
    <n v="95.420656059999999"/>
    <n v="0"/>
    <n v="4.579343937"/>
    <n v="0"/>
    <m/>
    <m/>
    <m/>
    <m/>
    <m/>
    <m/>
    <m/>
    <m/>
    <n v="2"/>
    <n v="0"/>
    <n v="0"/>
    <n v="0"/>
    <n v="95"/>
    <n v="0"/>
    <n v="0"/>
    <s v=""/>
    <s v=""/>
    <s v=""/>
    <n v="0"/>
    <x v="5"/>
    <s v=""/>
  </r>
  <r>
    <s v="Dominica"/>
    <x v="2"/>
    <n v="71.459999080000003"/>
    <n v="70.180999760000006"/>
    <n v="95.420656059999999"/>
    <n v="0"/>
    <n v="4.579343937"/>
    <n v="0"/>
    <m/>
    <m/>
    <m/>
    <m/>
    <m/>
    <m/>
    <m/>
    <m/>
    <s v=""/>
    <s v=""/>
    <s v=""/>
    <s v=""/>
    <n v="95"/>
    <n v="0"/>
    <n v="0"/>
    <s v=""/>
    <s v=""/>
    <s v=""/>
    <s v=""/>
    <x v="5"/>
    <s v=""/>
  </r>
  <r>
    <s v="Dominican Republic"/>
    <x v="0"/>
    <n v="10281.674800000001"/>
    <n v="78.566001889999995"/>
    <n v="96.099338500000002"/>
    <n v="0.69521221550000001"/>
    <n v="1.5505944979999999"/>
    <n v="1.654854791"/>
    <n v="89.211043779999997"/>
    <n v="1.8228771610000001"/>
    <n v="2.4418886230000001"/>
    <n v="6.5241904399999999"/>
    <n v="97.978569809999996"/>
    <n v="0.3875681084"/>
    <n v="1.3074359369999999"/>
    <n v="0.32642614349999999"/>
    <n v="5"/>
    <n v="0.11749468399999899"/>
    <n v="1.1664354000001254E-2"/>
    <n v="0.21868411800000159"/>
    <n v="96"/>
    <n v="89"/>
    <n v="98"/>
    <s v=""/>
    <s v=""/>
    <s v=""/>
    <n v="0.20701976400000033"/>
    <x v="5"/>
    <s v=""/>
  </r>
  <r>
    <s v="Dominican Republic"/>
    <x v="1"/>
    <n v="10847.9043"/>
    <n v="82.540000919999997"/>
    <n v="96.686811919999997"/>
    <n v="0.46703865039999998"/>
    <n v="1.2694287829999999"/>
    <n v="1.5767206439999999"/>
    <n v="90.304464370000005"/>
    <n v="1.3853155079999999"/>
    <n v="1.1151181269999999"/>
    <n v="7.1951019909999996"/>
    <n v="98.036891580000002"/>
    <n v="0.27279203590000001"/>
    <n v="1.3020733959999999"/>
    <n v="0.38824299220000003"/>
    <s v=""/>
    <s v=""/>
    <s v=""/>
    <s v=""/>
    <n v="97"/>
    <n v="90"/>
    <n v="98"/>
    <s v=""/>
    <s v=""/>
    <s v=""/>
    <s v=""/>
    <x v="5"/>
    <s v=""/>
  </r>
  <r>
    <s v="Ecuador"/>
    <x v="0"/>
    <n v="16212.02246"/>
    <n v="63.397998809999997"/>
    <n v="93.063779499999995"/>
    <n v="0.19976017630000001"/>
    <n v="3.1195651139999998"/>
    <n v="3.6168952120000002"/>
    <n v="82.552481950000001"/>
    <n v="0.445629255"/>
    <n v="7.379055031"/>
    <n v="9.6228337600000007"/>
    <n v="99.132339200000004"/>
    <n v="5.7810890199999999E-2"/>
    <n v="0.66040450689999997"/>
    <n v="0.14944540680000001"/>
    <n v="5"/>
    <n v="0.45919681200000184"/>
    <n v="0.17353215999999919"/>
    <n v="0.89965259999999891"/>
    <n v="93"/>
    <n v="83"/>
    <n v="99"/>
    <s v=""/>
    <s v=""/>
    <s v=""/>
    <n v="0.72612043999999976"/>
    <x v="5"/>
    <s v=""/>
  </r>
  <r>
    <s v="Ecuador"/>
    <x v="1"/>
    <n v="17643.060549999998"/>
    <n v="64.166000370000006"/>
    <n v="95.359763560000005"/>
    <n v="3.451463449E-3"/>
    <n v="2.6044853890000002"/>
    <n v="2.032299589"/>
    <n v="87.050744949999995"/>
    <n v="9.6318110219999996E-3"/>
    <n v="7.2681954900000001"/>
    <n v="5.6714277470000001"/>
    <n v="100"/>
    <n v="0"/>
    <n v="0"/>
    <n v="0"/>
    <s v=""/>
    <s v=""/>
    <s v=""/>
    <s v=""/>
    <n v="95"/>
    <n v="87"/>
    <n v="100"/>
    <s v=""/>
    <s v=""/>
    <s v=""/>
    <s v=""/>
    <x v="5"/>
    <s v=""/>
  </r>
  <r>
    <s v="Egypt"/>
    <x v="0"/>
    <n v="92442.546879999994"/>
    <n v="42.784999849999998"/>
    <n v="99.106717540000005"/>
    <n v="0.28637254010000002"/>
    <n v="0.59343982930000005"/>
    <n v="1.347009398E-2"/>
    <n v="98.801877919999995"/>
    <n v="0.41034629639999998"/>
    <n v="0.76423283809999998"/>
    <n v="2.3542941179999999E-2"/>
    <n v="99.514369729999999"/>
    <n v="0.12058643080000001"/>
    <n v="0.36504384220000002"/>
    <n v="0"/>
    <n v="5"/>
    <n v="6.669168399999989E-2"/>
    <n v="1.3872273999999152E-2"/>
    <n v="0.1061914459999997"/>
    <n v="99"/>
    <n v="99"/>
    <n v="100"/>
    <s v=""/>
    <s v=""/>
    <s v="Full Access"/>
    <n v="9.2319172000000546E-2"/>
    <x v="2"/>
    <s v=""/>
  </r>
  <r>
    <s v="Egypt"/>
    <x v="1"/>
    <n v="102334.4063"/>
    <n v="42.783000950000002"/>
    <n v="99.440175960000005"/>
    <n v="0.23760910860000001"/>
    <n v="0.3222149265"/>
    <n v="0"/>
    <n v="99.332835149999994"/>
    <n v="0.33594182239999998"/>
    <n v="0.33122303190000002"/>
    <n v="0"/>
    <n v="99.583731099999994"/>
    <n v="0.10610120670000001"/>
    <n v="0.31016769430000002"/>
    <n v="0"/>
    <s v=""/>
    <s v=""/>
    <s v=""/>
    <s v=""/>
    <n v="99"/>
    <n v="99"/>
    <n v="100"/>
    <s v=""/>
    <s v=""/>
    <s v=""/>
    <s v=""/>
    <x v="2"/>
    <s v=""/>
  </r>
  <r>
    <s v="El Salvador"/>
    <x v="0"/>
    <n v="6325.1210940000001"/>
    <n v="69.699996949999999"/>
    <n v="95.562137739999997"/>
    <n v="0.58047977699999997"/>
    <n v="1.1619505450000001"/>
    <n v="2.6954319419999999"/>
    <n v="87.961214319999996"/>
    <n v="1.734743718"/>
    <n v="2.4810339560000001"/>
    <n v="7.8230080050000002"/>
    <n v="98.866417850000005"/>
    <n v="7.8697977569999994E-2"/>
    <n v="0.58851288960000003"/>
    <n v="0.4663712861"/>
    <n v="5"/>
    <n v="0.47688753399999939"/>
    <n v="0.14089043199999765"/>
    <n v="1.0986361520000003"/>
    <n v="96"/>
    <n v="88"/>
    <n v="99"/>
    <s v=""/>
    <s v=""/>
    <s v=""/>
    <n v="0.95774572000000269"/>
    <x v="5"/>
    <s v=""/>
  </r>
  <r>
    <s v="El Salvador"/>
    <x v="1"/>
    <n v="6486.201172"/>
    <n v="73.444000239999994"/>
    <n v="97.946575409999994"/>
    <n v="0.20726323190000001"/>
    <n v="0.31517399689999998"/>
    <n v="1.530987366"/>
    <n v="93.454395079999998"/>
    <n v="0.78047620490000003"/>
    <n v="0"/>
    <n v="5.7651287120000001"/>
    <n v="99.570870009999993"/>
    <n v="0"/>
    <n v="0.42912999439999999"/>
    <n v="0"/>
    <s v=""/>
    <s v=""/>
    <s v=""/>
    <s v=""/>
    <n v="98"/>
    <n v="93"/>
    <n v="100"/>
    <s v=""/>
    <s v=""/>
    <s v=""/>
    <s v=""/>
    <x v="5"/>
    <s v=""/>
  </r>
  <r>
    <s v="Equatorial Guinea"/>
    <x v="0"/>
    <n v="1168.5749510000001"/>
    <n v="70.616004939999996"/>
    <n v="64.178601650000004"/>
    <n v="2.9349338359999999"/>
    <n v="26.328798880000001"/>
    <n v="6.5576656309999999"/>
    <n v="30.775369319999999"/>
    <n v="1.353579774"/>
    <n v="46.286056360000003"/>
    <n v="21.584994550000001"/>
    <n v="78.07800598"/>
    <n v="3.5929503829999998"/>
    <n v="18.02439455"/>
    <n v="0.30464909089999997"/>
    <n v="2"/>
    <n v="0.24360720499999644"/>
    <n v="0"/>
    <n v="0"/>
    <n v="64"/>
    <n v="31"/>
    <n v="78"/>
    <s v=""/>
    <s v=""/>
    <s v=""/>
    <n v="0"/>
    <x v="4"/>
    <s v=""/>
  </r>
  <r>
    <s v="Equatorial Guinea"/>
    <x v="2"/>
    <n v="1262.008057"/>
    <n v="71.645996089999997"/>
    <n v="64.665816059999997"/>
    <n v="2.957999225"/>
    <n v="26.037706329999999"/>
    <n v="6.3384783860000002"/>
    <n v="30.775369319999999"/>
    <n v="1.353579774"/>
    <n v="46.286056360000003"/>
    <n v="21.584994550000001"/>
    <n v="78.07800598"/>
    <n v="3.5929503829999998"/>
    <n v="18.02439455"/>
    <n v="0.30464909089999997"/>
    <s v=""/>
    <s v=""/>
    <s v=""/>
    <s v=""/>
    <n v="65"/>
    <n v="31"/>
    <n v="78"/>
    <s v=""/>
    <s v=""/>
    <s v=""/>
    <s v=""/>
    <x v="4"/>
    <s v=""/>
  </r>
  <r>
    <s v="Eritrea"/>
    <x v="0"/>
    <n v="3342.818115"/>
    <n v="38.206001280000002"/>
    <n v="51.465093529999997"/>
    <n v="17.707633340000001"/>
    <n v="13.55609825"/>
    <n v="17.27117488"/>
    <n v="27.801576470000001"/>
    <n v="24.49842353"/>
    <n v="20.074999999999999"/>
    <n v="27.625"/>
    <n v="89.738224529999997"/>
    <n v="6.7242754739999997"/>
    <n v="3.0125000000000002"/>
    <n v="0.52500000000000002"/>
    <n v="1"/>
    <n v="0.38462665000000129"/>
    <n v="0"/>
    <n v="0"/>
    <n v="51"/>
    <n v="28"/>
    <n v="90"/>
    <s v=""/>
    <s v=""/>
    <s v=""/>
    <n v="0"/>
    <x v="4"/>
    <s v=""/>
  </r>
  <r>
    <s v="Eritrea"/>
    <x v="3"/>
    <n v="3376.5581050000001"/>
    <n v="38.826999659999998"/>
    <n v="51.849720179999998"/>
    <n v="17.59725585"/>
    <n v="13.45014014"/>
    <n v="17.102883840000001"/>
    <n v="27.801576470000001"/>
    <n v="24.49842353"/>
    <n v="20.074999999999999"/>
    <n v="27.625"/>
    <n v="89.738224529999997"/>
    <n v="6.7242754739999997"/>
    <n v="3.0125000000000002"/>
    <n v="0.52500000000000002"/>
    <s v=""/>
    <s v=""/>
    <s v=""/>
    <s v=""/>
    <n v="52"/>
    <n v="28"/>
    <n v="90"/>
    <s v=""/>
    <s v=""/>
    <s v=""/>
    <s v=""/>
    <x v="4"/>
    <s v=""/>
  </r>
  <r>
    <s v="Estonia"/>
    <x v="0"/>
    <n v="1315.329956"/>
    <n v="68.416000370000006"/>
    <n v="99.751307569999994"/>
    <n v="0"/>
    <n v="0.24869242890000001"/>
    <n v="0"/>
    <n v="99.244115809999997"/>
    <n v="0"/>
    <n v="0.75588419029999998"/>
    <n v="0"/>
    <n v="99.98545421"/>
    <n v="0"/>
    <n v="1.454579307E-2"/>
    <n v="0"/>
    <n v="5"/>
    <n v="-3.2105157999998822E-2"/>
    <n v="0"/>
    <n v="-19.848823161999999"/>
    <n v="100"/>
    <n v="99"/>
    <n v="100"/>
    <s v="Full Access"/>
    <s v=""/>
    <s v="Full Access"/>
    <n v="-19.848823161999999"/>
    <x v="1"/>
    <s v=""/>
  </r>
  <r>
    <s v="Estonia"/>
    <x v="1"/>
    <n v="1326.5389399999999"/>
    <n v="69.229003910000003"/>
    <n v="99.59078178"/>
    <n v="0"/>
    <n v="0.40921822320000001"/>
    <n v="0"/>
    <m/>
    <m/>
    <m/>
    <m/>
    <n v="99.98545421"/>
    <n v="0"/>
    <n v="1.454579307E-2"/>
    <n v="0"/>
    <s v=""/>
    <s v=""/>
    <s v=""/>
    <s v=""/>
    <n v="100"/>
    <n v="0"/>
    <n v="100"/>
    <s v=""/>
    <s v=""/>
    <s v=""/>
    <s v=""/>
    <x v="1"/>
    <s v=""/>
  </r>
  <r>
    <s v="Eswatini"/>
    <x v="0"/>
    <n v="1104.0379640000001"/>
    <n v="23.299999239999998"/>
    <n v="66.703955219999997"/>
    <n v="8.7676173330000005"/>
    <n v="10.89011026"/>
    <n v="13.63831719"/>
    <n v="58.124984900000001"/>
    <n v="11.182049299999999"/>
    <n v="13.43987898"/>
    <n v="17.253086830000001"/>
    <n v="94.944600129999998"/>
    <n v="0.81968032219999998"/>
    <n v="2.4966655609999999"/>
    <n v="1.7390539899999999"/>
    <n v="5"/>
    <n v="0.80982314599999938"/>
    <n v="0.36103258400000016"/>
    <n v="0.86829276799999922"/>
    <n v="67"/>
    <n v="58"/>
    <n v="95"/>
    <s v=""/>
    <s v=""/>
    <s v=""/>
    <n v="0.50726018399999906"/>
    <x v="4"/>
    <s v=""/>
  </r>
  <r>
    <s v="Eswatini"/>
    <x v="1"/>
    <n v="1160.1639399999999"/>
    <n v="24.17100143"/>
    <n v="70.753070949999994"/>
    <n v="9.5070671630000003"/>
    <n v="9.8355679309999999"/>
    <n v="9.9042939590000003"/>
    <n v="62.466448739999997"/>
    <n v="12.29969513"/>
    <n v="12.45046093"/>
    <n v="12.78339519"/>
    <n v="96.749763049999999"/>
    <n v="0.74606447310000001"/>
    <n v="1.6321642439999999"/>
    <n v="0.8720082294"/>
    <s v=""/>
    <s v=""/>
    <s v=""/>
    <s v=""/>
    <n v="71"/>
    <n v="62"/>
    <n v="97"/>
    <s v=""/>
    <s v=""/>
    <s v=""/>
    <s v=""/>
    <x v="4"/>
    <s v=""/>
  </r>
  <r>
    <s v="Ethiopia"/>
    <x v="0"/>
    <n v="100835.4531"/>
    <n v="19.428001399999999"/>
    <n v="42.070067199999997"/>
    <n v="21.738790269999999"/>
    <n v="24.477856150000001"/>
    <n v="11.71328639"/>
    <n v="32.451767429999997"/>
    <n v="23.598552099999999"/>
    <n v="29.78155581"/>
    <n v="14.168124669999999"/>
    <n v="81.959176540000001"/>
    <n v="14.02596733"/>
    <n v="2.4822996910000001"/>
    <n v="1.5325564389999999"/>
    <n v="5"/>
    <n v="1.5091011080000001"/>
    <n v="0.4507303239999999"/>
    <n v="1.5156743520000007"/>
    <n v="42"/>
    <n v="32"/>
    <n v="82"/>
    <s v=""/>
    <s v=""/>
    <s v=""/>
    <n v="1.0649440280000007"/>
    <x v="4"/>
    <s v=""/>
  </r>
  <r>
    <s v="Ethiopia"/>
    <x v="1"/>
    <n v="114963.58590000001"/>
    <n v="21.69499969"/>
    <n v="49.615572739999998"/>
    <n v="26.740719639999998"/>
    <n v="18.635060129999999"/>
    <n v="5.0086474860000001"/>
    <n v="40.03013919"/>
    <n v="30.186683339999998"/>
    <n v="23.49561327"/>
    <n v="6.2875642029999996"/>
    <n v="84.212828160000001"/>
    <n v="14.30300858"/>
    <n v="1.0915823549999999"/>
    <n v="0.39258089600000001"/>
    <s v=""/>
    <s v=""/>
    <s v=""/>
    <s v=""/>
    <n v="50"/>
    <n v="40"/>
    <n v="84"/>
    <s v=""/>
    <s v=""/>
    <s v=""/>
    <s v=""/>
    <x v="4"/>
    <s v=""/>
  </r>
  <r>
    <s v="Faeroe Islands"/>
    <x v="0"/>
    <n v="48.055000309999997"/>
    <n v="41.63799667"/>
    <n v="100"/>
    <n v="0"/>
    <n v="0"/>
    <n v="0"/>
    <m/>
    <m/>
    <m/>
    <m/>
    <m/>
    <m/>
    <m/>
    <m/>
    <n v="5"/>
    <n v="0"/>
    <n v="0"/>
    <n v="0"/>
    <n v="100"/>
    <n v="0"/>
    <n v="0"/>
    <s v="Full Access"/>
    <s v=""/>
    <s v=""/>
    <n v="0"/>
    <x v="1"/>
    <s v=""/>
  </r>
  <r>
    <s v="Faeroe Islands"/>
    <x v="1"/>
    <n v="48.865001679999999"/>
    <n v="42.397998809999997"/>
    <n v="100"/>
    <n v="0"/>
    <n v="0"/>
    <n v="0"/>
    <m/>
    <m/>
    <m/>
    <m/>
    <m/>
    <m/>
    <m/>
    <m/>
    <s v=""/>
    <s v=""/>
    <s v=""/>
    <s v=""/>
    <n v="100"/>
    <n v="0"/>
    <n v="0"/>
    <s v=""/>
    <s v=""/>
    <s v=""/>
    <s v=""/>
    <x v="1"/>
    <s v=""/>
  </r>
  <r>
    <s v="Falkland Islands (Malvinas)"/>
    <x v="0"/>
    <n v="2.8359999660000001"/>
    <n v="76.268005369999997"/>
    <n v="94.820006660000004"/>
    <n v="0"/>
    <n v="5.1799933429999996"/>
    <n v="0"/>
    <n v="78.172942820000003"/>
    <n v="0"/>
    <n v="21.827057180000001"/>
    <n v="0"/>
    <n v="100"/>
    <n v="0"/>
    <n v="0"/>
    <n v="0"/>
    <n v="5"/>
    <n v="9.7784147999999502E-2"/>
    <n v="0"/>
    <n v="0"/>
    <n v="95"/>
    <n v="78"/>
    <n v="100"/>
    <s v=""/>
    <s v=""/>
    <s v="Full Access"/>
    <n v="0"/>
    <x v="5"/>
    <s v=""/>
  </r>
  <r>
    <s v="Falkland Islands (Malvinas)"/>
    <x v="1"/>
    <n v="3.4830000399999999"/>
    <n v="78.507995609999995"/>
    <n v="95.308927400000002"/>
    <n v="0"/>
    <n v="4.6910725959999997"/>
    <n v="0"/>
    <n v="78.172942820000003"/>
    <n v="0"/>
    <n v="21.827057180000001"/>
    <n v="0"/>
    <n v="100"/>
    <n v="0"/>
    <n v="0"/>
    <n v="0"/>
    <s v=""/>
    <s v=""/>
    <s v=""/>
    <s v=""/>
    <n v="95"/>
    <n v="78"/>
    <n v="100"/>
    <s v=""/>
    <s v=""/>
    <s v=""/>
    <s v=""/>
    <x v="5"/>
    <s v=""/>
  </r>
  <r>
    <s v="Fiji"/>
    <x v="0"/>
    <n v="868.63201900000001"/>
    <n v="54.725997919999998"/>
    <n v="94.262558670000004"/>
    <n v="0"/>
    <n v="3.4193659360000002"/>
    <n v="2.3180753950000001"/>
    <n v="89.378527390000002"/>
    <n v="0"/>
    <n v="5.8294678109999998"/>
    <n v="4.7920047950000004"/>
    <n v="98.303044670000006"/>
    <n v="0"/>
    <n v="1.4255247120000001"/>
    <n v="0.27143061419999998"/>
    <n v="5"/>
    <n v="7.7013139999991152E-3"/>
    <n v="-2.1760122000000593E-2"/>
    <n v="-5.8100668000000154E-2"/>
    <n v="94"/>
    <n v="89"/>
    <n v="98"/>
    <s v=""/>
    <s v=""/>
    <s v=""/>
    <n v="-3.6340545999999557E-2"/>
    <x v="3"/>
    <s v=""/>
  </r>
  <r>
    <s v="Fiji"/>
    <x v="1"/>
    <n v="896.44396970000003"/>
    <n v="57.247005459999997"/>
    <n v="94.30106524"/>
    <n v="0"/>
    <n v="3.3186027660000001"/>
    <n v="2.380331999"/>
    <n v="89.088024050000001"/>
    <n v="0"/>
    <n v="5.7598979379999999"/>
    <n v="5.1520780119999996"/>
    <n v="98.194244060000003"/>
    <n v="0"/>
    <n v="1.495409344"/>
    <n v="0.31034659219999999"/>
    <s v=""/>
    <s v=""/>
    <s v=""/>
    <s v=""/>
    <n v="94"/>
    <n v="89"/>
    <n v="98"/>
    <s v=""/>
    <s v=""/>
    <s v=""/>
    <s v=""/>
    <x v="3"/>
    <s v=""/>
  </r>
  <r>
    <s v="Finland"/>
    <x v="0"/>
    <n v="5481.1279299999997"/>
    <n v="85.224998470000003"/>
    <n v="99.999996659999994"/>
    <n v="0"/>
    <n v="3.3406530800000001E-6"/>
    <n v="0"/>
    <n v="100"/>
    <n v="0"/>
    <n v="0"/>
    <n v="0"/>
    <n v="100"/>
    <n v="0"/>
    <n v="0"/>
    <n v="0"/>
    <n v="5"/>
    <n v="1.3280000018767169E-6"/>
    <n v="0"/>
    <n v="0"/>
    <n v="100"/>
    <n v="100"/>
    <n v="100"/>
    <s v="Full Access"/>
    <s v="Full Access"/>
    <s v="Full Access"/>
    <n v="0"/>
    <x v="1"/>
    <s v=""/>
  </r>
  <r>
    <s v="Finland"/>
    <x v="1"/>
    <n v="5540.7177730000003"/>
    <n v="85.517005920000003"/>
    <n v="100.0000033"/>
    <n v="0"/>
    <n v="0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France"/>
    <x v="0"/>
    <n v="64453.195310000003"/>
    <n v="79.65499878"/>
    <n v="100"/>
    <n v="0"/>
    <n v="0"/>
    <n v="0"/>
    <n v="100"/>
    <n v="0"/>
    <n v="0"/>
    <n v="0"/>
    <n v="100"/>
    <n v="0"/>
    <n v="0"/>
    <n v="0"/>
    <n v="5"/>
    <n v="-2.999999992425728E-7"/>
    <n v="0"/>
    <n v="0"/>
    <n v="100"/>
    <n v="100"/>
    <n v="100"/>
    <s v="Full Access"/>
    <s v="Full Access"/>
    <s v="Full Access"/>
    <n v="0"/>
    <x v="1"/>
    <s v=""/>
  </r>
  <r>
    <s v="France"/>
    <x v="1"/>
    <n v="65273.511720000002"/>
    <n v="80.974998470000003"/>
    <n v="99.999998500000004"/>
    <n v="0"/>
    <n v="1.49610841E-6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French Guiana"/>
    <x v="0"/>
    <n v="261.00799560000002"/>
    <n v="84.482002260000002"/>
    <n v="93.562056569999996"/>
    <n v="0"/>
    <n v="6.4379434250000003"/>
    <n v="0"/>
    <m/>
    <m/>
    <m/>
    <m/>
    <m/>
    <m/>
    <m/>
    <m/>
    <n v="5"/>
    <n v="4.4031956000000608E-2"/>
    <n v="0"/>
    <n v="0"/>
    <n v="94"/>
    <n v="0"/>
    <n v="0"/>
    <s v=""/>
    <s v=""/>
    <s v=""/>
    <n v="0"/>
    <x v="5"/>
    <s v=""/>
  </r>
  <r>
    <s v="French Guiana"/>
    <x v="1"/>
    <n v="298.68200680000001"/>
    <n v="85.819999690000003"/>
    <n v="93.782216349999999"/>
    <n v="0"/>
    <n v="6.2177836519999996"/>
    <n v="0"/>
    <m/>
    <m/>
    <m/>
    <m/>
    <m/>
    <m/>
    <m/>
    <m/>
    <s v=""/>
    <s v=""/>
    <s v=""/>
    <s v=""/>
    <n v="94"/>
    <n v="0"/>
    <n v="0"/>
    <s v=""/>
    <s v=""/>
    <s v=""/>
    <s v=""/>
    <x v="5"/>
    <s v=""/>
  </r>
  <r>
    <s v="French Polynesia"/>
    <x v="0"/>
    <n v="273.118988"/>
    <n v="61.683002469999998"/>
    <n v="100"/>
    <n v="0"/>
    <n v="0"/>
    <n v="0"/>
    <m/>
    <m/>
    <m/>
    <m/>
    <m/>
    <m/>
    <m/>
    <m/>
    <n v="5"/>
    <n v="0"/>
    <n v="0"/>
    <n v="0"/>
    <n v="100"/>
    <n v="0"/>
    <n v="0"/>
    <s v="Full Access"/>
    <s v=""/>
    <s v=""/>
    <n v="0"/>
    <x v="3"/>
    <s v=""/>
  </r>
  <r>
    <s v="French Polynesia"/>
    <x v="1"/>
    <n v="280.90399170000001"/>
    <n v="61.975002289999999"/>
    <n v="100"/>
    <n v="0"/>
    <n v="0"/>
    <n v="0"/>
    <m/>
    <m/>
    <m/>
    <m/>
    <m/>
    <m/>
    <m/>
    <m/>
    <s v=""/>
    <s v=""/>
    <s v=""/>
    <s v=""/>
    <n v="100"/>
    <n v="0"/>
    <n v="0"/>
    <s v=""/>
    <s v=""/>
    <s v=""/>
    <s v=""/>
    <x v="3"/>
    <s v=""/>
  </r>
  <r>
    <s v="Gabon"/>
    <x v="0"/>
    <n v="1947.6899410000001"/>
    <n v="88.117996219999995"/>
    <n v="83.858486549999995"/>
    <n v="7.7224304339999996"/>
    <n v="4.9241821100000003"/>
    <n v="3.4949009009999998"/>
    <n v="43.390033160000002"/>
    <n v="10.192647770000001"/>
    <n v="21.81093263"/>
    <n v="24.606386440000001"/>
    <n v="89.315331869999994"/>
    <n v="7.3893416170000004"/>
    <n v="2.6471391450000001"/>
    <n v="0.6481873668"/>
    <n v="5"/>
    <n v="0.29668881000000058"/>
    <n v="9.824145999999985E-2"/>
    <n v="0.27117116999999952"/>
    <n v="84"/>
    <n v="43"/>
    <n v="89"/>
    <s v=""/>
    <s v=""/>
    <s v=""/>
    <n v="0.17292970999999968"/>
    <x v="4"/>
    <s v=""/>
  </r>
  <r>
    <s v="Gabon"/>
    <x v="1"/>
    <n v="2225.7280270000001"/>
    <n v="90.092002870000002"/>
    <n v="85.341930599999998"/>
    <n v="7.7352631030000003"/>
    <n v="6.9228083570000001"/>
    <m/>
    <n v="44.745889009999999"/>
    <n v="10.511148589999999"/>
    <n v="44.742962400000003"/>
    <m/>
    <n v="89.806539169999994"/>
    <n v="7.4299807600000003"/>
    <n v="2.7634800720000001"/>
    <m/>
    <s v=""/>
    <s v=""/>
    <s v=""/>
    <s v=""/>
    <n v="85"/>
    <n v="45"/>
    <n v="90"/>
    <s v=""/>
    <s v=""/>
    <s v=""/>
    <s v=""/>
    <x v="4"/>
    <s v=""/>
  </r>
  <r>
    <s v="Gambia"/>
    <x v="0"/>
    <n v="2085.860107"/>
    <n v="59.228000639999998"/>
    <n v="79.2101665"/>
    <n v="9.0733700059999993"/>
    <n v="11.624014620000001"/>
    <n v="9.2448870380000006E-2"/>
    <n v="68.254892569999996"/>
    <n v="15.340084539999999"/>
    <n v="16.322389959999999"/>
    <n v="8.263292471E-2"/>
    <n v="86.751671259999995"/>
    <n v="4.7594215670000004"/>
    <n v="8.3897011020000001"/>
    <n v="9.9206071500000007E-2"/>
    <n v="5"/>
    <n v="0.34604812800000107"/>
    <n v="0.24304660200000114"/>
    <n v="0.18672612800000082"/>
    <n v="79"/>
    <n v="68"/>
    <n v="87"/>
    <s v=""/>
    <s v=""/>
    <s v=""/>
    <n v="-5.6320474000000315E-2"/>
    <x v="4"/>
    <s v=""/>
  </r>
  <r>
    <s v="Gambia"/>
    <x v="1"/>
    <n v="2416.6640630000002"/>
    <n v="62.581996920000002"/>
    <n v="80.940407140000005"/>
    <n v="8.5973913910000004"/>
    <n v="10.352852070000001"/>
    <n v="0.10934939270000001"/>
    <n v="69.18852321"/>
    <n v="16.497832389999999"/>
    <n v="14.24376547"/>
    <n v="6.9878936799999999E-2"/>
    <n v="87.966904270000001"/>
    <n v="3.8736895219999998"/>
    <n v="8.0264572780000005"/>
    <n v="0.13294892529999999"/>
    <s v=""/>
    <s v=""/>
    <s v=""/>
    <s v=""/>
    <n v="81"/>
    <n v="69"/>
    <n v="88"/>
    <s v=""/>
    <s v=""/>
    <s v=""/>
    <s v=""/>
    <x v="4"/>
    <s v=""/>
  </r>
  <r>
    <s v="Georgia"/>
    <x v="0"/>
    <n v="4024.179932"/>
    <n v="57.447998050000002"/>
    <n v="95.754729510000004"/>
    <n v="0.95196455830000004"/>
    <n v="3.2398949309999998"/>
    <n v="5.3410995400000001E-2"/>
    <n v="91.295150590000006"/>
    <n v="1.893756292"/>
    <n v="6.7002163880000003"/>
    <n v="0.1108767321"/>
    <n v="99.057965449999998"/>
    <n v="0.25437508559999999"/>
    <n v="0.67681360540000002"/>
    <n v="1.084585945E-2"/>
    <n v="5"/>
    <n v="0.31868203800000006"/>
    <n v="7.7637698000000907E-2"/>
    <n v="0.59534672199999927"/>
    <n v="96"/>
    <n v="91"/>
    <n v="99"/>
    <s v=""/>
    <s v=""/>
    <s v=""/>
    <n v="0.51770902399999841"/>
    <x v="1"/>
    <s v=""/>
  </r>
  <r>
    <s v="Georgia"/>
    <x v="1"/>
    <n v="3989.1750489999999"/>
    <n v="59.452995299999998"/>
    <n v="97.348139700000004"/>
    <n v="0"/>
    <n v="2.6327613790000002"/>
    <n v="1.9098923269999998E-2"/>
    <n v="94.271884200000002"/>
    <n v="0"/>
    <n v="5.7039236180000001"/>
    <n v="2.4192183450000002E-2"/>
    <n v="99.446153940000002"/>
    <n v="0"/>
    <n v="0.53822074200000003"/>
    <n v="1.5625315859999999E-2"/>
    <s v=""/>
    <s v=""/>
    <s v=""/>
    <s v=""/>
    <n v="97"/>
    <n v="94"/>
    <n v="99"/>
    <s v=""/>
    <s v=""/>
    <s v=""/>
    <s v=""/>
    <x v="1"/>
    <s v=""/>
  </r>
  <r>
    <s v="Germany"/>
    <x v="0"/>
    <n v="81787.414059999996"/>
    <n v="77.200004579999998"/>
    <n v="100.0000024"/>
    <n v="0"/>
    <n v="0"/>
    <n v="0"/>
    <n v="100"/>
    <n v="0"/>
    <n v="0"/>
    <n v="0"/>
    <n v="100"/>
    <n v="0"/>
    <n v="0"/>
    <n v="0"/>
    <n v="5"/>
    <n v="-1.9999998812636478E-8"/>
    <n v="0"/>
    <n v="0"/>
    <n v="100"/>
    <n v="100"/>
    <n v="100"/>
    <s v="Full Access"/>
    <s v="Full Access"/>
    <s v="Full Access"/>
    <n v="0"/>
    <x v="1"/>
    <s v=""/>
  </r>
  <r>
    <s v="Germany"/>
    <x v="1"/>
    <n v="83783.945309999996"/>
    <n v="77.453002929999997"/>
    <n v="100.00000230000001"/>
    <n v="0"/>
    <n v="0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Ghana"/>
    <x v="0"/>
    <n v="27849.203130000002"/>
    <n v="54.085998539999999"/>
    <n v="80.157961229999998"/>
    <n v="7.8975991900000002"/>
    <n v="4.4266436760000003"/>
    <n v="7.5177958990000002"/>
    <n v="67.208304769999998"/>
    <n v="11.1534648"/>
    <n v="6.3352592420000002"/>
    <n v="15.302971189999999"/>
    <n v="91.151019840000004"/>
    <n v="5.133670929"/>
    <n v="2.806405888"/>
    <n v="0.90890334449999999"/>
    <n v="5"/>
    <n v="1.1266070839999998"/>
    <n v="0.99524793599999839"/>
    <n v="0.93688905600000116"/>
    <n v="80"/>
    <n v="67"/>
    <n v="91"/>
    <s v=""/>
    <s v=""/>
    <s v=""/>
    <n v="-5.8358879999997226E-2"/>
    <x v="4"/>
    <s v=""/>
  </r>
  <r>
    <s v="Ghana"/>
    <x v="1"/>
    <n v="31072.945309999999"/>
    <n v="57.348999020000001"/>
    <n v="85.790996649999997"/>
    <n v="6.5860621129999997"/>
    <n v="2.8122161760000002"/>
    <n v="4.8107250580000001"/>
    <n v="71.892750050000004"/>
    <n v="11.934548270000001"/>
    <n v="4.9993564829999997"/>
    <n v="11.173345189999999"/>
    <n v="96.127259519999996"/>
    <n v="2.6083424549999998"/>
    <n v="1.1856138030000001"/>
    <n v="7.8784218190000005E-2"/>
    <s v=""/>
    <s v=""/>
    <s v=""/>
    <s v=""/>
    <n v="86"/>
    <n v="72"/>
    <n v="96"/>
    <s v=""/>
    <s v=""/>
    <s v=""/>
    <s v=""/>
    <x v="4"/>
    <s v=""/>
  </r>
  <r>
    <s v="Gibraltar"/>
    <x v="0"/>
    <n v="33.742000580000003"/>
    <n v="100"/>
    <n v="100"/>
    <n v="0"/>
    <n v="0"/>
    <n v="0"/>
    <m/>
    <m/>
    <m/>
    <m/>
    <n v="100"/>
    <n v="0"/>
    <n v="0"/>
    <n v="0"/>
    <n v="5"/>
    <n v="0"/>
    <n v="0"/>
    <n v="0"/>
    <n v="100"/>
    <n v="0"/>
    <n v="100"/>
    <s v="Full Access"/>
    <s v=""/>
    <s v="Full Access"/>
    <n v="0"/>
    <x v="1"/>
    <s v=""/>
  </r>
  <r>
    <s v="Gibraltar"/>
    <x v="1"/>
    <n v="33.691001890000003"/>
    <n v="100"/>
    <n v="100"/>
    <n v="0"/>
    <n v="0"/>
    <n v="0"/>
    <m/>
    <m/>
    <m/>
    <m/>
    <n v="100"/>
    <n v="0"/>
    <n v="0"/>
    <n v="0"/>
    <s v=""/>
    <s v=""/>
    <s v=""/>
    <s v=""/>
    <n v="100"/>
    <n v="0"/>
    <n v="100"/>
    <s v=""/>
    <s v=""/>
    <s v=""/>
    <s v=""/>
    <x v="1"/>
    <s v=""/>
  </r>
  <r>
    <s v="Greece"/>
    <x v="0"/>
    <n v="10659.737300000001"/>
    <n v="78.046005249999993"/>
    <n v="100.0000046"/>
    <n v="0"/>
    <n v="0"/>
    <n v="0"/>
    <n v="100"/>
    <n v="0"/>
    <n v="0"/>
    <n v="0"/>
    <n v="100"/>
    <n v="0"/>
    <n v="0"/>
    <n v="0"/>
    <n v="5"/>
    <n v="-4.5999999827017745E-7"/>
    <n v="0"/>
    <n v="0"/>
    <n v="100"/>
    <n v="100"/>
    <n v="100"/>
    <s v="Full Access"/>
    <s v="Full Access"/>
    <s v="Full Access"/>
    <n v="0"/>
    <x v="1"/>
    <s v=""/>
  </r>
  <r>
    <s v="Greece"/>
    <x v="1"/>
    <n v="10423.05566"/>
    <n v="79.715003969999998"/>
    <n v="100.00000230000001"/>
    <n v="0"/>
    <n v="0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Greenland"/>
    <x v="0"/>
    <n v="56.377998349999999"/>
    <n v="86.070999150000006"/>
    <n v="100"/>
    <n v="0"/>
    <n v="0"/>
    <n v="0"/>
    <n v="100"/>
    <n v="0"/>
    <n v="0"/>
    <n v="0"/>
    <n v="100"/>
    <n v="0"/>
    <n v="0"/>
    <n v="0"/>
    <n v="5"/>
    <n v="3.3999999971001671E-7"/>
    <n v="0"/>
    <n v="0"/>
    <n v="100"/>
    <n v="100"/>
    <n v="100"/>
    <s v="Full Access"/>
    <s v="Full Access"/>
    <s v="Full Access"/>
    <n v="0"/>
    <x v="6"/>
    <s v=""/>
  </r>
  <r>
    <s v="Greenland"/>
    <x v="1"/>
    <n v="56.771999360000002"/>
    <n v="87.282005310000002"/>
    <n v="100.0000017"/>
    <n v="0"/>
    <n v="0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6"/>
    <s v=""/>
  </r>
  <r>
    <s v="Grenada"/>
    <x v="0"/>
    <n v="109.6029968"/>
    <n v="35.997001650000001"/>
    <n v="95.628650440000001"/>
    <n v="1.1614815839999999"/>
    <n v="0"/>
    <n v="3.2098679720000001"/>
    <m/>
    <m/>
    <m/>
    <m/>
    <m/>
    <m/>
    <m/>
    <m/>
    <n v="2"/>
    <n v="0"/>
    <n v="0"/>
    <n v="0"/>
    <n v="96"/>
    <n v="0"/>
    <n v="0"/>
    <s v=""/>
    <s v=""/>
    <s v=""/>
    <n v="0"/>
    <x v="5"/>
    <s v=""/>
  </r>
  <r>
    <s v="Grenada"/>
    <x v="2"/>
    <n v="110.87400049999999"/>
    <n v="36.164001460000001"/>
    <n v="95.628650440000001"/>
    <n v="1.1614815839999999"/>
    <n v="0"/>
    <n v="3.2098679720000001"/>
    <m/>
    <m/>
    <m/>
    <m/>
    <m/>
    <m/>
    <m/>
    <m/>
    <s v=""/>
    <s v=""/>
    <s v=""/>
    <s v=""/>
    <n v="96"/>
    <n v="0"/>
    <n v="0"/>
    <s v=""/>
    <s v=""/>
    <s v=""/>
    <s v=""/>
    <x v="5"/>
    <s v=""/>
  </r>
  <r>
    <s v="Guadeloupe"/>
    <x v="0"/>
    <n v="400.26000979999998"/>
    <n v="98.443000789999999"/>
    <n v="99.611028129999994"/>
    <n v="0"/>
    <n v="0.38897187239999997"/>
    <n v="0"/>
    <m/>
    <m/>
    <m/>
    <m/>
    <m/>
    <m/>
    <m/>
    <m/>
    <n v="5"/>
    <n v="3.8419582000000216E-2"/>
    <n v="0"/>
    <n v="0"/>
    <n v="100"/>
    <n v="0"/>
    <n v="0"/>
    <s v="Full Access"/>
    <s v=""/>
    <s v=""/>
    <n v="0"/>
    <x v="5"/>
    <s v=""/>
  </r>
  <r>
    <s v="Guadeloupe"/>
    <x v="1"/>
    <n v="400.12701420000002"/>
    <n v="98.498992920000006"/>
    <n v="99.803126039999995"/>
    <n v="0"/>
    <n v="0.19687396130000001"/>
    <n v="0"/>
    <m/>
    <m/>
    <m/>
    <m/>
    <m/>
    <m/>
    <m/>
    <m/>
    <s v=""/>
    <s v=""/>
    <s v=""/>
    <s v=""/>
    <n v="100"/>
    <n v="0"/>
    <n v="0"/>
    <s v=""/>
    <s v=""/>
    <s v=""/>
    <s v=""/>
    <x v="5"/>
    <s v=""/>
  </r>
  <r>
    <s v="Guam"/>
    <x v="0"/>
    <n v="161.85099790000001"/>
    <n v="94.533996579999993"/>
    <n v="99.6952"/>
    <n v="0"/>
    <n v="0.30480000000000002"/>
    <n v="0"/>
    <m/>
    <m/>
    <m/>
    <m/>
    <m/>
    <m/>
    <m/>
    <m/>
    <n v="5"/>
    <n v="0"/>
    <n v="0"/>
    <n v="0"/>
    <n v="100"/>
    <n v="0"/>
    <n v="0"/>
    <s v="Full Access"/>
    <s v=""/>
    <s v=""/>
    <n v="0"/>
    <x v="3"/>
    <s v=""/>
  </r>
  <r>
    <s v="Guam"/>
    <x v="1"/>
    <n v="168.78300479999999"/>
    <n v="94.938003539999997"/>
    <n v="99.6952"/>
    <n v="0"/>
    <n v="0.30480000000000002"/>
    <n v="0"/>
    <m/>
    <m/>
    <m/>
    <m/>
    <m/>
    <m/>
    <m/>
    <m/>
    <s v=""/>
    <s v=""/>
    <s v=""/>
    <s v=""/>
    <n v="100"/>
    <n v="0"/>
    <n v="0"/>
    <s v=""/>
    <s v=""/>
    <s v=""/>
    <s v=""/>
    <x v="3"/>
    <s v=""/>
  </r>
  <r>
    <s v="Guatemala"/>
    <x v="0"/>
    <n v="16252.424800000001"/>
    <n v="49.971000670000002"/>
    <n v="92.134033849999994"/>
    <n v="0.96845174850000004"/>
    <n v="4.7652610869999998"/>
    <n v="2.1322533130000001"/>
    <n v="87.242756180000001"/>
    <n v="1.6509012869999999"/>
    <n v="7.052091828"/>
    <n v="4.0542507089999997"/>
    <n v="97.030988910000005"/>
    <n v="0.2852100796"/>
    <n v="2.4757759840000002"/>
    <n v="0.20802502270000001"/>
    <n v="5"/>
    <n v="0.37447888400000123"/>
    <n v="0.11743610599999954"/>
    <n v="0.57531472400000039"/>
    <n v="92"/>
    <n v="87"/>
    <n v="97"/>
    <s v=""/>
    <s v=""/>
    <s v=""/>
    <n v="0.45787861800000085"/>
    <x v="5"/>
    <s v=""/>
  </r>
  <r>
    <s v="Guatemala"/>
    <x v="1"/>
    <n v="17915.566409999999"/>
    <n v="51.835998539999999"/>
    <n v="94.006428270000001"/>
    <n v="1.034150511"/>
    <n v="3.2159118150000001"/>
    <n v="1.7435094040000001"/>
    <n v="90.119329800000003"/>
    <n v="1.8491699989999999"/>
    <n v="4.5834386909999996"/>
    <n v="3.4480615079999999"/>
    <n v="97.618169440000003"/>
    <n v="0.27686600569999997"/>
    <n v="1.94525887"/>
    <n v="0.15970568490000001"/>
    <s v=""/>
    <s v=""/>
    <s v=""/>
    <s v=""/>
    <n v="94"/>
    <n v="90"/>
    <n v="98"/>
    <s v=""/>
    <s v=""/>
    <s v=""/>
    <s v=""/>
    <x v="5"/>
    <s v=""/>
  </r>
  <r>
    <s v="Guinea"/>
    <x v="0"/>
    <n v="11432.0957"/>
    <n v="35.140998840000002"/>
    <n v="63.615389540000002"/>
    <n v="16.090256029999999"/>
    <n v="9.7579804439999993"/>
    <n v="10.53637399"/>
    <n v="51.949155339999997"/>
    <n v="18.760629779999999"/>
    <n v="13.309717210000001"/>
    <n v="15.980497679999999"/>
    <n v="85.147507689999998"/>
    <n v="11.161602630000001"/>
    <n v="3.202620418"/>
    <n v="0.48826926510000002"/>
    <n v="5"/>
    <n v="6.9279840000000092E-2"/>
    <n v="0.28683647599999917"/>
    <n v="-0.24019526999999954"/>
    <n v="64"/>
    <n v="52"/>
    <n v="85"/>
    <s v=""/>
    <s v=""/>
    <s v=""/>
    <n v="-0.52703174599999869"/>
    <x v="4"/>
    <s v=""/>
  </r>
  <r>
    <s v="Guinea"/>
    <x v="1"/>
    <n v="13132.79199"/>
    <n v="36.875"/>
    <n v="63.961788740000003"/>
    <n v="21.281591500000001"/>
    <n v="6.2961194059999999"/>
    <n v="8.4605003540000006"/>
    <n v="50.74817899"/>
    <n v="26.14432944"/>
    <n v="9.7047191430000002"/>
    <n v="13.402772430000001"/>
    <n v="86.581690069999993"/>
    <n v="12.957241529999999"/>
    <n v="0.46106839799999999"/>
    <n v="0"/>
    <s v=""/>
    <s v=""/>
    <s v=""/>
    <s v=""/>
    <n v="64"/>
    <n v="51"/>
    <n v="87"/>
    <s v=""/>
    <s v=""/>
    <s v=""/>
    <s v=""/>
    <x v="4"/>
    <s v=""/>
  </r>
  <r>
    <s v="Guinea-Bissau"/>
    <x v="0"/>
    <n v="1737.2070309999999"/>
    <n v="42.12299728"/>
    <n v="58.764347620000002"/>
    <n v="10.59149221"/>
    <n v="29.744379070000001"/>
    <n v="0.89978109260000005"/>
    <n v="48.422730049999998"/>
    <n v="7.5662803609999996"/>
    <n v="42.58264827"/>
    <n v="1.428341318"/>
    <n v="72.973731220000005"/>
    <n v="14.748133599999999"/>
    <n v="12.104595890000001"/>
    <n v="0.17353928900000001"/>
    <n v="5"/>
    <n v="5.0512917999999726E-2"/>
    <n v="-0.47187666199999967"/>
    <n v="0.28183505000000081"/>
    <n v="59"/>
    <n v="48"/>
    <n v="73"/>
    <s v=""/>
    <s v=""/>
    <s v=""/>
    <n v="0.75371171200000053"/>
    <x v="4"/>
    <s v=""/>
  </r>
  <r>
    <s v="Guinea-Bissau"/>
    <x v="1"/>
    <n v="1967.998047"/>
    <n v="44.195999149999999"/>
    <n v="59.016912210000001"/>
    <n v="14.03457137"/>
    <n v="26.6263769"/>
    <n v="0.3221395192"/>
    <n v="49.831905300000003"/>
    <n v="9.2857730259999993"/>
    <n v="40.316451290000003"/>
    <n v="0.56587038450000005"/>
    <n v="70.614347910000006"/>
    <n v="20.03063358"/>
    <n v="9.3406252839999997"/>
    <n v="1.4393226929999999E-2"/>
    <s v=""/>
    <s v=""/>
    <s v=""/>
    <s v=""/>
    <n v="59"/>
    <n v="50"/>
    <n v="71"/>
    <s v=""/>
    <s v=""/>
    <s v=""/>
    <s v=""/>
    <x v="4"/>
    <s v=""/>
  </r>
  <r>
    <s v="Guyana"/>
    <x v="0"/>
    <n v="767.43298340000001"/>
    <n v="26.44099808"/>
    <n v="95.161856950000001"/>
    <n v="1.233247953"/>
    <n v="1.344803287"/>
    <n v="2.2600918079999999"/>
    <n v="93.422769709999997"/>
    <n v="1.6765425039999999"/>
    <n v="1.82819943"/>
    <n v="3.0724883580000002"/>
    <n v="100"/>
    <n v="0"/>
    <n v="0"/>
    <n v="0"/>
    <n v="5"/>
    <n v="7.8589980000000989E-2"/>
    <n v="0"/>
    <n v="0.10114415799999961"/>
    <n v="95"/>
    <n v="93"/>
    <n v="100"/>
    <s v=""/>
    <s v=""/>
    <s v="Full Access"/>
    <n v="0.10114415799999961"/>
    <x v="5"/>
    <s v=""/>
  </r>
  <r>
    <s v="Guyana"/>
    <x v="1"/>
    <n v="786.55902100000003"/>
    <n v="26.7859993"/>
    <n v="95.554806850000006"/>
    <n v="1.205244408"/>
    <n v="1.143069849"/>
    <n v="2.0968788969999999"/>
    <n v="93.928490499999995"/>
    <n v="1.6461938620000001"/>
    <n v="1.5612748329999999"/>
    <n v="2.864040809"/>
    <n v="100"/>
    <n v="0"/>
    <n v="0"/>
    <n v="0"/>
    <s v=""/>
    <s v=""/>
    <s v=""/>
    <s v=""/>
    <n v="96"/>
    <n v="94"/>
    <n v="100"/>
    <s v=""/>
    <s v=""/>
    <s v=""/>
    <s v=""/>
    <x v="5"/>
    <s v=""/>
  </r>
  <r>
    <s v="Haiti"/>
    <x v="0"/>
    <n v="10695.54004"/>
    <n v="52.426998140000002"/>
    <n v="64.567485939999997"/>
    <n v="9.2184870100000005"/>
    <n v="25.477839450000001"/>
    <n v="0.73618759609999995"/>
    <n v="42.416418049999997"/>
    <n v="12.228897890000001"/>
    <n v="43.807193750000003"/>
    <n v="1.5474903170000001"/>
    <n v="84.667679129999996"/>
    <n v="6.4867974830000001"/>
    <n v="8.8455233880000002"/>
    <n v="0"/>
    <n v="5"/>
    <n v="0.4255644920000009"/>
    <n v="-9.0115679999996697E-3"/>
    <n v="8.5856410000000952E-2"/>
    <n v="65"/>
    <n v="42"/>
    <n v="85"/>
    <s v=""/>
    <s v=""/>
    <s v=""/>
    <n v="9.4867978000000616E-2"/>
    <x v="4"/>
    <s v=""/>
  </r>
  <r>
    <s v="Haiti"/>
    <x v="1"/>
    <n v="11402.5332"/>
    <n v="57.087997440000002"/>
    <n v="66.695308400000002"/>
    <n v="9.8145436519999993"/>
    <n v="23.490147950000001"/>
    <n v="0"/>
    <n v="42.845700100000002"/>
    <n v="13.25598695"/>
    <n v="43.898312949999998"/>
    <n v="0"/>
    <n v="84.622621289999998"/>
    <n v="7.2276738790000001"/>
    <n v="8.1497048349999996"/>
    <n v="0"/>
    <s v=""/>
    <s v=""/>
    <s v=""/>
    <s v=""/>
    <n v="67"/>
    <n v="43"/>
    <n v="85"/>
    <s v=""/>
    <s v=""/>
    <s v=""/>
    <s v=""/>
    <x v="4"/>
    <s v=""/>
  </r>
  <r>
    <s v="Honduras"/>
    <x v="0"/>
    <n v="9112.9042969999991"/>
    <n v="55.164997100000001"/>
    <n v="93.254410710000002"/>
    <n v="0.43175410669999997"/>
    <n v="6.0221561560000003"/>
    <n v="0.29167902839999998"/>
    <n v="86.437073749999996"/>
    <n v="0.77584410459999997"/>
    <n v="12.14597638"/>
    <n v="0.6411057671"/>
    <n v="98.795162680000004"/>
    <n v="0.15209716100000001"/>
    <n v="1.04505549"/>
    <n v="7.6846736400000004E-3"/>
    <n v="5"/>
    <n v="0.48696208400000102"/>
    <n v="0.20842402600000015"/>
    <n v="0.68774516000000008"/>
    <n v="93"/>
    <n v="86"/>
    <n v="99"/>
    <s v=""/>
    <s v=""/>
    <s v=""/>
    <n v="0.47932113399999993"/>
    <x v="5"/>
    <s v=""/>
  </r>
  <r>
    <s v="Honduras"/>
    <x v="1"/>
    <n v="9904.6083980000003"/>
    <n v="58.358997340000002"/>
    <n v="95.689221130000007"/>
    <n v="0.4256206085"/>
    <n v="3.8851582640000002"/>
    <n v="0"/>
    <n v="89.875799549999996"/>
    <n v="0.80670950789999996"/>
    <n v="9.3174909459999995"/>
    <n v="0"/>
    <n v="99.837282810000005"/>
    <n v="0.15370152619999999"/>
    <n v="9.0156632960000007E-3"/>
    <n v="0"/>
    <s v=""/>
    <s v=""/>
    <s v=""/>
    <s v=""/>
    <n v="96"/>
    <n v="90"/>
    <n v="100"/>
    <s v=""/>
    <s v=""/>
    <s v=""/>
    <s v=""/>
    <x v="5"/>
    <s v=""/>
  </r>
  <r>
    <s v="Hungary"/>
    <x v="0"/>
    <n v="9777.9248050000006"/>
    <n v="70.5"/>
    <n v="99.970528959999996"/>
    <n v="0"/>
    <n v="2.9471039399999999E-2"/>
    <n v="0"/>
    <n v="99.900089719999997"/>
    <n v="0"/>
    <n v="9.9910284789999998E-2"/>
    <n v="0"/>
    <n v="100"/>
    <n v="0"/>
    <n v="0"/>
    <n v="0"/>
    <n v="5"/>
    <n v="5.8937020000001897E-3"/>
    <n v="0"/>
    <n v="1.9982056000000626E-2"/>
    <n v="100"/>
    <n v="100"/>
    <n v="100"/>
    <s v="Full Access"/>
    <s v="Full Access"/>
    <s v="Full Access"/>
    <n v="1.9982056000000626E-2"/>
    <x v="1"/>
    <s v=""/>
  </r>
  <r>
    <s v="Hungary"/>
    <x v="1"/>
    <n v="9660.3496090000008"/>
    <n v="71.942001340000004"/>
    <n v="99.999997469999997"/>
    <n v="0"/>
    <n v="2.5272441919999999E-6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Iceland"/>
    <x v="0"/>
    <n v="330.23699950000002"/>
    <n v="93.699996949999999"/>
    <n v="100.00000230000001"/>
    <n v="0"/>
    <n v="0"/>
    <n v="0"/>
    <n v="100"/>
    <n v="0"/>
    <n v="0"/>
    <n v="0"/>
    <n v="100"/>
    <n v="0"/>
    <n v="0"/>
    <n v="0"/>
    <n v="5"/>
    <n v="-1.0180000003856548E-6"/>
    <n v="0"/>
    <n v="0"/>
    <n v="100"/>
    <n v="100"/>
    <n v="100"/>
    <s v="Full Access"/>
    <s v="Full Access"/>
    <s v="Full Access"/>
    <n v="0"/>
    <x v="1"/>
    <s v=""/>
  </r>
  <r>
    <s v="Iceland"/>
    <x v="1"/>
    <n v="341.25"/>
    <n v="93.897994999999995"/>
    <n v="99.999997210000004"/>
    <n v="0"/>
    <n v="2.7946500150000002E-6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India"/>
    <x v="0"/>
    <n v="1310152.375"/>
    <n v="32.777000430000001"/>
    <n v="88.138132630000001"/>
    <n v="4.6925990149999999"/>
    <n v="6.4124515520000003"/>
    <n v="0.75681680389999995"/>
    <n v="85.572000349999996"/>
    <n v="5.5421338929999999"/>
    <n v="7.8808700040000002"/>
    <n v="1.004995751"/>
    <n v="93.401064610000006"/>
    <n v="2.9502709540000001"/>
    <n v="3.4008427999999999"/>
    <n v="0.2478216409"/>
    <n v="5"/>
    <n v="0.47027847999999894"/>
    <n v="5.379433800000015E-2"/>
    <n v="0.64210055599999971"/>
    <n v="88"/>
    <n v="86"/>
    <n v="93"/>
    <s v=""/>
    <s v=""/>
    <s v=""/>
    <n v="0.5883062179999996"/>
    <x v="0"/>
    <s v=""/>
  </r>
  <r>
    <s v="India"/>
    <x v="1"/>
    <n v="1380004.375"/>
    <n v="34.926002500000003"/>
    <n v="90.489525029999996"/>
    <n v="4.9836025619999997"/>
    <n v="3.9631539450000002"/>
    <n v="0.56371846260000003"/>
    <n v="88.782503129999995"/>
    <n v="5.9022100540000002"/>
    <n v="4.5763757299999996"/>
    <n v="0.73891108559999996"/>
    <n v="93.670036300000007"/>
    <n v="3.2720560270000001"/>
    <n v="2.8206075230000001"/>
    <n v="0.2373001538"/>
    <s v=""/>
    <s v=""/>
    <s v=""/>
    <s v=""/>
    <n v="90"/>
    <n v="89"/>
    <n v="94"/>
    <s v=""/>
    <s v=""/>
    <s v=""/>
    <s v=""/>
    <x v="0"/>
    <s v=""/>
  </r>
  <r>
    <s v="Indonesia"/>
    <x v="0"/>
    <n v="258383.25"/>
    <n v="53.312999730000001"/>
    <n v="88.527352960000002"/>
    <n v="0.79413052260000006"/>
    <n v="8.9438595640000003"/>
    <n v="1.7346569540000001"/>
    <n v="80.630791189999997"/>
    <n v="0.97404573149999996"/>
    <n v="14.98518808"/>
    <n v="3.4099750009999998"/>
    <n v="95.442491759999996"/>
    <n v="0.63657604779999999"/>
    <n v="3.6533766409999999"/>
    <n v="0.26755555320000002"/>
    <n v="5"/>
    <n v="0.77759933000000103"/>
    <n v="0.42760406200000034"/>
    <n v="1.0074342380000019"/>
    <n v="89"/>
    <n v="81"/>
    <n v="95"/>
    <s v=""/>
    <s v=""/>
    <s v=""/>
    <n v="0.57983017600000153"/>
    <x v="3"/>
    <s v=""/>
  </r>
  <r>
    <s v="Indonesia"/>
    <x v="1"/>
    <n v="273523.625"/>
    <n v="56.640998840000002"/>
    <n v="92.415349610000007"/>
    <n v="0.85547463349999997"/>
    <n v="5.553871666"/>
    <n v="1.175304087"/>
    <n v="85.667962380000006"/>
    <n v="1.1780912299999999"/>
    <n v="10.61491462"/>
    <n v="2.539031772"/>
    <n v="97.580512069999997"/>
    <n v="0.60850983449999996"/>
    <n v="1.679615139"/>
    <n v="0.13136295880000001"/>
    <s v=""/>
    <s v=""/>
    <s v=""/>
    <s v=""/>
    <n v="92"/>
    <n v="86"/>
    <n v="98"/>
    <s v=""/>
    <s v=""/>
    <s v=""/>
    <s v=""/>
    <x v="3"/>
    <s v=""/>
  </r>
  <r>
    <s v="Iran (Islamic Republic of)"/>
    <x v="0"/>
    <n v="78492.210940000004"/>
    <n v="73.358001709999996"/>
    <n v="96.806987079999999"/>
    <n v="1.9948915730000001"/>
    <n v="1.126061081"/>
    <n v="7.2060265609999993E-2"/>
    <n v="92.162502649999993"/>
    <n v="4.221624781"/>
    <n v="3.3453963830000002"/>
    <n v="0.27047619049999999"/>
    <n v="98.493760870000003"/>
    <n v="1.186191432"/>
    <n v="0.3200476961"/>
    <n v="0"/>
    <n v="5"/>
    <n v="0.13512985000000127"/>
    <n v="3.014517000000012E-2"/>
    <n v="0.33324654600000087"/>
    <n v="97"/>
    <n v="92"/>
    <n v="98"/>
    <s v=""/>
    <s v=""/>
    <s v=""/>
    <n v="0.30310137600000076"/>
    <x v="0"/>
    <s v=""/>
  </r>
  <r>
    <s v="Iran (Islamic Republic of)"/>
    <x v="1"/>
    <n v="83992.953129999994"/>
    <n v="75.874000550000005"/>
    <n v="97.482636330000005"/>
    <n v="1.938311229"/>
    <n v="0.51379736310000002"/>
    <n v="6.5255081849999994E-2"/>
    <n v="93.828735379999998"/>
    <n v="4.2979487650000001"/>
    <n v="1.602839669"/>
    <n v="0.27047619049999999"/>
    <n v="98.644486720000003"/>
    <n v="1.1880066709999999"/>
    <n v="0.1675066077"/>
    <n v="0"/>
    <s v=""/>
    <s v=""/>
    <s v=""/>
    <s v=""/>
    <n v="97"/>
    <n v="94"/>
    <n v="99"/>
    <s v=""/>
    <s v=""/>
    <s v=""/>
    <s v=""/>
    <x v="0"/>
    <s v=""/>
  </r>
  <r>
    <s v="Iraq"/>
    <x v="0"/>
    <n v="35572.269529999998"/>
    <n v="69.920997619999994"/>
    <n v="94.247593300000005"/>
    <n v="1.056676215"/>
    <n v="1.7379110360000001"/>
    <n v="2.9578194500000001"/>
    <n v="84.76271011"/>
    <n v="2.8306169350000001"/>
    <n v="2.77640479"/>
    <n v="9.630268161"/>
    <n v="98.3278526"/>
    <n v="0.29355262310000002"/>
    <n v="1.2911660709999999"/>
    <n v="8.74287017E-2"/>
    <n v="5"/>
    <n v="0.82246198999999931"/>
    <n v="0.29617568600000083"/>
    <n v="2.0136873339999992"/>
    <n v="94"/>
    <n v="85"/>
    <n v="98"/>
    <s v=""/>
    <s v=""/>
    <s v=""/>
    <n v="1.7175116479999983"/>
    <x v="2"/>
    <s v=""/>
  </r>
  <r>
    <s v="Iraq"/>
    <x v="1"/>
    <n v="40222.503909999999"/>
    <n v="70.892997739999998"/>
    <n v="98.359903250000002"/>
    <n v="0.89216034950000001"/>
    <n v="2.427900808E-6"/>
    <n v="0.74793397130000006"/>
    <n v="94.831146779999997"/>
    <n v="2.5992513389999998"/>
    <n v="0"/>
    <n v="2.5696018770000002"/>
    <n v="99.808731030000004"/>
    <n v="0.19126897000000001"/>
    <n v="0"/>
    <n v="0"/>
    <s v=""/>
    <s v=""/>
    <s v=""/>
    <s v=""/>
    <n v="98"/>
    <n v="95"/>
    <n v="100"/>
    <s v=""/>
    <s v=""/>
    <s v=""/>
    <s v=""/>
    <x v="2"/>
    <s v=""/>
  </r>
  <r>
    <s v="Ireland"/>
    <x v="0"/>
    <n v="4652.419922"/>
    <n v="62.537998199999997"/>
    <n v="97.372127989999996"/>
    <n v="0"/>
    <n v="2.6278720080000002"/>
    <n v="0"/>
    <n v="98.01681619"/>
    <n v="0"/>
    <n v="1.983183812"/>
    <n v="0"/>
    <n v="96.98594181"/>
    <n v="0"/>
    <n v="3.014058189"/>
    <n v="0"/>
    <n v="5"/>
    <n v="5.5157040000011646E-3"/>
    <n v="-1.2111559999993915E-3"/>
    <n v="2.3620912000001226E-2"/>
    <n v="97"/>
    <n v="98"/>
    <n v="97"/>
    <s v=""/>
    <s v=""/>
    <s v=""/>
    <n v="2.4832068000000616E-2"/>
    <x v="1"/>
    <s v=""/>
  </r>
  <r>
    <s v="Ireland"/>
    <x v="1"/>
    <n v="4937.7958980000003"/>
    <n v="63.652999880000003"/>
    <n v="97.399706510000001"/>
    <n v="0"/>
    <n v="2.6002934849999999"/>
    <n v="0"/>
    <n v="98.134920750000006"/>
    <n v="0"/>
    <n v="1.8650792469999999"/>
    <n v="0"/>
    <n v="96.979886030000003"/>
    <n v="0"/>
    <n v="3.0201139659999998"/>
    <n v="0"/>
    <s v=""/>
    <s v=""/>
    <s v=""/>
    <s v=""/>
    <n v="97"/>
    <n v="98"/>
    <n v="97"/>
    <s v=""/>
    <s v=""/>
    <s v=""/>
    <s v=""/>
    <x v="1"/>
    <s v=""/>
  </r>
  <r>
    <s v="Isle of Man"/>
    <x v="0"/>
    <n v="83.232002260000002"/>
    <n v="52.244998930000001"/>
    <n v="99.075000000000003"/>
    <n v="0"/>
    <n v="0.92500000000000004"/>
    <n v="0"/>
    <m/>
    <m/>
    <m/>
    <m/>
    <m/>
    <m/>
    <m/>
    <m/>
    <n v="5"/>
    <n v="0"/>
    <n v="0"/>
    <n v="0"/>
    <n v="99"/>
    <n v="0"/>
    <n v="0"/>
    <s v=""/>
    <s v=""/>
    <s v=""/>
    <n v="0"/>
    <x v="1"/>
    <s v=""/>
  </r>
  <r>
    <s v="Isle of Man"/>
    <x v="1"/>
    <n v="85.031997680000003"/>
    <n v="52.89800262"/>
    <n v="99.075000000000003"/>
    <n v="0"/>
    <n v="0.92500000000000004"/>
    <n v="0"/>
    <m/>
    <m/>
    <m/>
    <m/>
    <m/>
    <m/>
    <m/>
    <m/>
    <s v=""/>
    <s v=""/>
    <s v=""/>
    <s v=""/>
    <n v="99"/>
    <n v="0"/>
    <n v="0"/>
    <s v=""/>
    <s v=""/>
    <s v=""/>
    <s v=""/>
    <x v="1"/>
    <s v=""/>
  </r>
  <r>
    <s v="Israel"/>
    <x v="0"/>
    <n v="7978.4960940000001"/>
    <n v="92.179000849999994"/>
    <n v="100.0000015"/>
    <n v="0"/>
    <n v="0"/>
    <n v="0"/>
    <n v="100"/>
    <n v="0"/>
    <n v="0"/>
    <n v="0"/>
    <n v="100"/>
    <n v="0"/>
    <n v="0"/>
    <n v="0"/>
    <n v="5"/>
    <n v="-2.999999992425728E-7"/>
    <n v="0"/>
    <n v="0"/>
    <n v="100"/>
    <n v="100"/>
    <n v="100"/>
    <s v="Full Access"/>
    <s v="Full Access"/>
    <s v="Full Access"/>
    <n v="0"/>
    <x v="1"/>
    <s v=""/>
  </r>
  <r>
    <s v="Israel"/>
    <x v="1"/>
    <n v="8655.5410159999992"/>
    <n v="92.58699799"/>
    <n v="100"/>
    <n v="0"/>
    <n v="0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Italy"/>
    <x v="0"/>
    <n v="60578.488279999998"/>
    <n v="69.565002440000001"/>
    <n v="99.91703407"/>
    <n v="0"/>
    <n v="8.2965925910000002E-2"/>
    <n v="0"/>
    <m/>
    <m/>
    <m/>
    <m/>
    <m/>
    <m/>
    <m/>
    <m/>
    <n v="5"/>
    <n v="0"/>
    <n v="0"/>
    <n v="0"/>
    <n v="100"/>
    <n v="0"/>
    <n v="0"/>
    <s v="Full Access"/>
    <s v=""/>
    <s v=""/>
    <n v="0"/>
    <x v="1"/>
    <s v=""/>
  </r>
  <r>
    <s v="Italy"/>
    <x v="1"/>
    <n v="60461.828130000002"/>
    <n v="71.038993840000003"/>
    <n v="99.91703407"/>
    <n v="0"/>
    <n v="8.2965925910000002E-2"/>
    <n v="0"/>
    <m/>
    <m/>
    <m/>
    <m/>
    <m/>
    <m/>
    <m/>
    <m/>
    <s v=""/>
    <s v=""/>
    <s v=""/>
    <s v=""/>
    <n v="100"/>
    <n v="0"/>
    <n v="0"/>
    <s v=""/>
    <s v=""/>
    <s v=""/>
    <s v=""/>
    <x v="1"/>
    <s v=""/>
  </r>
  <r>
    <s v="Jamaica"/>
    <x v="0"/>
    <n v="2891.0239259999998"/>
    <n v="54.833004000000003"/>
    <n v="90.416796289999994"/>
    <n v="5.4073366030000001"/>
    <n v="2.169821217"/>
    <n v="2.006045893"/>
    <n v="84.500709900000004"/>
    <n v="8.4013357529999997"/>
    <n v="3.055395678"/>
    <n v="4.0425586710000001"/>
    <n v="95.289990239999995"/>
    <n v="2.9411220149999999"/>
    <n v="1.440356529"/>
    <n v="0.32853121530000001"/>
    <n v="5"/>
    <n v="0.12262964200000112"/>
    <n v="2.1605134000000702E-2"/>
    <n v="0.17984045199999912"/>
    <n v="90"/>
    <n v="85"/>
    <n v="95"/>
    <s v=""/>
    <s v=""/>
    <s v=""/>
    <n v="0.15823531799999843"/>
    <x v="5"/>
    <s v=""/>
  </r>
  <r>
    <s v="Jamaica"/>
    <x v="1"/>
    <n v="2961.1608890000002"/>
    <n v="56.311000819999997"/>
    <n v="91.029944499999999"/>
    <n v="5.3675709139999999"/>
    <n v="1.8640102030000001"/>
    <n v="1.7384743789999999"/>
    <n v="85.39991216"/>
    <n v="8.4907373709999998"/>
    <n v="2.5689718949999998"/>
    <n v="3.540378574"/>
    <n v="95.398015909999998"/>
    <n v="2.944456223"/>
    <n v="1.317064322"/>
    <n v="0.34046355"/>
    <s v=""/>
    <s v=""/>
    <s v=""/>
    <s v=""/>
    <n v="91"/>
    <n v="85"/>
    <n v="95"/>
    <s v=""/>
    <s v=""/>
    <s v=""/>
    <s v=""/>
    <x v="5"/>
    <s v=""/>
  </r>
  <r>
    <s v="Japan"/>
    <x v="0"/>
    <n v="127985.1406"/>
    <n v="91.380996699999997"/>
    <n v="98.922805479999994"/>
    <n v="0"/>
    <n v="1.0771945169999999"/>
    <n v="0"/>
    <m/>
    <m/>
    <m/>
    <m/>
    <m/>
    <m/>
    <m/>
    <m/>
    <n v="5"/>
    <n v="3.1221394000002078E-2"/>
    <n v="0"/>
    <n v="0"/>
    <n v="99"/>
    <n v="0"/>
    <n v="0"/>
    <s v=""/>
    <s v=""/>
    <s v=""/>
    <n v="0"/>
    <x v="3"/>
    <s v=""/>
  </r>
  <r>
    <s v="Japan"/>
    <x v="1"/>
    <n v="126476.46090000001"/>
    <n v="91.781997680000003"/>
    <n v="99.078912450000004"/>
    <n v="0"/>
    <n v="0.92108754670000004"/>
    <n v="0"/>
    <m/>
    <m/>
    <m/>
    <m/>
    <m/>
    <m/>
    <m/>
    <m/>
    <s v=""/>
    <s v=""/>
    <s v=""/>
    <s v=""/>
    <n v="99"/>
    <n v="0"/>
    <n v="0"/>
    <s v=""/>
    <s v=""/>
    <s v=""/>
    <s v=""/>
    <x v="3"/>
    <s v=""/>
  </r>
  <r>
    <s v="Jordan"/>
    <x v="0"/>
    <n v="9266.5732420000004"/>
    <n v="90.256004329999996"/>
    <n v="99.006784909999993"/>
    <n v="0.15240298360000001"/>
    <n v="0.78123116479999999"/>
    <n v="5.958093834E-2"/>
    <n v="97.362315390000006"/>
    <n v="0.62427255179999996"/>
    <n v="1.973552059"/>
    <n v="3.986E-2"/>
    <n v="99.184316820000006"/>
    <n v="0.10146013550000001"/>
    <n v="0.65251304369999996"/>
    <n v="6.1710000000000001E-2"/>
    <n v="5"/>
    <n v="-1.3296389999999292E-2"/>
    <n v="-1.8220846000002667E-2"/>
    <n v="-1.0167340000000991E-2"/>
    <n v="99"/>
    <n v="97"/>
    <n v="99"/>
    <s v=""/>
    <s v=""/>
    <s v=""/>
    <n v="8.0535060000016759E-3"/>
    <x v="2"/>
    <s v=""/>
  </r>
  <r>
    <s v="Jordan"/>
    <x v="1"/>
    <n v="10203.139649999999"/>
    <n v="91.417999269999996"/>
    <n v="98.940302959999997"/>
    <n v="0.1462147369"/>
    <n v="0.8536474704"/>
    <n v="5.9834831790000001E-2"/>
    <n v="97.311478690000001"/>
    <n v="0.62394659450000001"/>
    <n v="2.0247147160000001"/>
    <n v="3.986E-2"/>
    <n v="99.093212589999993"/>
    <n v="0.1013669408"/>
    <n v="0.74371047069999996"/>
    <n v="6.1710000000000001E-2"/>
    <s v=""/>
    <s v=""/>
    <s v=""/>
    <s v=""/>
    <n v="99"/>
    <n v="97"/>
    <n v="99"/>
    <s v=""/>
    <s v=""/>
    <s v=""/>
    <s v=""/>
    <x v="2"/>
    <s v=""/>
  </r>
  <r>
    <s v="Kazakhstan"/>
    <x v="0"/>
    <n v="17572.009770000001"/>
    <n v="57.191001890000003"/>
    <n v="95.025334409999999"/>
    <n v="1.812908425"/>
    <n v="2.9043926519999999"/>
    <n v="0.25736451110000003"/>
    <n v="90.747497839999994"/>
    <n v="1.8667718499999999"/>
    <n v="6.7845377490000001"/>
    <n v="0.60119255559999996"/>
    <n v="98.227409789999996"/>
    <n v="1.7725902060000001"/>
    <n v="0"/>
    <n v="0"/>
    <n v="5"/>
    <n v="8.1927182000001153E-2"/>
    <n v="-4.5335692000000448E-2"/>
    <n v="0.23835090000000037"/>
    <n v="95"/>
    <n v="91"/>
    <n v="98"/>
    <s v=""/>
    <s v=""/>
    <s v=""/>
    <n v="0.28368659200000079"/>
    <x v="1"/>
    <s v=""/>
  </r>
  <r>
    <s v="Kazakhstan"/>
    <x v="1"/>
    <n v="18776.707030000001"/>
    <n v="57.671001429999997"/>
    <n v="95.434970320000005"/>
    <n v="1.9414250390000001"/>
    <n v="2.5459569339999999"/>
    <n v="7.7647704710000001E-2"/>
    <n v="91.939252339999996"/>
    <n v="1.862616064"/>
    <n v="6.0146930489999999"/>
    <n v="0.18343854379999999"/>
    <n v="98.000731329999994"/>
    <n v="1.999268673"/>
    <n v="0"/>
    <n v="0"/>
    <s v=""/>
    <s v=""/>
    <s v=""/>
    <s v=""/>
    <n v="95"/>
    <n v="92"/>
    <n v="98"/>
    <s v=""/>
    <s v=""/>
    <s v=""/>
    <s v=""/>
    <x v="1"/>
    <s v=""/>
  </r>
  <r>
    <s v="Kenya"/>
    <x v="0"/>
    <n v="47878.339840000001"/>
    <n v="25.65799904"/>
    <n v="58.196927979999998"/>
    <n v="8.7967539769999998"/>
    <n v="11.522918349999999"/>
    <n v="21.483399689999999"/>
    <n v="48.272161910000001"/>
    <n v="10.37313934"/>
    <n v="14.21683468"/>
    <n v="27.13786408"/>
    <n v="86.953147920000006"/>
    <n v="4.2293042700000001"/>
    <n v="3.7175043830000001"/>
    <n v="5.1000434290000003"/>
    <n v="5"/>
    <n v="0.6871927200000002"/>
    <n v="4.4167059999978163E-3"/>
    <n v="0.7015634039999995"/>
    <n v="58"/>
    <n v="48"/>
    <n v="87"/>
    <s v=""/>
    <s v=""/>
    <s v=""/>
    <n v="0.69714669800000173"/>
    <x v="4"/>
    <s v=""/>
  </r>
  <r>
    <s v="Kenya"/>
    <x v="1"/>
    <n v="53771.300779999998"/>
    <n v="27.994998930000001"/>
    <n v="61.632891579999999"/>
    <n v="9.54187005"/>
    <n v="9.7800875240000007"/>
    <n v="19.045150840000002"/>
    <n v="51.779978929999999"/>
    <n v="11.569004189999999"/>
    <n v="12.519113219999999"/>
    <n v="24.131903659999999"/>
    <n v="86.975231449999995"/>
    <n v="4.327944725"/>
    <n v="2.7351426299999999"/>
    <n v="5.9616811930000004"/>
    <s v=""/>
    <s v=""/>
    <s v=""/>
    <s v=""/>
    <n v="62"/>
    <n v="52"/>
    <n v="87"/>
    <s v=""/>
    <s v=""/>
    <s v=""/>
    <s v=""/>
    <x v="4"/>
    <s v=""/>
  </r>
  <r>
    <s v="Kiribati"/>
    <x v="0"/>
    <n v="110.927002"/>
    <n v="51.618999479999999"/>
    <n v="73.848096589999997"/>
    <n v="2.3408915690000001"/>
    <n v="23.811011839999999"/>
    <n v="0"/>
    <n v="57.922252589999999"/>
    <n v="1.6395879280000001"/>
    <n v="40.438159480000003"/>
    <n v="0"/>
    <n v="88.774932000000007"/>
    <n v="2.9982032959999998"/>
    <n v="8.2268647060000006"/>
    <n v="0"/>
    <n v="5"/>
    <n v="0.82456485200000029"/>
    <n v="0.55124856999999849"/>
    <n v="0.61438646000000008"/>
    <n v="74"/>
    <n v="58"/>
    <n v="89"/>
    <s v=""/>
    <s v=""/>
    <s v=""/>
    <n v="6.3137890000001584E-2"/>
    <x v="3"/>
    <s v=""/>
  </r>
  <r>
    <s v="Kiribati"/>
    <x v="1"/>
    <n v="119.44599909999999"/>
    <n v="55.593997960000003"/>
    <n v="77.970920849999999"/>
    <n v="4.0768996250000002"/>
    <n v="17.952179529999999"/>
    <n v="0"/>
    <n v="60.99418489"/>
    <n v="2.0966097989999999"/>
    <n v="36.909205319999998"/>
    <n v="0"/>
    <n v="91.531174849999999"/>
    <n v="5.6586664610000001"/>
    <n v="2.8101586909999998"/>
    <n v="0"/>
    <s v=""/>
    <s v=""/>
    <s v=""/>
    <s v=""/>
    <n v="78"/>
    <n v="61"/>
    <n v="92"/>
    <s v=""/>
    <s v=""/>
    <s v=""/>
    <s v=""/>
    <x v="3"/>
    <s v=""/>
  </r>
  <r>
    <s v="Kuwait"/>
    <x v="0"/>
    <n v="3835.5878910000001"/>
    <n v="100"/>
    <n v="100"/>
    <n v="0"/>
    <n v="0"/>
    <n v="0"/>
    <m/>
    <m/>
    <m/>
    <m/>
    <m/>
    <m/>
    <m/>
    <m/>
    <n v="5"/>
    <n v="0"/>
    <n v="0"/>
    <n v="0"/>
    <n v="100"/>
    <n v="0"/>
    <n v="0"/>
    <s v="Full Access"/>
    <s v=""/>
    <s v=""/>
    <n v="0"/>
    <x v="2"/>
    <s v=""/>
  </r>
  <r>
    <s v="Kuwait"/>
    <x v="1"/>
    <n v="4270.5629879999997"/>
    <n v="100"/>
    <n v="100"/>
    <n v="0"/>
    <n v="0"/>
    <n v="0"/>
    <m/>
    <m/>
    <m/>
    <m/>
    <m/>
    <m/>
    <m/>
    <m/>
    <s v=""/>
    <s v=""/>
    <s v=""/>
    <s v=""/>
    <n v="100"/>
    <n v="0"/>
    <n v="0"/>
    <s v=""/>
    <s v=""/>
    <s v=""/>
    <s v=""/>
    <x v="2"/>
    <s v=""/>
  </r>
  <r>
    <s v="Kyrgyzstan"/>
    <x v="0"/>
    <n v="5959.1259769999997"/>
    <n v="35.777000430000001"/>
    <n v="88.441761249999999"/>
    <n v="1.7899358359999999"/>
    <n v="2.2480629049999998"/>
    <n v="7.5202400129999996"/>
    <n v="83.105217640000006"/>
    <n v="2.4159736540000001"/>
    <n v="3.3531687830000001"/>
    <n v="11.12563993"/>
    <n v="98.021346449999996"/>
    <n v="0.66614053719999999"/>
    <n v="0.26429650360000001"/>
    <n v="1.04821651"/>
    <n v="5"/>
    <n v="0.65150879400000006"/>
    <n v="0.25726917199999944"/>
    <n v="0.83064227200000007"/>
    <n v="88"/>
    <n v="83"/>
    <n v="98"/>
    <s v=""/>
    <s v=""/>
    <s v=""/>
    <n v="0.57337310000000064"/>
    <x v="1"/>
    <s v=""/>
  </r>
  <r>
    <s v="Kyrgyzstan"/>
    <x v="1"/>
    <n v="6524.1909180000002"/>
    <n v="36.855998990000003"/>
    <n v="91.699305219999999"/>
    <n v="1.900734111"/>
    <n v="1.8656486999999999"/>
    <n v="4.5343119649999997"/>
    <n v="87.258429000000007"/>
    <n v="2.606070485"/>
    <n v="2.9545936840000002"/>
    <n v="7.1809068319999998"/>
    <n v="99.307692309999993"/>
    <n v="0.6923076923"/>
    <n v="0"/>
    <n v="0"/>
    <s v=""/>
    <s v=""/>
    <s v=""/>
    <s v=""/>
    <n v="92"/>
    <n v="87"/>
    <n v="99"/>
    <s v=""/>
    <s v=""/>
    <s v=""/>
    <s v=""/>
    <x v="1"/>
    <s v=""/>
  </r>
  <r>
    <s v="Lao People's Democratic Republic"/>
    <x v="0"/>
    <n v="6741.1601559999999"/>
    <n v="33.10799789"/>
    <n v="77.460572209999995"/>
    <n v="3.0523403340000002"/>
    <n v="14.22792235"/>
    <n v="5.2591651080000004"/>
    <n v="70.239686550000002"/>
    <n v="4.1702933629999999"/>
    <n v="18.202221389999998"/>
    <n v="7.3877986939999998"/>
    <n v="92.049779979999997"/>
    <n v="0.79360784900000003"/>
    <n v="6.1981767950000002"/>
    <n v="0.95843537109999999"/>
    <n v="5"/>
    <n v="1.551834194"/>
    <n v="1.0028964480000013"/>
    <n v="1.6466545739999987"/>
    <n v="77"/>
    <n v="70"/>
    <n v="92"/>
    <s v=""/>
    <s v=""/>
    <s v=""/>
    <n v="0.64375812599999738"/>
    <x v="3"/>
    <s v=""/>
  </r>
  <r>
    <s v="Lao People's Democratic Republic"/>
    <x v="1"/>
    <n v="7275.5561520000001"/>
    <n v="36.290000919999997"/>
    <n v="85.219743179999995"/>
    <n v="3.566857739"/>
    <n v="10.62886799"/>
    <n v="0.58453109380000001"/>
    <n v="78.472959419999995"/>
    <n v="5.5985837859999998"/>
    <n v="15.010969599999999"/>
    <n v="0.91748719570000004"/>
    <n v="97.064262220000003"/>
    <n v="0"/>
    <n v="2.935737778"/>
    <n v="0"/>
    <s v=""/>
    <s v=""/>
    <s v=""/>
    <s v=""/>
    <n v="85"/>
    <n v="78"/>
    <n v="97"/>
    <s v=""/>
    <s v=""/>
    <s v=""/>
    <s v=""/>
    <x v="3"/>
    <s v=""/>
  </r>
  <r>
    <s v="Latvia"/>
    <x v="0"/>
    <n v="1997.6750489999999"/>
    <n v="67.979995729999999"/>
    <n v="98.525117280000003"/>
    <n v="0.67870742309999998"/>
    <n v="0.79617529310000001"/>
    <n v="0"/>
    <n v="97.854719009999997"/>
    <n v="0"/>
    <n v="2.145280992"/>
    <n v="0"/>
    <n v="98.840893339999994"/>
    <n v="0.99839286199999999"/>
    <n v="0.1607138001"/>
    <n v="0"/>
    <n v="5"/>
    <n v="5.14967740000003E-2"/>
    <n v="7.206270000000359E-3"/>
    <n v="0.14490082599999993"/>
    <n v="99"/>
    <n v="98"/>
    <n v="99"/>
    <s v=""/>
    <s v=""/>
    <s v=""/>
    <n v="0.13769455599999958"/>
    <x v="1"/>
    <s v=""/>
  </r>
  <r>
    <s v="Latvia"/>
    <x v="1"/>
    <n v="1886.2020259999999"/>
    <n v="68.315002440000001"/>
    <n v="98.782601150000005"/>
    <n v="0.68230074240000005"/>
    <n v="0.53509810369999999"/>
    <n v="0"/>
    <n v="98.579223139999996"/>
    <n v="0"/>
    <n v="1.4207768599999999"/>
    <n v="0"/>
    <n v="98.876924689999996"/>
    <n v="0.99875681510000003"/>
    <n v="0.1243184908"/>
    <n v="0"/>
    <s v=""/>
    <s v=""/>
    <s v=""/>
    <s v=""/>
    <n v="99"/>
    <n v="99"/>
    <n v="99"/>
    <s v=""/>
    <s v=""/>
    <s v=""/>
    <s v=""/>
    <x v="1"/>
    <s v=""/>
  </r>
  <r>
    <s v="Lebanon"/>
    <x v="0"/>
    <n v="6532.6811520000001"/>
    <n v="88.106002810000007"/>
    <n v="91.224322509999993"/>
    <n v="7.2900646499999997"/>
    <n v="1.3401928400000001"/>
    <n v="0.14541999999999999"/>
    <m/>
    <m/>
    <m/>
    <m/>
    <m/>
    <m/>
    <m/>
    <m/>
    <n v="5"/>
    <n v="0.2751354980000002"/>
    <n v="0"/>
    <n v="0"/>
    <n v="91"/>
    <n v="0"/>
    <n v="0"/>
    <s v=""/>
    <s v=""/>
    <s v=""/>
    <n v="0"/>
    <x v="2"/>
    <s v=""/>
  </r>
  <r>
    <s v="Lebanon"/>
    <x v="1"/>
    <n v="6825.4418949999999"/>
    <n v="88.924995420000002"/>
    <n v="92.6"/>
    <n v="7.4"/>
    <n v="0"/>
    <n v="0"/>
    <m/>
    <m/>
    <m/>
    <m/>
    <m/>
    <m/>
    <m/>
    <m/>
    <s v=""/>
    <s v=""/>
    <s v=""/>
    <s v=""/>
    <n v="93"/>
    <n v="0"/>
    <n v="0"/>
    <s v=""/>
    <s v=""/>
    <s v=""/>
    <s v=""/>
    <x v="2"/>
    <s v=""/>
  </r>
  <r>
    <s v="Lesotho"/>
    <x v="0"/>
    <n v="2059.0109859999998"/>
    <n v="26.908000950000002"/>
    <n v="70.545689400000001"/>
    <n v="10.86331049"/>
    <n v="14.534382900000001"/>
    <n v="4.0566172079999996"/>
    <n v="63.420883150000002"/>
    <n v="13.04933941"/>
    <n v="18.164904929999999"/>
    <n v="5.3648725109999997"/>
    <n v="89.899276139999998"/>
    <n v="4.9252542349999997"/>
    <n v="4.6725536160000001"/>
    <n v="0.50291600700000005"/>
    <n v="5"/>
    <n v="0.32606997400000071"/>
    <n v="0.62432648200000074"/>
    <n v="4.5894333999999051E-2"/>
    <n v="71"/>
    <n v="63"/>
    <n v="90"/>
    <s v=""/>
    <s v=""/>
    <s v=""/>
    <n v="-0.57843214800000164"/>
    <x v="4"/>
    <s v=""/>
  </r>
  <r>
    <s v="Lesotho"/>
    <x v="1"/>
    <n v="2142.251953"/>
    <n v="29.027999879999999"/>
    <n v="72.176039270000004"/>
    <n v="10.40592597"/>
    <n v="12.21725464"/>
    <n v="5.2007801159999998"/>
    <n v="63.650354819999997"/>
    <n v="13.55843013"/>
    <n v="15.73132479"/>
    <n v="7.0598902539999999"/>
    <n v="93.020908550000001"/>
    <n v="2.698211997"/>
    <n v="3.625530038"/>
    <n v="0.65534941999999996"/>
    <s v=""/>
    <s v=""/>
    <s v=""/>
    <s v=""/>
    <n v="72"/>
    <n v="64"/>
    <n v="93"/>
    <s v=""/>
    <s v=""/>
    <s v=""/>
    <s v=""/>
    <x v="4"/>
    <s v=""/>
  </r>
  <r>
    <s v="Liberia"/>
    <x v="0"/>
    <n v="4472.2290039999998"/>
    <n v="49.819999690000003"/>
    <n v="72.569791940000002"/>
    <n v="7.3644226789999996"/>
    <n v="6.5372338440000002"/>
    <n v="13.52855154"/>
    <n v="61.263181959999997"/>
    <n v="5.1260422940000003"/>
    <n v="7.5241487850000004"/>
    <n v="26.08662696"/>
    <n v="83.95810401"/>
    <n v="9.6189777050000007"/>
    <n v="5.5431874099999998"/>
    <n v="0.87973087640000003"/>
    <n v="5"/>
    <n v="0.53839992999999997"/>
    <n v="0.31400112400000069"/>
    <n v="0.56740698600000028"/>
    <n v="73"/>
    <n v="61"/>
    <n v="84"/>
    <s v=""/>
    <s v=""/>
    <s v=""/>
    <n v="0.25340586199999959"/>
    <x v="4"/>
    <s v=""/>
  </r>
  <r>
    <s v="Liberia"/>
    <x v="1"/>
    <n v="5057.6767579999996"/>
    <n v="52.088996889999997"/>
    <n v="75.261791590000001"/>
    <n v="8.7006574749999999"/>
    <n v="3.488080869"/>
    <n v="12.549470060000001"/>
    <n v="64.100216889999999"/>
    <n v="6.5377757970000001"/>
    <n v="3.3837098750000001"/>
    <n v="25.978297439999999"/>
    <n v="85.528109630000003"/>
    <n v="10.69005698"/>
    <n v="3.58408039"/>
    <n v="0.19775300060000001"/>
    <s v=""/>
    <s v=""/>
    <s v=""/>
    <s v=""/>
    <n v="75"/>
    <n v="64"/>
    <n v="86"/>
    <s v=""/>
    <s v=""/>
    <s v=""/>
    <s v=""/>
    <x v="4"/>
    <s v=""/>
  </r>
  <r>
    <s v="Libya"/>
    <x v="0"/>
    <n v="6418.3149409999996"/>
    <n v="79.270004270000001"/>
    <n v="97.281615160000001"/>
    <n v="0"/>
    <n v="2.7183848410000002"/>
    <n v="0"/>
    <m/>
    <m/>
    <m/>
    <m/>
    <m/>
    <m/>
    <m/>
    <m/>
    <n v="5"/>
    <n v="0.52198172800000009"/>
    <n v="0"/>
    <n v="0"/>
    <n v="97"/>
    <n v="0"/>
    <n v="0"/>
    <s v=""/>
    <s v=""/>
    <s v=""/>
    <n v="0"/>
    <x v="4"/>
    <s v=""/>
  </r>
  <r>
    <s v="Libya"/>
    <x v="1"/>
    <n v="6871.2871089999999"/>
    <n v="80.691001889999995"/>
    <n v="99.891523800000002"/>
    <n v="0"/>
    <n v="0.1084762012"/>
    <n v="0"/>
    <m/>
    <m/>
    <m/>
    <m/>
    <m/>
    <m/>
    <m/>
    <m/>
    <s v=""/>
    <s v=""/>
    <s v=""/>
    <s v=""/>
    <n v="100"/>
    <n v="0"/>
    <n v="0"/>
    <s v=""/>
    <s v=""/>
    <s v=""/>
    <s v=""/>
    <x v="4"/>
    <s v=""/>
  </r>
  <r>
    <s v="Liechtenstein"/>
    <x v="0"/>
    <n v="37.465000150000002"/>
    <n v="14.303000450000001"/>
    <n v="100"/>
    <n v="0"/>
    <n v="0"/>
    <n v="0"/>
    <m/>
    <m/>
    <m/>
    <m/>
    <m/>
    <m/>
    <m/>
    <m/>
    <n v="5"/>
    <n v="0"/>
    <n v="0"/>
    <n v="0"/>
    <n v="100"/>
    <n v="0"/>
    <n v="0"/>
    <s v="Full Access"/>
    <s v=""/>
    <s v=""/>
    <n v="0"/>
    <x v="1"/>
    <s v=""/>
  </r>
  <r>
    <s v="Liechtenstein"/>
    <x v="1"/>
    <n v="38.137001040000001"/>
    <n v="14.416000370000001"/>
    <n v="100"/>
    <n v="0"/>
    <n v="0"/>
    <n v="0"/>
    <m/>
    <m/>
    <m/>
    <m/>
    <m/>
    <m/>
    <m/>
    <m/>
    <s v=""/>
    <s v=""/>
    <s v=""/>
    <s v=""/>
    <n v="100"/>
    <n v="0"/>
    <n v="0"/>
    <s v=""/>
    <s v=""/>
    <s v=""/>
    <s v=""/>
    <x v="1"/>
    <s v=""/>
  </r>
  <r>
    <s v="Lithuania"/>
    <x v="0"/>
    <n v="2931.8720699999999"/>
    <n v="67.229995729999999"/>
    <n v="96.604138579999997"/>
    <n v="0"/>
    <n v="3.3958614219999999"/>
    <n v="0"/>
    <n v="90.718484410000002"/>
    <n v="0"/>
    <n v="9.2815155889999996"/>
    <n v="0"/>
    <n v="99.472990350000003"/>
    <n v="0"/>
    <n v="0.5270096501"/>
    <n v="0"/>
    <n v="5"/>
    <n v="0.2818417320000009"/>
    <n v="0.10540192999999931"/>
    <n v="0.61285916399999962"/>
    <n v="97"/>
    <n v="91"/>
    <n v="99"/>
    <s v=""/>
    <s v=""/>
    <s v=""/>
    <n v="0.50745723400000031"/>
    <x v="1"/>
    <s v=""/>
  </r>
  <r>
    <s v="Lithuania"/>
    <x v="1"/>
    <n v="2722.2910160000001"/>
    <n v="68.045997619999994"/>
    <n v="98.013347240000002"/>
    <n v="0"/>
    <n v="1.9866527599999999"/>
    <n v="0"/>
    <n v="93.78278023"/>
    <n v="0"/>
    <n v="6.2172197709999999"/>
    <n v="0"/>
    <n v="100"/>
    <n v="0"/>
    <n v="0"/>
    <n v="0"/>
    <s v=""/>
    <s v=""/>
    <s v=""/>
    <s v=""/>
    <n v="98"/>
    <n v="94"/>
    <n v="100"/>
    <s v=""/>
    <s v=""/>
    <s v=""/>
    <s v=""/>
    <x v="1"/>
    <s v=""/>
  </r>
  <r>
    <s v="Luxembourg"/>
    <x v="0"/>
    <n v="566.74102779999998"/>
    <n v="90.179000849999994"/>
    <n v="99.925170660000006"/>
    <n v="0"/>
    <n v="7.4829340019999996E-2"/>
    <n v="0"/>
    <n v="99.238095240000007"/>
    <n v="0"/>
    <n v="0.7619047619"/>
    <n v="0"/>
    <n v="100"/>
    <n v="0"/>
    <n v="0"/>
    <n v="0"/>
    <n v="5"/>
    <n v="-9.0476240000015203E-3"/>
    <n v="0"/>
    <n v="-0.12857142800000076"/>
    <n v="100"/>
    <n v="99"/>
    <n v="100"/>
    <s v="Full Access"/>
    <s v=""/>
    <s v="Full Access"/>
    <n v="-0.12857142800000076"/>
    <x v="1"/>
    <s v=""/>
  </r>
  <r>
    <s v="Luxembourg"/>
    <x v="1"/>
    <n v="625.97601320000001"/>
    <n v="91.452995299999998"/>
    <n v="99.879932539999999"/>
    <n v="0"/>
    <n v="0.1200674649"/>
    <n v="0"/>
    <n v="98.595238100000003"/>
    <n v="0"/>
    <n v="1.404761905"/>
    <n v="0"/>
    <n v="100"/>
    <n v="0"/>
    <n v="0"/>
    <n v="0"/>
    <s v=""/>
    <s v=""/>
    <s v=""/>
    <s v=""/>
    <n v="100"/>
    <n v="99"/>
    <n v="100"/>
    <s v=""/>
    <s v=""/>
    <s v=""/>
    <s v=""/>
    <x v="1"/>
    <s v=""/>
  </r>
  <r>
    <s v="Madagascar"/>
    <x v="0"/>
    <n v="24234.08008"/>
    <n v="35.192996979999997"/>
    <n v="48.891773540000003"/>
    <n v="2.6771603800000001"/>
    <n v="30.406736510000002"/>
    <n v="18.024329569999999"/>
    <n v="33.144577730000002"/>
    <n v="1.743479446"/>
    <n v="39.697999690000003"/>
    <n v="25.41394313"/>
    <n v="77.889830720000006"/>
    <n v="4.3965098730000003"/>
    <n v="13.29711369"/>
    <n v="4.4165457190000001"/>
    <n v="5"/>
    <n v="0.89882227399999981"/>
    <n v="0.51603524399999967"/>
    <n v="0.6523685099999994"/>
    <n v="49"/>
    <n v="33"/>
    <n v="78"/>
    <s v=""/>
    <s v=""/>
    <s v=""/>
    <n v="0.13633326599999973"/>
    <x v="4"/>
    <s v=""/>
  </r>
  <r>
    <s v="Madagascar"/>
    <x v="1"/>
    <n v="27691.019530000001"/>
    <n v="38.534000399999996"/>
    <n v="53.385884910000001"/>
    <n v="2.7179729799999999"/>
    <n v="32.311459669999998"/>
    <n v="11.58468244"/>
    <n v="36.406420279999999"/>
    <n v="1.601776163"/>
    <n v="43.953893450000002"/>
    <n v="18.037910109999999"/>
    <n v="80.470006940000005"/>
    <n v="4.4984302979999997"/>
    <n v="13.74049434"/>
    <n v="1.291068417"/>
    <s v=""/>
    <s v=""/>
    <s v=""/>
    <s v=""/>
    <n v="53"/>
    <n v="36"/>
    <n v="80"/>
    <s v=""/>
    <s v=""/>
    <s v=""/>
    <s v=""/>
    <x v="4"/>
    <s v=""/>
  </r>
  <r>
    <s v="Malawi"/>
    <x v="0"/>
    <n v="16745.304690000001"/>
    <n v="16.312999730000001"/>
    <n v="66.154959140000003"/>
    <n v="19.716038309999998"/>
    <n v="10.55451427"/>
    <n v="3.5744882769999999"/>
    <n v="62.240608639999998"/>
    <n v="21.69810966"/>
    <n v="11.875220280000001"/>
    <n v="4.186061413"/>
    <n v="86.235879850000003"/>
    <n v="9.5478494880000007"/>
    <n v="3.7792023349999999"/>
    <n v="0.43706832449999999"/>
    <n v="5"/>
    <n v="0.77855387399999931"/>
    <n v="4.3763672000000045E-2"/>
    <n v="0.8688870240000014"/>
    <n v="66"/>
    <n v="62"/>
    <n v="86"/>
    <s v=""/>
    <s v=""/>
    <s v=""/>
    <n v="0.82512335200000131"/>
    <x v="4"/>
    <s v=""/>
  </r>
  <r>
    <s v="Malawi"/>
    <x v="1"/>
    <n v="19129.95508"/>
    <n v="17.42700005"/>
    <n v="70.047728509999999"/>
    <n v="21.95081497"/>
    <n v="5.7763044069999996"/>
    <n v="2.2251521099999998"/>
    <n v="66.585043760000005"/>
    <n v="24.414158029999999"/>
    <n v="6.3838741460000001"/>
    <n v="2.6169240660000002"/>
    <n v="86.454698210000004"/>
    <n v="10.278948249999999"/>
    <n v="2.8975039960000002"/>
    <n v="0.36884954460000002"/>
    <s v=""/>
    <s v=""/>
    <s v=""/>
    <s v=""/>
    <n v="70"/>
    <n v="67"/>
    <n v="86"/>
    <s v=""/>
    <s v=""/>
    <s v=""/>
    <s v=""/>
    <x v="4"/>
    <s v=""/>
  </r>
  <r>
    <s v="Malaysia"/>
    <x v="0"/>
    <n v="30270.964840000001"/>
    <n v="74.212997439999995"/>
    <n v="97.052202559999998"/>
    <n v="0.36300550040000001"/>
    <n v="2.584791939"/>
    <m/>
    <n v="90.918309219999998"/>
    <n v="0.54880267140000005"/>
    <n v="8.5328881049999996"/>
    <m/>
    <n v="99.183566049999996"/>
    <n v="0.29844603629999999"/>
    <n v="0.427987911"/>
    <n v="0.09"/>
    <n v="5"/>
    <n v="9.5409020000005278E-3"/>
    <n v="-8.0940279999992988E-3"/>
    <n v="-0.14417221999999869"/>
    <n v="97"/>
    <n v="91"/>
    <n v="99"/>
    <s v=""/>
    <s v=""/>
    <s v=""/>
    <n v="-0.13607819199999938"/>
    <x v="0"/>
    <s v=""/>
  </r>
  <r>
    <s v="Malaysia"/>
    <x v="1"/>
    <n v="32365.998049999998"/>
    <n v="77.159996030000002"/>
    <n v="97.09990707"/>
    <n v="0.35453968650000001"/>
    <n v="2.5455532409999999"/>
    <m/>
    <n v="90.197448120000004"/>
    <n v="0.54445139710000001"/>
    <n v="9.2581004779999994"/>
    <m/>
    <n v="99.14309591"/>
    <n v="0.29832426049999999"/>
    <n v="0.46857983190000002"/>
    <n v="0.09"/>
    <s v=""/>
    <s v=""/>
    <s v=""/>
    <s v=""/>
    <n v="97"/>
    <n v="90"/>
    <n v="99"/>
    <s v=""/>
    <s v=""/>
    <s v=""/>
    <s v=""/>
    <x v="0"/>
    <s v=""/>
  </r>
  <r>
    <s v="Maldives"/>
    <x v="0"/>
    <n v="454.91400149999998"/>
    <n v="38.528999329999998"/>
    <n v="98.814244290000005"/>
    <n v="0.11215787989999999"/>
    <n v="1.0735978349999999"/>
    <n v="0"/>
    <n v="98.879699270000003"/>
    <n v="0.16698528160000001"/>
    <n v="0.95331545299999998"/>
    <n v="0"/>
    <n v="98.709805689999996"/>
    <n v="2.4683622329999998E-2"/>
    <n v="1.265510688"/>
    <n v="0"/>
    <n v="5"/>
    <n v="0.14603886200000032"/>
    <n v="5.7636648000001858E-2"/>
    <n v="0.2078626459999981"/>
    <n v="99"/>
    <n v="99"/>
    <n v="99"/>
    <s v=""/>
    <s v=""/>
    <s v=""/>
    <n v="0.15022599799999625"/>
    <x v="0"/>
    <s v=""/>
  </r>
  <r>
    <s v="Maldives"/>
    <x v="1"/>
    <n v="540.54199219999998"/>
    <n v="40.668998719999998"/>
    <n v="99.544438600000007"/>
    <n v="4.8050691299999997E-2"/>
    <n v="0.40751070499999997"/>
    <n v="0"/>
    <n v="99.919012499999994"/>
    <n v="8.0987500000000004E-2"/>
    <n v="0"/>
    <n v="0"/>
    <n v="98.997988930000005"/>
    <n v="0"/>
    <n v="1.0020110689999999"/>
    <n v="0"/>
    <s v=""/>
    <s v=""/>
    <s v=""/>
    <s v=""/>
    <n v="100"/>
    <n v="100"/>
    <n v="99"/>
    <s v=""/>
    <s v=""/>
    <s v=""/>
    <s v=""/>
    <x v="0"/>
    <s v=""/>
  </r>
  <r>
    <s v="Mali"/>
    <x v="0"/>
    <n v="17438.771479999999"/>
    <n v="39.990997309999997"/>
    <n v="74.399512220000005"/>
    <n v="4.1718464529999997"/>
    <n v="19.37992934"/>
    <n v="2.0487119809999998"/>
    <n v="63.395714030000001"/>
    <n v="4.4493824149999996"/>
    <n v="28.94484164"/>
    <n v="3.2100619199999998"/>
    <n v="90.911405529999996"/>
    <n v="3.7553866569999999"/>
    <n v="5.0271739789999996"/>
    <n v="0.306033834"/>
    <n v="5"/>
    <n v="1.6295557619999983"/>
    <n v="1.0012098440000017"/>
    <n v="1.7370362359999987"/>
    <n v="74"/>
    <n v="63"/>
    <n v="91"/>
    <s v=""/>
    <s v=""/>
    <s v=""/>
    <n v="0.735826391999997"/>
    <x v="4"/>
    <s v=""/>
  </r>
  <r>
    <s v="Mali"/>
    <x v="1"/>
    <n v="20250.833979999999"/>
    <n v="43.909004209999999"/>
    <n v="82.547291029999997"/>
    <n v="3.8547345270000002"/>
    <n v="12.246971350000001"/>
    <n v="1.3510030900000001"/>
    <n v="72.080895209999994"/>
    <n v="3.7824122299999998"/>
    <n v="21.72810084"/>
    <n v="2.4085917170000002"/>
    <n v="95.917454750000005"/>
    <n v="3.947121723"/>
    <n v="0.13542353139999999"/>
    <n v="0"/>
    <s v=""/>
    <s v=""/>
    <s v=""/>
    <s v=""/>
    <n v="83"/>
    <n v="72"/>
    <n v="96"/>
    <s v=""/>
    <s v=""/>
    <s v=""/>
    <s v=""/>
    <x v="4"/>
    <s v=""/>
  </r>
  <r>
    <s v="Malta"/>
    <x v="0"/>
    <n v="433.55899049999999"/>
    <n v="94.414001459999994"/>
    <n v="100"/>
    <n v="0"/>
    <n v="0"/>
    <n v="0"/>
    <n v="100"/>
    <n v="0"/>
    <n v="0"/>
    <n v="0"/>
    <n v="100"/>
    <n v="0"/>
    <n v="0"/>
    <n v="0"/>
    <n v="5"/>
    <n v="8.0000000934887789E-8"/>
    <n v="0"/>
    <n v="0"/>
    <n v="100"/>
    <n v="100"/>
    <n v="100"/>
    <s v="Full Access"/>
    <s v="Full Access"/>
    <s v="Full Access"/>
    <n v="0"/>
    <x v="1"/>
    <s v=""/>
  </r>
  <r>
    <s v="Malta"/>
    <x v="1"/>
    <n v="441.53900149999998"/>
    <n v="94.744003300000003"/>
    <n v="100.0000004"/>
    <n v="0"/>
    <n v="0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Marshall Islands"/>
    <x v="0"/>
    <n v="57.444000240000001"/>
    <n v="75.810997009999994"/>
    <n v="88.342523619999994"/>
    <n v="11.18141559"/>
    <n v="0.47606079179999999"/>
    <n v="0"/>
    <n v="94.278360000000006"/>
    <n v="5.38164"/>
    <n v="0.34"/>
    <n v="0"/>
    <n v="86.448577369999995"/>
    <n v="13.03194895"/>
    <n v="0.51947368419999995"/>
    <n v="0"/>
    <n v="5"/>
    <n v="4.5904672000000347E-2"/>
    <n v="9.0284526000002072E-2"/>
    <n v="3.0271999999999365E-2"/>
    <n v="88"/>
    <n v="94"/>
    <n v="86"/>
    <s v=""/>
    <s v=""/>
    <s v=""/>
    <n v="-6.0012526000002703E-2"/>
    <x v="3"/>
    <s v=""/>
  </r>
  <r>
    <s v="Marshall Islands"/>
    <x v="1"/>
    <n v="59.194000240000001"/>
    <n v="77.793991090000006"/>
    <n v="88.572046979999996"/>
    <n v="11.387979"/>
    <n v="3.9974025849999997E-2"/>
    <n v="0"/>
    <n v="94.429720000000003"/>
    <n v="5.3902799999999997"/>
    <n v="0.18"/>
    <n v="0"/>
    <n v="86.9"/>
    <n v="13.1"/>
    <n v="0"/>
    <n v="0"/>
    <s v=""/>
    <s v=""/>
    <s v=""/>
    <s v=""/>
    <n v="89"/>
    <n v="94"/>
    <n v="87"/>
    <s v=""/>
    <s v=""/>
    <s v=""/>
    <s v=""/>
    <x v="3"/>
    <s v=""/>
  </r>
  <r>
    <s v="Martinique"/>
    <x v="0"/>
    <n v="378.48300169999999"/>
    <n v="88.981002810000007"/>
    <n v="99.796030000000002"/>
    <n v="0"/>
    <n v="0.20396999539999999"/>
    <n v="0"/>
    <m/>
    <m/>
    <m/>
    <m/>
    <m/>
    <m/>
    <m/>
    <m/>
    <n v="5"/>
    <n v="9.1881559999990262E-3"/>
    <n v="0"/>
    <n v="0"/>
    <n v="100"/>
    <n v="0"/>
    <n v="0"/>
    <s v="Full Access"/>
    <s v=""/>
    <s v=""/>
    <n v="0"/>
    <x v="5"/>
    <s v=""/>
  </r>
  <r>
    <s v="Martinique"/>
    <x v="1"/>
    <n v="375.26501459999997"/>
    <n v="89.13999939"/>
    <n v="99.841970779999997"/>
    <n v="0"/>
    <n v="0.15802921580000001"/>
    <n v="0"/>
    <m/>
    <m/>
    <m/>
    <m/>
    <m/>
    <m/>
    <m/>
    <m/>
    <s v=""/>
    <s v=""/>
    <s v=""/>
    <s v=""/>
    <n v="100"/>
    <n v="0"/>
    <n v="0"/>
    <s v=""/>
    <s v=""/>
    <s v=""/>
    <s v=""/>
    <x v="5"/>
    <s v=""/>
  </r>
  <r>
    <s v="Mauritania"/>
    <x v="0"/>
    <n v="4046.3039549999999"/>
    <n v="51.0890007"/>
    <n v="66.973309400000005"/>
    <n v="14.811653570000001"/>
    <n v="17.637023750000001"/>
    <n v="0.57801328240000005"/>
    <n v="46.69284218"/>
    <n v="18.20063085"/>
    <n v="33.924761500000002"/>
    <n v="1.1817654639999999"/>
    <n v="86.389188590000003"/>
    <n v="11.56715369"/>
    <n v="2.043657719"/>
    <n v="0"/>
    <n v="5"/>
    <n v="0.94154796599999879"/>
    <n v="0.57390121199999844"/>
    <n v="0.64369934399999951"/>
    <n v="67"/>
    <n v="47"/>
    <n v="86"/>
    <s v=""/>
    <s v=""/>
    <s v=""/>
    <n v="6.9798132000001067E-2"/>
    <x v="4"/>
    <s v=""/>
  </r>
  <r>
    <s v="Mauritania"/>
    <x v="1"/>
    <n v="4649.6601559999999"/>
    <n v="55.326995850000003"/>
    <n v="71.681049229999999"/>
    <n v="13.476891930000001"/>
    <n v="14.820326809999999"/>
    <n v="2.173203433E-2"/>
    <n v="49.911338899999997"/>
    <n v="18.49039689"/>
    <n v="31.549617300000001"/>
    <n v="4.8646907220000001E-2"/>
    <n v="89.258694649999995"/>
    <n v="9.4288080829999998"/>
    <n v="1.3124972699999999"/>
    <n v="0"/>
    <s v=""/>
    <s v=""/>
    <s v=""/>
    <s v=""/>
    <n v="72"/>
    <n v="50"/>
    <n v="89"/>
    <s v=""/>
    <s v=""/>
    <s v=""/>
    <s v=""/>
    <x v="4"/>
    <s v=""/>
  </r>
  <r>
    <s v="Mauritius"/>
    <x v="0"/>
    <n v="1259.4570309999999"/>
    <n v="41"/>
    <n v="99.866481820000004"/>
    <n v="0"/>
    <n v="0.13351818090000001"/>
    <n v="0"/>
    <n v="99.827682339999996"/>
    <n v="0"/>
    <n v="0.17231766179999999"/>
    <n v="0"/>
    <n v="99.922315220000002"/>
    <n v="0"/>
    <n v="7.7684781189999996E-2"/>
    <n v="0"/>
    <n v="5"/>
    <n v="-4.5424000001048624E-5"/>
    <n v="0"/>
    <n v="0"/>
    <n v="100"/>
    <n v="100"/>
    <n v="100"/>
    <s v="Full Access"/>
    <s v="Full Access"/>
    <s v="Full Access"/>
    <n v="0"/>
    <x v="4"/>
    <s v=""/>
  </r>
  <r>
    <s v="Mauritius"/>
    <x v="1"/>
    <n v="1271.7669679999999"/>
    <n v="40.759998320000001"/>
    <n v="99.866254699999999"/>
    <n v="0"/>
    <n v="0.13374530139999999"/>
    <n v="0"/>
    <n v="99.827682339999996"/>
    <n v="0"/>
    <n v="0.17231766179999999"/>
    <n v="0"/>
    <n v="99.922315220000002"/>
    <n v="0"/>
    <n v="7.7684781189999996E-2"/>
    <n v="0"/>
    <s v=""/>
    <s v=""/>
    <s v=""/>
    <s v=""/>
    <n v="100"/>
    <n v="100"/>
    <n v="100"/>
    <s v=""/>
    <s v=""/>
    <s v=""/>
    <s v=""/>
    <x v="4"/>
    <s v=""/>
  </r>
  <r>
    <s v="Mayotte"/>
    <x v="0"/>
    <n v="240.01100159999999"/>
    <n v="46.989002229999997"/>
    <n v="96.837811279999997"/>
    <n v="0"/>
    <n v="0.28201846689999999"/>
    <n v="2.880170256"/>
    <m/>
    <m/>
    <m/>
    <m/>
    <m/>
    <m/>
    <m/>
    <m/>
    <n v="5"/>
    <n v="-9.3326313999997981E-2"/>
    <n v="0"/>
    <n v="0"/>
    <n v="97"/>
    <n v="0"/>
    <n v="0"/>
    <s v=""/>
    <s v=""/>
    <s v=""/>
    <n v="0"/>
    <x v="4"/>
    <s v=""/>
  </r>
  <r>
    <s v="Mayotte"/>
    <x v="1"/>
    <n v="272.81298829999997"/>
    <n v="45.750999450000002"/>
    <n v="96.371179710000007"/>
    <n v="0"/>
    <n v="3.6288202950000001"/>
    <m/>
    <m/>
    <m/>
    <m/>
    <m/>
    <m/>
    <m/>
    <m/>
    <m/>
    <s v=""/>
    <s v=""/>
    <s v=""/>
    <s v=""/>
    <n v="96"/>
    <n v="0"/>
    <n v="0"/>
    <s v=""/>
    <s v=""/>
    <s v=""/>
    <s v=""/>
    <x v="4"/>
    <s v=""/>
  </r>
  <r>
    <s v="Mexico"/>
    <x v="0"/>
    <n v="121858.25"/>
    <n v="79.284996030000002"/>
    <n v="98.025443539999998"/>
    <n v="0"/>
    <n v="1.4123609640000001"/>
    <n v="0.56219549209999997"/>
    <n v="93.286694030000007"/>
    <n v="0"/>
    <n v="4.3109388519999996"/>
    <n v="2.4023671210000002"/>
    <n v="99.263552899999993"/>
    <n v="0"/>
    <n v="0.65503800599999995"/>
    <n v="8.140909465E-2"/>
    <n v="5"/>
    <n v="0.33082494800000006"/>
    <n v="0.14728942000000131"/>
    <n v="1.0100749799999988"/>
    <n v="98"/>
    <n v="93"/>
    <n v="99"/>
    <s v=""/>
    <s v=""/>
    <s v=""/>
    <n v="0.86278555999999751"/>
    <x v="5"/>
    <s v=""/>
  </r>
  <r>
    <s v="Mexico"/>
    <x v="1"/>
    <n v="128932.75"/>
    <n v="80.730995179999994"/>
    <n v="99.679568279999998"/>
    <n v="0"/>
    <n v="0.3204317169"/>
    <n v="0"/>
    <n v="98.337068930000001"/>
    <n v="0"/>
    <n v="1.6629310669999999"/>
    <n v="0"/>
    <n v="100"/>
    <n v="0"/>
    <n v="0"/>
    <n v="0"/>
    <s v=""/>
    <s v=""/>
    <s v=""/>
    <s v=""/>
    <n v="100"/>
    <n v="98"/>
    <n v="100"/>
    <s v=""/>
    <s v=""/>
    <s v=""/>
    <s v=""/>
    <x v="5"/>
    <s v=""/>
  </r>
  <r>
    <s v="Micronesia (Federated States of)"/>
    <x v="0"/>
    <n v="108.8860016"/>
    <n v="22.455999370000001"/>
    <n v="88.308156679999996"/>
    <n v="0"/>
    <n v="11.69184332"/>
    <m/>
    <m/>
    <m/>
    <m/>
    <m/>
    <m/>
    <m/>
    <m/>
    <m/>
    <n v="4"/>
    <n v="0"/>
    <n v="0"/>
    <n v="0"/>
    <n v="88"/>
    <n v="0"/>
    <n v="0"/>
    <s v=""/>
    <s v=""/>
    <s v=""/>
    <n v="0"/>
    <x v="3"/>
    <s v=""/>
  </r>
  <r>
    <s v="Micronesia (Federated States of)"/>
    <x v="4"/>
    <n v="113.810997"/>
    <n v="22.812000269999999"/>
    <n v="88.308156679999996"/>
    <n v="0"/>
    <n v="11.69184332"/>
    <m/>
    <m/>
    <m/>
    <m/>
    <m/>
    <m/>
    <m/>
    <m/>
    <m/>
    <s v=""/>
    <s v=""/>
    <s v=""/>
    <s v=""/>
    <n v="88"/>
    <n v="0"/>
    <n v="0"/>
    <s v=""/>
    <s v=""/>
    <s v=""/>
    <s v=""/>
    <x v="3"/>
    <s v=""/>
  </r>
  <r>
    <s v="Monaco"/>
    <x v="0"/>
    <n v="37.722999569999999"/>
    <n v="100"/>
    <n v="100"/>
    <n v="0"/>
    <n v="0"/>
    <n v="0"/>
    <m/>
    <m/>
    <m/>
    <m/>
    <n v="100"/>
    <n v="0"/>
    <n v="0"/>
    <n v="0"/>
    <n v="5"/>
    <n v="0"/>
    <n v="0"/>
    <n v="0"/>
    <n v="100"/>
    <n v="0"/>
    <n v="100"/>
    <s v="Full Access"/>
    <s v=""/>
    <s v="Full Access"/>
    <n v="0"/>
    <x v="1"/>
    <s v=""/>
  </r>
  <r>
    <s v="Monaco"/>
    <x v="1"/>
    <n v="39.243999479999999"/>
    <n v="100"/>
    <n v="100"/>
    <n v="0"/>
    <n v="0"/>
    <n v="0"/>
    <m/>
    <m/>
    <m/>
    <m/>
    <n v="100"/>
    <n v="0"/>
    <n v="0"/>
    <n v="0"/>
    <s v=""/>
    <s v=""/>
    <s v=""/>
    <s v=""/>
    <n v="100"/>
    <n v="0"/>
    <n v="100"/>
    <s v=""/>
    <s v=""/>
    <s v=""/>
    <s v=""/>
    <x v="1"/>
    <s v=""/>
  </r>
  <r>
    <s v="Mongolia"/>
    <x v="0"/>
    <n v="2998.4331050000001"/>
    <n v="68.229995729999999"/>
    <n v="80.813012090000001"/>
    <n v="3.905181378"/>
    <n v="7.5786445809999998"/>
    <n v="7.7031619500000001"/>
    <n v="52.093888010000001"/>
    <n v="5.3335891499999999"/>
    <n v="18.718643360000002"/>
    <n v="23.85387948"/>
    <n v="94.185527239999999"/>
    <n v="3.240070405"/>
    <n v="2.3915155440000002"/>
    <n v="0.1828868106"/>
    <n v="5"/>
    <n v="0.93652263600000085"/>
    <n v="0.4920876679999992"/>
    <n v="1.7953726259999996"/>
    <n v="81"/>
    <n v="52"/>
    <n v="94"/>
    <s v=""/>
    <s v=""/>
    <s v=""/>
    <n v="1.3032849580000003"/>
    <x v="3"/>
    <s v=""/>
  </r>
  <r>
    <s v="Mongolia"/>
    <x v="1"/>
    <n v="3278.2919919999999"/>
    <n v="68.656997680000003"/>
    <n v="85.495625270000005"/>
    <n v="2.1464289299999999"/>
    <n v="6.6333667140000001"/>
    <n v="5.7245790809999999"/>
    <n v="61.070751139999999"/>
    <n v="3.0841705720000001"/>
    <n v="17.580781160000001"/>
    <n v="18.264297129999999"/>
    <n v="96.645965579999995"/>
    <n v="1.718335079"/>
    <n v="1.635699341"/>
    <n v="0"/>
    <s v=""/>
    <s v=""/>
    <s v=""/>
    <s v=""/>
    <n v="85"/>
    <n v="61"/>
    <n v="97"/>
    <s v=""/>
    <s v=""/>
    <s v=""/>
    <s v=""/>
    <x v="3"/>
    <s v=""/>
  </r>
  <r>
    <s v="Montenegro"/>
    <x v="0"/>
    <n v="626.9569702"/>
    <n v="65.805999760000006"/>
    <n v="97.391295369999995"/>
    <n v="1.68690191"/>
    <n v="0.88144584619999999"/>
    <n v="4.035686954E-2"/>
    <n v="95.96066218"/>
    <n v="1.539303155"/>
    <n v="2.3820114100000001"/>
    <n v="0.1180232558"/>
    <n v="98.134678449999996"/>
    <n v="1.763596913"/>
    <n v="0.10172463599999999"/>
    <n v="0"/>
    <n v="5"/>
    <n v="0.29312423000000082"/>
    <n v="0.21141222800000037"/>
    <n v="0.44024507199999902"/>
    <n v="97"/>
    <n v="96"/>
    <n v="98"/>
    <s v=""/>
    <s v=""/>
    <s v=""/>
    <n v="0.22883284399999865"/>
    <x v="1"/>
    <s v=""/>
  </r>
  <r>
    <s v="Montenegro"/>
    <x v="1"/>
    <n v="628.06201169999997"/>
    <n v="67.488006589999998"/>
    <n v="98.856916519999999"/>
    <n v="0.54547882039999995"/>
    <n v="0.59231201099999997"/>
    <n v="5.2926508940000002E-3"/>
    <n v="98.161887539999995"/>
    <n v="0"/>
    <n v="1.821833386"/>
    <n v="1.6279069770000001E-2"/>
    <n v="99.191739589999997"/>
    <n v="0.80826041280000005"/>
    <n v="0"/>
    <n v="0"/>
    <s v=""/>
    <s v=""/>
    <s v=""/>
    <s v=""/>
    <n v="99"/>
    <n v="98"/>
    <n v="99"/>
    <s v=""/>
    <s v=""/>
    <s v=""/>
    <s v=""/>
    <x v="1"/>
    <s v=""/>
  </r>
  <r>
    <s v="Montserrat"/>
    <x v="0"/>
    <n v="4.9660000799999997"/>
    <n v="9.0410003660000005"/>
    <n v="98.070820560000001"/>
    <n v="0"/>
    <n v="1.9291794390000001"/>
    <n v="0"/>
    <m/>
    <m/>
    <m/>
    <m/>
    <m/>
    <m/>
    <m/>
    <m/>
    <n v="5"/>
    <n v="1.3324119999992945E-3"/>
    <n v="0"/>
    <n v="0"/>
    <n v="98"/>
    <n v="0"/>
    <n v="0"/>
    <s v=""/>
    <s v=""/>
    <s v=""/>
    <n v="0"/>
    <x v="5"/>
    <s v=""/>
  </r>
  <r>
    <s v="Montserrat"/>
    <x v="1"/>
    <n v="4.9990000720000003"/>
    <n v="9.1149997710000008"/>
    <n v="98.077482619999998"/>
    <n v="0"/>
    <n v="1.922517378"/>
    <n v="0"/>
    <m/>
    <m/>
    <m/>
    <m/>
    <m/>
    <m/>
    <m/>
    <m/>
    <s v=""/>
    <s v=""/>
    <s v=""/>
    <s v=""/>
    <n v="98"/>
    <n v="0"/>
    <n v="0"/>
    <s v=""/>
    <s v=""/>
    <s v=""/>
    <s v=""/>
    <x v="5"/>
    <s v=""/>
  </r>
  <r>
    <s v="Morocco"/>
    <x v="0"/>
    <n v="34663.609380000002"/>
    <n v="60.808998109999997"/>
    <n v="83.75113288"/>
    <n v="5.9371884149999996"/>
    <n v="8.5178818580000009"/>
    <n v="1.793796851"/>
    <n v="64.172528740000004"/>
    <n v="12.25581871"/>
    <n v="19.029579640000001"/>
    <n v="4.5420729140000002"/>
    <n v="96.369415020000005"/>
    <n v="1.864872571"/>
    <n v="1.743161481"/>
    <n v="2.255092798E-2"/>
    <n v="5"/>
    <n v="1.3302423599999997"/>
    <n v="0.30546619799999919"/>
    <n v="2.6347200439999994"/>
    <n v="84"/>
    <n v="64"/>
    <n v="96"/>
    <s v=""/>
    <s v=""/>
    <s v=""/>
    <n v="2.3292538460000003"/>
    <x v="2"/>
    <s v=""/>
  </r>
  <r>
    <s v="Morocco"/>
    <x v="1"/>
    <n v="36910.558590000001"/>
    <n v="63.531997680000003"/>
    <n v="90.402344679999999"/>
    <n v="5.2635496010000002"/>
    <n v="2.8776725000000001"/>
    <n v="1.456433219"/>
    <n v="77.346128960000001"/>
    <n v="12.03707816"/>
    <n v="6.6230633729999999"/>
    <n v="3.9937295019999999"/>
    <n v="97.896746010000001"/>
    <n v="1.375477117"/>
    <n v="0.72777687589999995"/>
    <n v="0"/>
    <s v=""/>
    <s v=""/>
    <s v=""/>
    <s v=""/>
    <n v="90"/>
    <n v="77"/>
    <n v="98"/>
    <s v=""/>
    <s v=""/>
    <s v=""/>
    <s v=""/>
    <x v="2"/>
    <s v=""/>
  </r>
  <r>
    <s v="Mozambique"/>
    <x v="0"/>
    <n v="27042.001950000002"/>
    <n v="34.400001529999997"/>
    <n v="51.176175209999997"/>
    <n v="10.3714084"/>
    <n v="26.513493149999999"/>
    <n v="11.938923239999999"/>
    <n v="35.97137876"/>
    <n v="12.36707992"/>
    <n v="34.814873949999999"/>
    <n v="16.846667360000001"/>
    <n v="80.171365829999999"/>
    <n v="6.5657095710000002"/>
    <n v="10.68295442"/>
    <n v="2.5799701810000002"/>
    <n v="5"/>
    <n v="2.4386500840000012"/>
    <n v="1.5627364180000001"/>
    <n v="2.5790615479999999"/>
    <n v="51"/>
    <n v="36"/>
    <n v="80"/>
    <s v=""/>
    <s v=""/>
    <s v=""/>
    <n v="1.0163251299999998"/>
    <x v="4"/>
    <s v=""/>
  </r>
  <r>
    <s v="Mozambique"/>
    <x v="1"/>
    <n v="31255.435549999998"/>
    <n v="37.073997499999997"/>
    <n v="63.369425630000002"/>
    <n v="9.9757845070000002"/>
    <n v="16.726145110000001"/>
    <n v="9.9286447590000009"/>
    <n v="48.8666865"/>
    <n v="12.64088359"/>
    <n v="23.686256400000001"/>
    <n v="14.80617352"/>
    <n v="87.98504792"/>
    <n v="5.4522910270000002"/>
    <n v="4.9126846439999996"/>
    <n v="1.649976404"/>
    <s v=""/>
    <s v=""/>
    <s v=""/>
    <s v=""/>
    <n v="63"/>
    <n v="49"/>
    <n v="88"/>
    <s v=""/>
    <s v=""/>
    <s v=""/>
    <s v=""/>
    <x v="4"/>
    <s v=""/>
  </r>
  <r>
    <s v="Myanmar"/>
    <x v="0"/>
    <n v="52680.722659999999"/>
    <n v="29.857999800000002"/>
    <n v="73.587470499999995"/>
    <n v="6.8355322689999998"/>
    <n v="8.269037119"/>
    <n v="11.30796011"/>
    <n v="67.249613539999999"/>
    <n v="8.0422803540000007"/>
    <n v="10.1459869"/>
    <n v="14.562119210000001"/>
    <n v="88.476276290000001"/>
    <n v="4.0006563789999996"/>
    <n v="3.859732696"/>
    <n v="3.6633346320000002"/>
    <n v="5"/>
    <n v="2.0261442820000015"/>
    <n v="1.3903219540000009"/>
    <n v="2.2345902300000007"/>
    <n v="74"/>
    <n v="67"/>
    <n v="88"/>
    <s v=""/>
    <s v=""/>
    <s v=""/>
    <n v="0.84426827599999976"/>
    <x v="3"/>
    <s v=""/>
  </r>
  <r>
    <s v="Myanmar"/>
    <x v="1"/>
    <n v="54409.792970000002"/>
    <n v="31.14100075"/>
    <n v="83.718191910000002"/>
    <n v="1.595436949"/>
    <n v="5.1094247800000003"/>
    <n v="9.5769463619999993"/>
    <n v="78.422564690000002"/>
    <n v="2.3169621419999999"/>
    <n v="6.5923936940000001"/>
    <n v="12.66807947"/>
    <n v="95.427886060000006"/>
    <n v="0"/>
    <n v="1.8302830059999999"/>
    <n v="2.741830931"/>
    <s v=""/>
    <s v=""/>
    <s v=""/>
    <s v=""/>
    <n v="84"/>
    <n v="78"/>
    <n v="95"/>
    <s v=""/>
    <s v=""/>
    <s v=""/>
    <s v=""/>
    <x v="3"/>
    <s v=""/>
  </r>
  <r>
    <s v="Namibia"/>
    <x v="0"/>
    <n v="2314.9008789999998"/>
    <n v="46.90000534"/>
    <n v="82.524135150000006"/>
    <n v="7.2754761539999997"/>
    <n v="4.4164614110000002"/>
    <n v="5.7839272810000004"/>
    <n v="70.141031380000001"/>
    <n v="11.72007222"/>
    <n v="7.6143896370000004"/>
    <n v="10.52450676"/>
    <n v="96.544235619999995"/>
    <n v="2.2433222979999998"/>
    <n v="0.79577988889999995"/>
    <n v="0.41666219110000002"/>
    <n v="5"/>
    <n v="0.34918022599999859"/>
    <n v="-5.5454053999997657E-2"/>
    <n v="0.22302721000000075"/>
    <n v="83"/>
    <n v="70"/>
    <n v="97"/>
    <s v=""/>
    <s v=""/>
    <s v=""/>
    <n v="0.2784812639999984"/>
    <x v="4"/>
    <s v=""/>
  </r>
  <r>
    <s v="Namibia"/>
    <x v="1"/>
    <n v="2540.9160160000001"/>
    <n v="52.033000950000002"/>
    <n v="84.270036279999999"/>
    <n v="7.0876275099999999"/>
    <n v="3.740143722"/>
    <n v="4.9021924849999996"/>
    <n v="71.256167430000005"/>
    <n v="11.97218925"/>
    <n v="7.0818037589999996"/>
    <n v="9.6898395629999996"/>
    <n v="96.266965350000007"/>
    <n v="2.5847589649999998"/>
    <n v="0.65961026379999999"/>
    <n v="0.4886654211"/>
    <s v=""/>
    <s v=""/>
    <s v=""/>
    <s v=""/>
    <n v="84"/>
    <n v="71"/>
    <n v="96"/>
    <s v=""/>
    <s v=""/>
    <s v=""/>
    <s v=""/>
    <x v="4"/>
    <s v=""/>
  </r>
  <r>
    <s v="Nauru"/>
    <x v="0"/>
    <n v="10.373999599999999"/>
    <n v="100"/>
    <n v="100"/>
    <n v="0"/>
    <n v="0"/>
    <n v="0"/>
    <m/>
    <m/>
    <m/>
    <m/>
    <n v="100"/>
    <n v="0"/>
    <n v="0"/>
    <n v="0"/>
    <n v="5"/>
    <n v="0"/>
    <n v="0"/>
    <n v="0"/>
    <n v="100"/>
    <n v="0"/>
    <n v="100"/>
    <s v="Full Access"/>
    <s v=""/>
    <s v="Full Access"/>
    <n v="0"/>
    <x v="3"/>
    <s v=""/>
  </r>
  <r>
    <s v="Nauru"/>
    <x v="1"/>
    <n v="10.833999629999999"/>
    <n v="100"/>
    <n v="100"/>
    <n v="0"/>
    <n v="0"/>
    <n v="0"/>
    <m/>
    <m/>
    <m/>
    <m/>
    <n v="100"/>
    <n v="0"/>
    <n v="0"/>
    <n v="0"/>
    <s v=""/>
    <s v=""/>
    <s v=""/>
    <s v=""/>
    <n v="100"/>
    <n v="0"/>
    <n v="100"/>
    <s v=""/>
    <s v=""/>
    <s v=""/>
    <s v=""/>
    <x v="3"/>
    <s v=""/>
  </r>
  <r>
    <s v="Nepal"/>
    <x v="0"/>
    <n v="27015.033200000002"/>
    <n v="18.556999210000001"/>
    <n v="87.808467590000006"/>
    <n v="3.1679044589999998"/>
    <n v="7.2642085280000002"/>
    <n v="1.759419423"/>
    <n v="87.241979639999997"/>
    <n v="3.3102712580000002"/>
    <n v="7.5313174839999997"/>
    <n v="1.9164316180000001"/>
    <n v="90.294671100000002"/>
    <n v="2.5430847519999999"/>
    <n v="6.091920182"/>
    <n v="1.07032397"/>
    <n v="5"/>
    <n v="0.45321483999999829"/>
    <n v="-0.14340758799999948"/>
    <n v="0.59225840200000168"/>
    <n v="88"/>
    <n v="87"/>
    <n v="90"/>
    <s v=""/>
    <s v=""/>
    <s v=""/>
    <n v="0.7356659900000011"/>
    <x v="0"/>
    <s v=""/>
  </r>
  <r>
    <s v="Nepal"/>
    <x v="1"/>
    <n v="29136.808590000001"/>
    <n v="20.57600021"/>
    <n v="90.074541789999998"/>
    <n v="3.979825725"/>
    <n v="4.699081176"/>
    <n v="1.246551314"/>
    <n v="90.203271650000005"/>
    <n v="4.2073482459999996"/>
    <n v="4.2690239510000003"/>
    <n v="1.320356149"/>
    <n v="89.577633160000005"/>
    <n v="3.1015814110000002"/>
    <n v="6.359123168"/>
    <n v="0.96166225849999998"/>
    <s v=""/>
    <s v=""/>
    <s v=""/>
    <s v=""/>
    <n v="90"/>
    <n v="90"/>
    <n v="90"/>
    <s v=""/>
    <s v=""/>
    <s v=""/>
    <s v=""/>
    <x v="0"/>
    <s v=""/>
  </r>
  <r>
    <s v="Netherlands"/>
    <x v="0"/>
    <n v="16938.492190000001"/>
    <n v="90.172996519999998"/>
    <n v="99.999998559999995"/>
    <n v="0"/>
    <n v="1.441336238E-6"/>
    <n v="0"/>
    <n v="100"/>
    <n v="0"/>
    <n v="0"/>
    <n v="0"/>
    <n v="100"/>
    <n v="0"/>
    <n v="0"/>
    <n v="0"/>
    <n v="5"/>
    <n v="1.4600000213249588E-7"/>
    <n v="0"/>
    <n v="0"/>
    <n v="100"/>
    <n v="100"/>
    <n v="100"/>
    <s v="Full Access"/>
    <s v="Full Access"/>
    <s v="Full Access"/>
    <n v="0"/>
    <x v="1"/>
    <s v=""/>
  </r>
  <r>
    <s v="Netherlands"/>
    <x v="1"/>
    <n v="17134.873049999998"/>
    <n v="92.236000059999995"/>
    <n v="99.999999290000005"/>
    <n v="0"/>
    <n v="7.1240862099999999E-7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New Caledonia"/>
    <x v="0"/>
    <n v="271.06201170000003"/>
    <n v="69.379005430000007"/>
    <n v="98.138558489999994"/>
    <n v="0"/>
    <n v="1.861441508"/>
    <n v="0"/>
    <m/>
    <m/>
    <m/>
    <m/>
    <m/>
    <m/>
    <m/>
    <m/>
    <n v="5"/>
    <n v="0.23335241600000245"/>
    <n v="0"/>
    <n v="0"/>
    <n v="98"/>
    <n v="0"/>
    <n v="0"/>
    <s v=""/>
    <s v=""/>
    <s v=""/>
    <n v="0"/>
    <x v="3"/>
    <s v=""/>
  </r>
  <r>
    <s v="New Caledonia"/>
    <x v="1"/>
    <n v="285.4909973"/>
    <n v="71.517997739999998"/>
    <n v="99.305320570000006"/>
    <n v="0"/>
    <n v="0.69467942780000003"/>
    <n v="0"/>
    <m/>
    <m/>
    <m/>
    <m/>
    <m/>
    <m/>
    <m/>
    <m/>
    <s v=""/>
    <s v=""/>
    <s v=""/>
    <s v=""/>
    <n v="99"/>
    <n v="0"/>
    <n v="0"/>
    <s v=""/>
    <s v=""/>
    <s v=""/>
    <s v=""/>
    <x v="3"/>
    <s v=""/>
  </r>
  <r>
    <s v="New Zealand"/>
    <x v="0"/>
    <n v="4614.5268550000001"/>
    <n v="86.340995789999994"/>
    <n v="99.999997350000001"/>
    <n v="0"/>
    <n v="2.6453484029999998E-6"/>
    <n v="0"/>
    <n v="100"/>
    <n v="0"/>
    <n v="0"/>
    <n v="0"/>
    <n v="100"/>
    <n v="0"/>
    <n v="0"/>
    <n v="0"/>
    <n v="5"/>
    <n v="7.8999999857387589E-7"/>
    <n v="0"/>
    <n v="0"/>
    <n v="100"/>
    <n v="100"/>
    <n v="100"/>
    <s v="Full Access"/>
    <s v="Full Access"/>
    <s v="Full Access"/>
    <n v="0"/>
    <x v="3"/>
    <s v=""/>
  </r>
  <r>
    <s v="New Zealand"/>
    <x v="1"/>
    <n v="4822.2329099999997"/>
    <n v="86.698997500000004"/>
    <n v="100.00000129999999"/>
    <n v="0"/>
    <n v="0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3"/>
    <s v=""/>
  </r>
  <r>
    <s v="Nicaragua"/>
    <x v="0"/>
    <n v="6223.2338870000003"/>
    <n v="57.894996640000002"/>
    <n v="81.35312854"/>
    <n v="1.4259273880000001"/>
    <n v="13.835758999999999"/>
    <n v="3.3851850699999999"/>
    <n v="59.50465784"/>
    <n v="3.2389618649999998"/>
    <n v="29.55960602"/>
    <n v="7.6967742709999998"/>
    <n v="97.242754880000007"/>
    <n v="0.1073710103"/>
    <n v="2.4003566219999999"/>
    <n v="0.24951748460000001"/>
    <n v="5"/>
    <n v="7.11250519999993E-2"/>
    <n v="3.2840345999997564E-2"/>
    <n v="-7.9442242000000357E-2"/>
    <n v="81"/>
    <n v="60"/>
    <n v="97"/>
    <s v=""/>
    <s v=""/>
    <s v=""/>
    <n v="-0.11228258799999792"/>
    <x v="5"/>
    <s v=""/>
  </r>
  <r>
    <s v="Nicaragua"/>
    <x v="1"/>
    <n v="6624.5541990000002"/>
    <n v="59.012001040000001"/>
    <n v="81.708753799999997"/>
    <n v="1.506645682"/>
    <n v="13.530531140000001"/>
    <n v="3.2540693780000001"/>
    <n v="59.107446629999998"/>
    <n v="3.5209742849999999"/>
    <n v="29.780173680000001"/>
    <n v="7.5914054000000002"/>
    <n v="97.406956609999995"/>
    <n v="0.10755231429999999"/>
    <n v="2.244007656"/>
    <n v="0.24148342289999999"/>
    <s v=""/>
    <s v=""/>
    <s v=""/>
    <s v=""/>
    <n v="82"/>
    <n v="59"/>
    <n v="97"/>
    <s v=""/>
    <s v=""/>
    <s v=""/>
    <s v=""/>
    <x v="5"/>
    <s v=""/>
  </r>
  <r>
    <s v="Niger"/>
    <x v="0"/>
    <n v="20001.662110000001"/>
    <n v="16.24699974"/>
    <n v="45.482458059999999"/>
    <n v="16.128836960000001"/>
    <n v="34.719560010000002"/>
    <n v="3.6691449719999998"/>
    <n v="37.329941650000002"/>
    <n v="17.64359486"/>
    <n v="40.888487750000003"/>
    <n v="4.1379757509999999"/>
    <n v="87.508539040000002"/>
    <n v="8.3202861959999996"/>
    <n v="2.918844344"/>
    <n v="1.252330425"/>
    <n v="5"/>
    <n v="0.28586788200000085"/>
    <n v="-0.33893985600000176"/>
    <n v="0.36484353399999919"/>
    <n v="45"/>
    <n v="37"/>
    <n v="88"/>
    <s v=""/>
    <s v=""/>
    <s v=""/>
    <n v="0.70378339000000101"/>
    <x v="4"/>
    <s v=""/>
  </r>
  <r>
    <s v="Niger"/>
    <x v="1"/>
    <n v="24206.636719999999"/>
    <n v="16.625999449999998"/>
    <n v="46.911797470000003"/>
    <n v="21.653898699999999"/>
    <n v="27.027512439999999"/>
    <n v="4.4067913919999997"/>
    <n v="39.154159319999998"/>
    <n v="23.987740389999999"/>
    <n v="31.991506480000002"/>
    <n v="4.8665938129999997"/>
    <n v="85.813839759999993"/>
    <n v="9.9504408289999997"/>
    <n v="2.1346877800000001"/>
    <n v="2.1010316339999999"/>
    <s v=""/>
    <s v=""/>
    <s v=""/>
    <s v=""/>
    <n v="47"/>
    <n v="39"/>
    <n v="86"/>
    <s v=""/>
    <s v=""/>
    <s v=""/>
    <s v=""/>
    <x v="4"/>
    <s v=""/>
  </r>
  <r>
    <s v="Nigeria"/>
    <x v="0"/>
    <n v="181137.45310000001"/>
    <n v="47.837997440000002"/>
    <n v="68.779755460000004"/>
    <n v="6.7135509960000004"/>
    <n v="14.733762459999999"/>
    <n v="9.7729310859999998"/>
    <n v="53.492449000000001"/>
    <n v="7.1064402710000003"/>
    <n v="23.107160100000002"/>
    <n v="16.29395062"/>
    <n v="85.448858319999999"/>
    <n v="6.2851490559999998"/>
    <n v="5.6035061180000003"/>
    <n v="2.6624865010000001"/>
    <n v="5"/>
    <n v="1.7658595840000004"/>
    <n v="1.381769374000001"/>
    <n v="1.6331522059999997"/>
    <n v="69"/>
    <n v="53"/>
    <n v="85"/>
    <s v=""/>
    <s v=""/>
    <s v=""/>
    <n v="0.25138283199999867"/>
    <x v="4"/>
    <s v=""/>
  </r>
  <r>
    <s v="Nigeria"/>
    <x v="1"/>
    <n v="206139.5938"/>
    <n v="51.958000179999999"/>
    <n v="77.609053380000006"/>
    <n v="4.9793993429999999"/>
    <n v="11.79691148"/>
    <n v="5.6146357939999998"/>
    <n v="61.658210029999999"/>
    <n v="7.1289245829999999"/>
    <n v="20.924875350000001"/>
    <n v="10.28799004"/>
    <n v="92.357705190000004"/>
    <n v="2.9918806500000001"/>
    <n v="3.356908786"/>
    <n v="1.2935053700000001"/>
    <s v=""/>
    <s v=""/>
    <s v=""/>
    <s v=""/>
    <n v="78"/>
    <n v="62"/>
    <n v="92"/>
    <s v=""/>
    <s v=""/>
    <s v=""/>
    <s v=""/>
    <x v="4"/>
    <s v=""/>
  </r>
  <r>
    <s v="Niue"/>
    <x v="0"/>
    <n v="1.6100000139999999"/>
    <n v="42.568000789999999"/>
    <n v="97.606139409999997"/>
    <n v="0"/>
    <n v="2.393860594"/>
    <n v="0"/>
    <m/>
    <m/>
    <m/>
    <m/>
    <m/>
    <m/>
    <m/>
    <m/>
    <n v="5"/>
    <n v="-0.1190526460000001"/>
    <n v="0"/>
    <n v="0"/>
    <n v="98"/>
    <n v="0"/>
    <n v="0"/>
    <s v=""/>
    <s v=""/>
    <s v=""/>
    <n v="0"/>
    <x v="3"/>
    <s v=""/>
  </r>
  <r>
    <s v="Niue"/>
    <x v="1"/>
    <n v="1.618000031"/>
    <n v="46.202003480000002"/>
    <n v="97.010876179999997"/>
    <n v="0"/>
    <n v="2.9891238219999998"/>
    <n v="0"/>
    <m/>
    <m/>
    <m/>
    <m/>
    <m/>
    <m/>
    <m/>
    <m/>
    <s v=""/>
    <s v=""/>
    <s v=""/>
    <s v=""/>
    <n v="97"/>
    <n v="0"/>
    <n v="0"/>
    <s v=""/>
    <s v=""/>
    <s v=""/>
    <s v=""/>
    <x v="3"/>
    <s v=""/>
  </r>
  <r>
    <s v="North Macedonia"/>
    <x v="0"/>
    <n v="2079.334961"/>
    <n v="57.407997129999998"/>
    <n v="97.472332829999999"/>
    <n v="1.8859917129999999"/>
    <n v="0.59247317450000003"/>
    <n v="4.9202279760000002E-2"/>
    <n v="97.633233129999994"/>
    <n v="1.2224645000000001"/>
    <n v="1.0287823730000001"/>
    <n v="0.11552"/>
    <n v="97.352958079999993"/>
    <n v="2.37827419"/>
    <n v="0.2687677275"/>
    <n v="0"/>
    <n v="5"/>
    <n v="5.4096591999999076E-2"/>
    <n v="0.11688898200000039"/>
    <n v="-3.2903711999998107E-2"/>
    <n v="97"/>
    <n v="98"/>
    <n v="97"/>
    <s v=""/>
    <s v=""/>
    <s v=""/>
    <n v="-0.14979269399999851"/>
    <x v="1"/>
    <s v=""/>
  </r>
  <r>
    <s v="North Macedonia"/>
    <x v="1"/>
    <n v="2083.3798830000001"/>
    <n v="58.481998439999998"/>
    <n v="97.742815789999995"/>
    <n v="1.6349941400000001"/>
    <n v="0.57422847619999995"/>
    <n v="4.796159706E-2"/>
    <n v="97.468714570000003"/>
    <n v="1.505202232"/>
    <n v="0.91056319819999998"/>
    <n v="0.11552"/>
    <n v="97.937402989999995"/>
    <n v="1.7271369539999999"/>
    <n v="0.33546005629999998"/>
    <n v="0"/>
    <s v=""/>
    <s v=""/>
    <s v=""/>
    <s v=""/>
    <n v="98"/>
    <n v="97"/>
    <n v="98"/>
    <s v=""/>
    <s v=""/>
    <s v=""/>
    <s v=""/>
    <x v="1"/>
    <s v=""/>
  </r>
  <r>
    <s v="Northern Mariana Islands"/>
    <x v="0"/>
    <n v="55.778999329999998"/>
    <n v="91.356994630000003"/>
    <n v="99.980183389999993"/>
    <n v="0"/>
    <n v="1.9816611519999999E-2"/>
    <n v="0"/>
    <m/>
    <m/>
    <m/>
    <m/>
    <m/>
    <m/>
    <m/>
    <m/>
    <n v="5"/>
    <n v="3.9633220000013123E-3"/>
    <n v="0"/>
    <n v="0"/>
    <n v="100"/>
    <n v="0"/>
    <n v="0"/>
    <s v="Full Access"/>
    <s v=""/>
    <s v=""/>
    <n v="0"/>
    <x v="3"/>
    <s v=""/>
  </r>
  <r>
    <s v="Northern Mariana Islands"/>
    <x v="1"/>
    <n v="57.556999210000001"/>
    <n v="91.797996519999998"/>
    <n v="100"/>
    <n v="0"/>
    <n v="0"/>
    <n v="0"/>
    <m/>
    <m/>
    <m/>
    <m/>
    <m/>
    <m/>
    <m/>
    <m/>
    <s v=""/>
    <s v=""/>
    <s v=""/>
    <s v=""/>
    <n v="100"/>
    <n v="0"/>
    <n v="0"/>
    <s v=""/>
    <s v=""/>
    <s v=""/>
    <s v=""/>
    <x v="3"/>
    <s v=""/>
  </r>
  <r>
    <s v="Norway"/>
    <x v="0"/>
    <n v="5199.8271480000003"/>
    <n v="81.090995789999994"/>
    <n v="100.0000012"/>
    <n v="0"/>
    <n v="0"/>
    <n v="0"/>
    <n v="100"/>
    <n v="0"/>
    <n v="0"/>
    <n v="0"/>
    <n v="100"/>
    <n v="0"/>
    <n v="0"/>
    <n v="0"/>
    <n v="5"/>
    <n v="-1.1400000005323819E-6"/>
    <n v="0"/>
    <n v="0"/>
    <n v="100"/>
    <n v="100"/>
    <n v="100"/>
    <s v="Full Access"/>
    <s v="Full Access"/>
    <s v="Full Access"/>
    <n v="0"/>
    <x v="1"/>
    <s v=""/>
  </r>
  <r>
    <s v="Norway"/>
    <x v="1"/>
    <n v="5421.2421880000002"/>
    <n v="82.973991389999995"/>
    <n v="99.999995499999997"/>
    <n v="0"/>
    <n v="4.5034074529999998E-6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Oman"/>
    <x v="0"/>
    <n v="4267.3408200000003"/>
    <n v="81.349998470000003"/>
    <n v="90.238485639999993"/>
    <n v="8.2088027879999999"/>
    <n v="1.473142599"/>
    <n v="7.9568975099999995E-2"/>
    <n v="74.366908460000005"/>
    <n v="21.097672360000001"/>
    <n v="4.3867318319999997"/>
    <n v="0.14868735080000001"/>
    <n v="93.877145080000005"/>
    <n v="5.2539479289999997"/>
    <n v="0.80518384210000005"/>
    <n v="6.3723150359999994E-2"/>
    <n v="5"/>
    <n v="0.38590781000000052"/>
    <n v="0.1645709839999995"/>
    <n v="0.37677429000000018"/>
    <n v="90"/>
    <n v="74"/>
    <n v="94"/>
    <s v=""/>
    <s v=""/>
    <s v=""/>
    <n v="0.21220330600000067"/>
    <x v="2"/>
    <s v=""/>
  </r>
  <r>
    <s v="Oman"/>
    <x v="1"/>
    <n v="5106.6220700000003"/>
    <n v="86.275993349999993"/>
    <n v="92.168024689999996"/>
    <n v="7.5414198929999996"/>
    <n v="0.26040520360000002"/>
    <n v="3.0150217449999999E-2"/>
    <n v="76.250779910000006"/>
    <n v="21.632121130000002"/>
    <n v="1.897409218"/>
    <n v="0.21968973750000001"/>
    <n v="94.7"/>
    <n v="5.3"/>
    <n v="0"/>
    <n v="0"/>
    <s v=""/>
    <s v=""/>
    <s v=""/>
    <s v=""/>
    <n v="92"/>
    <n v="76"/>
    <n v="95"/>
    <s v=""/>
    <s v=""/>
    <s v=""/>
    <s v=""/>
    <x v="2"/>
    <s v=""/>
  </r>
  <r>
    <s v="Pakistan"/>
    <x v="0"/>
    <n v="199426.95310000001"/>
    <n v="36.026000979999999"/>
    <n v="89.454982340000001"/>
    <n v="3.6559530200000001"/>
    <n v="4.4216911899999998"/>
    <n v="2.4673734469999999"/>
    <n v="87.15095676"/>
    <n v="3.9565638390000002"/>
    <n v="5.2364128790000004"/>
    <n v="3.6560665229999998"/>
    <n v="93.546408839999998"/>
    <n v="3.1221364330000001"/>
    <n v="2.9749303889999998"/>
    <n v="0.35652434"/>
    <n v="5"/>
    <n v="0.13879654799999913"/>
    <n v="-0.15567179800000019"/>
    <n v="0.28978079999999978"/>
    <n v="89"/>
    <n v="87"/>
    <n v="94"/>
    <s v=""/>
    <s v=""/>
    <s v=""/>
    <n v="0.44545259799999998"/>
    <x v="0"/>
    <s v=""/>
  </r>
  <r>
    <s v="Pakistan"/>
    <x v="1"/>
    <n v="220892.32810000001"/>
    <n v="37.165000919999997"/>
    <n v="90.148965079999996"/>
    <n v="3.8222795249999999"/>
    <n v="4.4133075740000001"/>
    <n v="1.61544782"/>
    <n v="88.599860759999999"/>
    <n v="3.852278117"/>
    <n v="5.1745965089999997"/>
    <n v="2.3732646169999998"/>
    <n v="92.768049849999997"/>
    <n v="3.7715611619999998"/>
    <n v="3.126184571"/>
    <n v="0.33420442230000003"/>
    <s v=""/>
    <s v=""/>
    <s v=""/>
    <s v=""/>
    <n v="90"/>
    <n v="89"/>
    <n v="93"/>
    <s v=""/>
    <s v=""/>
    <s v=""/>
    <s v=""/>
    <x v="0"/>
    <s v=""/>
  </r>
  <r>
    <s v="Palau"/>
    <x v="0"/>
    <n v="17.665000920000001"/>
    <n v="78.158996579999993"/>
    <n v="99.630150850000007"/>
    <n v="0"/>
    <n v="0.36984914990000001"/>
    <n v="0"/>
    <n v="99.61387148"/>
    <n v="0"/>
    <n v="0.38612851729999997"/>
    <n v="0"/>
    <n v="99.634701730000003"/>
    <n v="0"/>
    <n v="0.36529827059999997"/>
    <n v="0"/>
    <n v="5"/>
    <n v="5.4789299999981724E-3"/>
    <n v="-9.9948000001859325E-5"/>
    <n v="2.8622709999999073E-2"/>
    <n v="100"/>
    <n v="100"/>
    <n v="100"/>
    <s v="Full Access"/>
    <s v="Full Access"/>
    <s v="Full Access"/>
    <n v="2.8722658000000931E-2"/>
    <x v="3"/>
    <s v=""/>
  </r>
  <r>
    <s v="Palau"/>
    <x v="1"/>
    <n v="18.091999049999998"/>
    <n v="80.987998959999999"/>
    <n v="99.657545499999998"/>
    <n v="0"/>
    <n v="0.34245449839999997"/>
    <n v="0"/>
    <n v="99.756985029999996"/>
    <n v="0"/>
    <n v="0.2430149677"/>
    <n v="0"/>
    <n v="99.634201989999994"/>
    <n v="0"/>
    <n v="0.36579800779999999"/>
    <n v="0"/>
    <s v=""/>
    <s v=""/>
    <s v=""/>
    <s v=""/>
    <n v="100"/>
    <n v="100"/>
    <n v="100"/>
    <s v=""/>
    <s v=""/>
    <s v=""/>
    <s v=""/>
    <x v="3"/>
    <s v=""/>
  </r>
  <r>
    <s v="Panama"/>
    <x v="0"/>
    <n v="3968.48999"/>
    <n v="66.695999150000006"/>
    <n v="92.904365609999999"/>
    <n v="1.845644171"/>
    <n v="3.160016841"/>
    <n v="2.08997338"/>
    <n v="83.679579529999998"/>
    <n v="1.737106037"/>
    <n v="8.379298168"/>
    <n v="6.2040162600000004"/>
    <n v="97.510677389999998"/>
    <n v="1.899841721"/>
    <n v="0.55381483909999996"/>
    <n v="3.5666046159999999E-2"/>
    <n v="5"/>
    <n v="0.29363575000000142"/>
    <n v="0.11564305600000183"/>
    <n v="0.52870074600000128"/>
    <n v="93"/>
    <n v="84"/>
    <n v="98"/>
    <s v=""/>
    <s v=""/>
    <s v=""/>
    <n v="0.41305768999999948"/>
    <x v="5"/>
    <s v=""/>
  </r>
  <r>
    <s v="Panama"/>
    <x v="1"/>
    <n v="4314.7680659999996"/>
    <n v="68.414001459999994"/>
    <n v="94.372544360000006"/>
    <n v="1.8734805919999999"/>
    <n v="2.2623042469999999"/>
    <n v="1.491670799"/>
    <n v="86.323083260000004"/>
    <n v="1.791982583"/>
    <n v="7.1623643420000001"/>
    <n v="4.7225698109999996"/>
    <n v="98.088892670000007"/>
    <n v="1.9111073329999999"/>
    <n v="0"/>
    <n v="0"/>
    <s v=""/>
    <s v=""/>
    <s v=""/>
    <s v=""/>
    <n v="94"/>
    <n v="86"/>
    <n v="98"/>
    <s v=""/>
    <s v=""/>
    <s v=""/>
    <s v=""/>
    <x v="5"/>
    <s v=""/>
  </r>
  <r>
    <s v="Papua New Guinea"/>
    <x v="0"/>
    <n v="8107.7719729999999"/>
    <n v="13.01200008"/>
    <n v="41.485508439999997"/>
    <n v="1.8099530800000001"/>
    <n v="21.261051999999999"/>
    <n v="35.443486479999997"/>
    <n v="34.990633000000003"/>
    <n v="1.8047244330000001"/>
    <n v="23.25354875"/>
    <n v="39.951093819999997"/>
    <n v="84.90514306"/>
    <n v="1.844907912"/>
    <n v="7.9407764350000001"/>
    <n v="5.309172598"/>
    <n v="5"/>
    <n v="0.77170181600000087"/>
    <n v="0.2340257159999993"/>
    <n v="0.81614213399999902"/>
    <n v="41"/>
    <n v="35"/>
    <n v="85"/>
    <s v=""/>
    <s v=""/>
    <s v=""/>
    <n v="0.58211641799999969"/>
    <x v="3"/>
    <s v=""/>
  </r>
  <r>
    <s v="Papua New Guinea"/>
    <x v="1"/>
    <n v="8947.0273440000001"/>
    <n v="13.34500027"/>
    <n v="45.344017520000001"/>
    <n v="2.128564452"/>
    <n v="22.157624949999999"/>
    <n v="30.369793080000001"/>
    <n v="39.071343669999997"/>
    <n v="2.4298502929999999"/>
    <n v="24.431800859999999"/>
    <n v="34.067005170000002"/>
    <n v="86.075271639999997"/>
    <n v="0.17218226079999999"/>
    <n v="7.3903855639999998"/>
    <n v="6.3621605319999999"/>
    <s v=""/>
    <s v=""/>
    <s v=""/>
    <s v=""/>
    <n v="45"/>
    <n v="39"/>
    <n v="86"/>
    <s v=""/>
    <s v=""/>
    <s v=""/>
    <s v=""/>
    <x v="3"/>
    <s v=""/>
  </r>
  <r>
    <s v="Paraguay"/>
    <x v="0"/>
    <n v="6688.7460940000001"/>
    <n v="60.75"/>
    <n v="96.836214530000007"/>
    <n v="0.32842400300000002"/>
    <n v="2.7567681990000001"/>
    <n v="7.8593266980000007E-2"/>
    <n v="93.344700290000006"/>
    <n v="0.69766643969999997"/>
    <n v="5.757395646"/>
    <n v="0.20023762880000001"/>
    <n v="99.092048730000002"/>
    <n v="8.9859971169999997E-2"/>
    <n v="0.81809130100000005"/>
    <n v="0"/>
    <n v="5"/>
    <n v="0.55145035999999836"/>
    <n v="0.15893996199999946"/>
    <n v="1.1533054479999976"/>
    <n v="97"/>
    <n v="93"/>
    <n v="99"/>
    <s v=""/>
    <s v=""/>
    <s v=""/>
    <n v="0.99436548599999808"/>
    <x v="5"/>
    <s v=""/>
  </r>
  <r>
    <s v="Paraguay"/>
    <x v="1"/>
    <n v="7132.5297849999997"/>
    <n v="62.182994839999999"/>
    <n v="99.593466329999998"/>
    <n v="0.40653024389999998"/>
    <n v="3.4229177000000001E-6"/>
    <n v="0"/>
    <n v="99.111227529999994"/>
    <n v="0.88877246840000002"/>
    <n v="0"/>
    <n v="0"/>
    <n v="99.886748539999999"/>
    <n v="0.11325146429999999"/>
    <n v="0"/>
    <n v="0"/>
    <s v=""/>
    <s v=""/>
    <s v=""/>
    <s v=""/>
    <n v="100"/>
    <n v="99"/>
    <n v="100"/>
    <s v=""/>
    <s v=""/>
    <s v=""/>
    <s v=""/>
    <x v="5"/>
    <s v=""/>
  </r>
  <r>
    <s v="Peru"/>
    <x v="0"/>
    <n v="30470.738280000001"/>
    <n v="77.357002260000002"/>
    <n v="90.282003040000006"/>
    <n v="0.93258347190000002"/>
    <n v="5.7636260549999996"/>
    <n v="3.0217874390000001"/>
    <n v="73.287623839999995"/>
    <n v="1.5230403370000001"/>
    <n v="12.99206766"/>
    <n v="12.197268169999999"/>
    <n v="95.256387020000005"/>
    <n v="0.75975208999999999"/>
    <n v="3.6478085579999999"/>
    <n v="0.33605232909999999"/>
    <n v="5"/>
    <n v="0.57147263399999981"/>
    <n v="0.2606914119999999"/>
    <n v="1.502362930000001"/>
    <n v="90"/>
    <n v="73"/>
    <n v="95"/>
    <s v=""/>
    <s v=""/>
    <s v=""/>
    <n v="1.2416715180000011"/>
    <x v="5"/>
    <s v=""/>
  </r>
  <r>
    <s v="Peru"/>
    <x v="1"/>
    <n v="32971.847659999999"/>
    <n v="78.297004700000002"/>
    <n v="93.139366210000006"/>
    <n v="0.84955935110000003"/>
    <n v="4.1504683489999996"/>
    <n v="1.8606060870000001"/>
    <n v="80.79943849"/>
    <n v="1.5969437710000001"/>
    <n v="9.6126911629999992"/>
    <n v="7.9909265779999998"/>
    <n v="96.559844080000005"/>
    <n v="0.64239323559999995"/>
    <n v="2.6364086929999999"/>
    <n v="0.1613539953"/>
    <s v=""/>
    <s v=""/>
    <s v=""/>
    <s v=""/>
    <n v="93"/>
    <n v="81"/>
    <n v="97"/>
    <s v=""/>
    <s v=""/>
    <s v=""/>
    <s v=""/>
    <x v="5"/>
    <s v=""/>
  </r>
  <r>
    <s v="Philippines"/>
    <x v="0"/>
    <n v="102113.2031"/>
    <n v="46.284000399999996"/>
    <n v="92.017701020000004"/>
    <n v="2.9204293190000001"/>
    <n v="4.5321384619999998"/>
    <n v="0.52973119440000005"/>
    <n v="88.208162329999993"/>
    <n v="3.8258925420000001"/>
    <n v="7.1112130369999997"/>
    <n v="0.85473209370000003"/>
    <n v="96.438952139999998"/>
    <n v="1.8695723529999999"/>
    <n v="1.5389318729999999"/>
    <n v="0.15254363930000001"/>
    <n v="5"/>
    <n v="0.41826670799999877"/>
    <n v="0.21007607200000109"/>
    <n v="0.57075417800000139"/>
    <n v="92"/>
    <n v="88"/>
    <n v="96"/>
    <s v=""/>
    <s v=""/>
    <s v=""/>
    <n v="0.36067810600000028"/>
    <x v="0"/>
    <s v=""/>
  </r>
  <r>
    <s v="Philippines"/>
    <x v="1"/>
    <n v="109581.08590000001"/>
    <n v="47.407997129999998"/>
    <n v="94.109034559999998"/>
    <n v="2.8564861370000001"/>
    <n v="3.0344793069999998"/>
    <n v="0"/>
    <n v="91.06193322"/>
    <n v="3.9595204279999998"/>
    <n v="4.978546347"/>
    <n v="0"/>
    <n v="97.489332500000003"/>
    <n v="1.632836465"/>
    <n v="0.87783103600000001"/>
    <n v="0"/>
    <s v=""/>
    <s v=""/>
    <s v=""/>
    <s v=""/>
    <n v="94"/>
    <n v="91"/>
    <n v="97"/>
    <s v=""/>
    <s v=""/>
    <s v=""/>
    <s v=""/>
    <x v="0"/>
    <s v=""/>
  </r>
  <r>
    <s v="Poland"/>
    <x v="0"/>
    <n v="38034.074220000002"/>
    <n v="60.27799606"/>
    <n v="99.232069879999997"/>
    <n v="0"/>
    <n v="0.76793012459999999"/>
    <n v="0"/>
    <n v="98.537903229999998"/>
    <n v="0"/>
    <n v="1.4620967739999999"/>
    <n v="0"/>
    <n v="99.689516130000001"/>
    <n v="0"/>
    <n v="0.31048387100000002"/>
    <n v="0"/>
    <n v="5"/>
    <n v="0.1469043340000013"/>
    <n v="5.0967742000000274E-2"/>
    <n v="0.29241935400000046"/>
    <n v="99"/>
    <n v="99"/>
    <n v="100"/>
    <s v=""/>
    <s v=""/>
    <s v="Full Access"/>
    <n v="0.2414516120000002"/>
    <x v="1"/>
    <s v=""/>
  </r>
  <r>
    <s v="Poland"/>
    <x v="1"/>
    <n v="37846.605470000002"/>
    <n v="60.043003079999998"/>
    <n v="99.966591550000004"/>
    <n v="0"/>
    <n v="3.3408445289999998E-2"/>
    <n v="0"/>
    <n v="100"/>
    <n v="0"/>
    <n v="0"/>
    <n v="0"/>
    <n v="99.944354840000003"/>
    <n v="0"/>
    <n v="5.5645161290000002E-2"/>
    <n v="0"/>
    <s v=""/>
    <s v=""/>
    <s v=""/>
    <s v=""/>
    <n v="100"/>
    <n v="100"/>
    <n v="100"/>
    <s v=""/>
    <s v=""/>
    <s v=""/>
    <s v=""/>
    <x v="1"/>
    <s v=""/>
  </r>
  <r>
    <s v="Portugal"/>
    <x v="0"/>
    <n v="10368.3457"/>
    <n v="63.513999939999998"/>
    <n v="99.904689840000003"/>
    <n v="0"/>
    <n v="9.5310157000000006E-2"/>
    <n v="0"/>
    <n v="99.738776090000002"/>
    <n v="0"/>
    <n v="0.26122391220000002"/>
    <n v="0"/>
    <n v="100"/>
    <n v="0"/>
    <n v="0"/>
    <n v="0"/>
    <n v="5"/>
    <n v="1.4607659999995803E-3"/>
    <n v="0"/>
    <n v="0"/>
    <n v="100"/>
    <n v="100"/>
    <n v="100"/>
    <s v="Full Access"/>
    <s v="Full Access"/>
    <s v="Full Access"/>
    <n v="0"/>
    <x v="1"/>
    <s v=""/>
  </r>
  <r>
    <s v="Portugal"/>
    <x v="1"/>
    <n v="10196.70703"/>
    <n v="66.309997559999999"/>
    <n v="99.911993670000001"/>
    <n v="0"/>
    <n v="8.8006333689999994E-2"/>
    <n v="0"/>
    <n v="99.738776090000002"/>
    <n v="0"/>
    <n v="0.26122391220000002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Puerto Rico"/>
    <x v="0"/>
    <n v="3381.5119629999999"/>
    <n v="93.624000550000005"/>
    <n v="99.425449760000006"/>
    <n v="0"/>
    <n v="0.57455024300000002"/>
    <n v="0"/>
    <m/>
    <m/>
    <m/>
    <m/>
    <m/>
    <m/>
    <m/>
    <m/>
    <n v="5"/>
    <n v="0.11491004799999871"/>
    <n v="0"/>
    <n v="0"/>
    <n v="99"/>
    <n v="0"/>
    <n v="0"/>
    <s v=""/>
    <s v=""/>
    <s v=""/>
    <n v="0"/>
    <x v="5"/>
    <s v=""/>
  </r>
  <r>
    <s v="Puerto Rico"/>
    <x v="1"/>
    <n v="2860.8400879999999"/>
    <n v="93.581001279999995"/>
    <n v="100"/>
    <n v="0"/>
    <n v="0"/>
    <n v="0"/>
    <m/>
    <m/>
    <m/>
    <m/>
    <m/>
    <m/>
    <m/>
    <m/>
    <s v=""/>
    <s v=""/>
    <s v=""/>
    <s v=""/>
    <n v="100"/>
    <n v="0"/>
    <n v="0"/>
    <s v=""/>
    <s v=""/>
    <s v=""/>
    <s v=""/>
    <x v="5"/>
    <s v=""/>
  </r>
  <r>
    <s v="Qatar"/>
    <x v="0"/>
    <n v="2565.7080080000001"/>
    <n v="98.944992069999998"/>
    <n v="99.691501380000005"/>
    <n v="0"/>
    <n v="0.30849861699999997"/>
    <n v="0"/>
    <m/>
    <m/>
    <m/>
    <m/>
    <m/>
    <m/>
    <m/>
    <m/>
    <n v="5"/>
    <n v="-2.4679888000000004E-2"/>
    <n v="0"/>
    <n v="0"/>
    <n v="100"/>
    <n v="0"/>
    <n v="0"/>
    <s v="Full Access"/>
    <s v=""/>
    <s v=""/>
    <n v="0"/>
    <x v="1"/>
    <s v=""/>
  </r>
  <r>
    <s v="Qatar"/>
    <x v="1"/>
    <n v="2881.0600589999999"/>
    <n v="99.23500061"/>
    <n v="99.568101940000005"/>
    <n v="0"/>
    <n v="0.4318980637"/>
    <n v="0"/>
    <m/>
    <m/>
    <m/>
    <m/>
    <m/>
    <m/>
    <m/>
    <m/>
    <s v=""/>
    <s v=""/>
    <s v=""/>
    <s v=""/>
    <n v="100"/>
    <n v="0"/>
    <n v="0"/>
    <s v=""/>
    <s v=""/>
    <s v=""/>
    <s v=""/>
    <x v="1"/>
    <s v=""/>
  </r>
  <r>
    <s v="Republic of Korea"/>
    <x v="0"/>
    <n v="50823.085939999997"/>
    <n v="81.634002690000003"/>
    <n v="99.472746409999999"/>
    <n v="0"/>
    <n v="0.5272535907"/>
    <n v="0"/>
    <m/>
    <m/>
    <m/>
    <m/>
    <m/>
    <m/>
    <m/>
    <m/>
    <n v="5"/>
    <n v="9.1730047999999439E-2"/>
    <n v="0"/>
    <n v="0"/>
    <n v="99"/>
    <n v="0"/>
    <n v="0"/>
    <s v=""/>
    <s v=""/>
    <s v=""/>
    <n v="0"/>
    <x v="3"/>
    <s v=""/>
  </r>
  <r>
    <s v="Republic of Korea"/>
    <x v="1"/>
    <n v="51269.183590000001"/>
    <n v="81.414001459999994"/>
    <n v="99.931396649999996"/>
    <n v="0"/>
    <n v="6.8603352960000002E-2"/>
    <n v="0"/>
    <m/>
    <m/>
    <m/>
    <m/>
    <m/>
    <m/>
    <m/>
    <m/>
    <s v=""/>
    <s v=""/>
    <s v=""/>
    <s v=""/>
    <n v="100"/>
    <n v="0"/>
    <n v="0"/>
    <s v=""/>
    <s v=""/>
    <s v=""/>
    <s v=""/>
    <x v="3"/>
    <s v=""/>
  </r>
  <r>
    <s v="Republic of Moldova"/>
    <x v="0"/>
    <n v="4070.705078"/>
    <n v="42.489997860000003"/>
    <n v="88.576031900000004"/>
    <n v="1.485629517"/>
    <n v="9.9383385820000001"/>
    <n v="0"/>
    <n v="82.542490749999999"/>
    <n v="1.4702224820000001"/>
    <n v="15.987286770000001"/>
    <n v="0"/>
    <n v="96.742399399999996"/>
    <n v="1.5064828610000001"/>
    <n v="1.7511177389999999"/>
    <n v="0"/>
    <n v="5"/>
    <n v="0.39878606799999827"/>
    <n v="0.12300901600000032"/>
    <n v="0.58770947399999895"/>
    <n v="89"/>
    <n v="83"/>
    <n v="97"/>
    <s v=""/>
    <s v=""/>
    <s v=""/>
    <n v="0.46470045799999865"/>
    <x v="1"/>
    <s v=""/>
  </r>
  <r>
    <s v="Republic of Moldova"/>
    <x v="1"/>
    <n v="4033.9628910000001"/>
    <n v="42.849002839999997"/>
    <n v="90.569962239999995"/>
    <n v="1.519776762"/>
    <n v="7.910260997"/>
    <n v="0"/>
    <n v="85.481038119999994"/>
    <n v="1.52256302"/>
    <n v="12.996398859999999"/>
    <n v="0"/>
    <n v="97.357444479999998"/>
    <n v="1.516060408"/>
    <n v="1.1264951110000001"/>
    <n v="0"/>
    <s v=""/>
    <s v=""/>
    <s v=""/>
    <s v=""/>
    <n v="91"/>
    <n v="85"/>
    <n v="97"/>
    <s v=""/>
    <s v=""/>
    <s v=""/>
    <s v=""/>
    <x v="1"/>
    <s v=""/>
  </r>
  <r>
    <s v="Réunion"/>
    <x v="0"/>
    <n v="863.35900879999997"/>
    <n v="99.339004520000003"/>
    <n v="99.911530189999993"/>
    <n v="0"/>
    <n v="8.8469814100000002E-2"/>
    <n v="0"/>
    <m/>
    <m/>
    <m/>
    <m/>
    <m/>
    <m/>
    <m/>
    <m/>
    <n v="5"/>
    <n v="1.7693962000001305E-2"/>
    <n v="0"/>
    <n v="0"/>
    <n v="100"/>
    <n v="0"/>
    <n v="0"/>
    <s v="Full Access"/>
    <s v=""/>
    <s v=""/>
    <n v="0"/>
    <x v="4"/>
    <s v=""/>
  </r>
  <r>
    <s v="Réunion"/>
    <x v="1"/>
    <n v="895.30798340000001"/>
    <n v="99.659004210000006"/>
    <n v="100"/>
    <n v="0"/>
    <n v="0"/>
    <n v="0"/>
    <m/>
    <m/>
    <m/>
    <m/>
    <m/>
    <m/>
    <m/>
    <m/>
    <s v=""/>
    <s v=""/>
    <s v=""/>
    <s v=""/>
    <n v="100"/>
    <n v="0"/>
    <n v="0"/>
    <s v=""/>
    <s v=""/>
    <s v=""/>
    <s v=""/>
    <x v="4"/>
    <s v=""/>
  </r>
  <r>
    <s v="Romania"/>
    <x v="0"/>
    <n v="19925.181639999999"/>
    <n v="53.886997219999998"/>
    <n v="100"/>
    <n v="0"/>
    <n v="0"/>
    <n v="0"/>
    <n v="100"/>
    <n v="0"/>
    <n v="0"/>
    <n v="0"/>
    <n v="100"/>
    <n v="0"/>
    <n v="0"/>
    <n v="0"/>
    <n v="5"/>
    <n v="0"/>
    <n v="0"/>
    <n v="0"/>
    <n v="100"/>
    <n v="100"/>
    <n v="100"/>
    <s v="Full Access"/>
    <s v="Full Access"/>
    <s v="Full Access"/>
    <n v="0"/>
    <x v="1"/>
    <s v=""/>
  </r>
  <r>
    <s v="Romania"/>
    <x v="1"/>
    <n v="19237.681639999999"/>
    <n v="54.194000240000001"/>
    <n v="100"/>
    <n v="0"/>
    <n v="0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Russian Federation"/>
    <x v="0"/>
    <n v="144985.0625"/>
    <n v="74.049995420000002"/>
    <n v="96.527155429999993"/>
    <n v="0.62448653440000002"/>
    <n v="2.848358036"/>
    <m/>
    <n v="90.110109010000002"/>
    <n v="1.558364042"/>
    <n v="8.3315269460000003"/>
    <m/>
    <n v="98.775934890000002"/>
    <n v="0.29721946310000003"/>
    <n v="0.72684564200000001"/>
    <n v="0.2"/>
    <n v="5"/>
    <n v="9.307852800000091E-2"/>
    <n v="1.1332944000000112E-2"/>
    <n v="0.2867985900000008"/>
    <n v="97"/>
    <n v="90"/>
    <n v="99"/>
    <s v=""/>
    <s v=""/>
    <s v=""/>
    <n v="0.27546564600000067"/>
    <x v="1"/>
    <s v=""/>
  </r>
  <r>
    <s v="Russian Federation"/>
    <x v="1"/>
    <n v="145934.45310000001"/>
    <n v="74.754005430000007"/>
    <n v="96.992548069999998"/>
    <n v="0.62199637659999996"/>
    <n v="2.3854555500000001"/>
    <m/>
    <n v="91.544101960000006"/>
    <n v="1.5831635129999999"/>
    <n v="6.8727345309999999"/>
    <m/>
    <n v="98.832599610000003"/>
    <n v="0.29738996870000001"/>
    <n v="0.67001042359999996"/>
    <n v="0.2"/>
    <s v=""/>
    <s v=""/>
    <s v=""/>
    <s v=""/>
    <n v="97"/>
    <n v="92"/>
    <n v="99"/>
    <s v=""/>
    <s v=""/>
    <s v=""/>
    <s v=""/>
    <x v="1"/>
    <s v=""/>
  </r>
  <r>
    <s v="Rwanda"/>
    <x v="0"/>
    <n v="11369.066409999999"/>
    <n v="17.003999709999999"/>
    <n v="57.121774019999997"/>
    <n v="22.154046149999999"/>
    <n v="13.45013172"/>
    <n v="7.2740481099999998"/>
    <n v="52.352709560000001"/>
    <n v="24.60883866"/>
    <n v="14.980603540000001"/>
    <n v="8.0578482410000003"/>
    <n v="80.399437379999995"/>
    <n v="10.172282620000001"/>
    <n v="5.9799351659999997"/>
    <n v="3.4483448280000002"/>
    <n v="5"/>
    <n v="0.65854542600000054"/>
    <n v="0.52363238400000112"/>
    <n v="0.65795173399999951"/>
    <n v="57"/>
    <n v="52"/>
    <n v="80"/>
    <s v=""/>
    <s v=""/>
    <s v=""/>
    <n v="0.13431934999999839"/>
    <x v="4"/>
    <s v=""/>
  </r>
  <r>
    <s v="Rwanda"/>
    <x v="1"/>
    <n v="12952.208979999999"/>
    <n v="17.432001110000002"/>
    <n v="60.41450115"/>
    <n v="22.3207193"/>
    <n v="13.15480415"/>
    <n v="4.1099754009999998"/>
    <n v="55.642468229999999"/>
    <n v="25.08014133"/>
    <n v="14.778867719999999"/>
    <n v="4.4985227139999999"/>
    <n v="83.017599300000001"/>
    <n v="9.2505062509999991"/>
    <n v="5.4623030569999997"/>
    <n v="2.2695913939999999"/>
    <s v=""/>
    <s v=""/>
    <s v=""/>
    <s v=""/>
    <n v="60"/>
    <n v="56"/>
    <n v="83"/>
    <s v=""/>
    <s v=""/>
    <s v=""/>
    <s v=""/>
    <x v="4"/>
    <s v=""/>
  </r>
  <r>
    <s v="Saint Barthelemy"/>
    <x v="0"/>
    <n v="9.6959999999999997"/>
    <n v="100"/>
    <n v="99.964919269999996"/>
    <n v="0"/>
    <n v="3.5080726299999997E-2"/>
    <n v="0"/>
    <m/>
    <m/>
    <m/>
    <m/>
    <n v="99.964919269999996"/>
    <n v="0"/>
    <n v="3.5080726299999997E-2"/>
    <n v="0"/>
    <n v="5"/>
    <n v="7.0161460000008448E-3"/>
    <n v="7.0161460000008448E-3"/>
    <n v="0"/>
    <n v="100"/>
    <n v="0"/>
    <n v="100"/>
    <s v="Full Access"/>
    <s v=""/>
    <s v="Full Access"/>
    <n v="-7.0161460000008448E-3"/>
    <x v="5"/>
    <s v=""/>
  </r>
  <r>
    <s v="Saint Barthelemy"/>
    <x v="1"/>
    <n v="9.8849999999999998"/>
    <n v="100"/>
    <n v="100"/>
    <n v="0"/>
    <n v="0"/>
    <n v="0"/>
    <m/>
    <m/>
    <m/>
    <m/>
    <n v="100"/>
    <n v="0"/>
    <n v="0"/>
    <n v="0"/>
    <s v=""/>
    <s v=""/>
    <s v=""/>
    <s v=""/>
    <n v="100"/>
    <n v="0"/>
    <n v="100"/>
    <s v=""/>
    <s v=""/>
    <s v=""/>
    <s v=""/>
    <x v="5"/>
    <s v=""/>
  </r>
  <r>
    <s v="Saint Helena"/>
    <x v="0"/>
    <n v="5.8689999579999999"/>
    <n v="39.539997100000001"/>
    <n v="98.95"/>
    <n v="0"/>
    <n v="1.05"/>
    <n v="0"/>
    <m/>
    <m/>
    <m/>
    <m/>
    <m/>
    <m/>
    <m/>
    <m/>
    <n v="5"/>
    <n v="2.9999999999998295E-2"/>
    <n v="0"/>
    <n v="0"/>
    <n v="99"/>
    <n v="0"/>
    <n v="0"/>
    <s v=""/>
    <s v=""/>
    <s v=""/>
    <n v="0"/>
    <x v="4"/>
    <s v=""/>
  </r>
  <r>
    <s v="Saint Helena"/>
    <x v="1"/>
    <n v="6.0710000989999999"/>
    <n v="40.082000729999997"/>
    <n v="99.1"/>
    <n v="0"/>
    <n v="0.9"/>
    <n v="0"/>
    <m/>
    <m/>
    <m/>
    <m/>
    <m/>
    <m/>
    <m/>
    <m/>
    <s v=""/>
    <s v=""/>
    <s v=""/>
    <s v=""/>
    <n v="99"/>
    <n v="0"/>
    <n v="0"/>
    <s v=""/>
    <s v=""/>
    <s v=""/>
    <s v=""/>
    <x v="4"/>
    <s v=""/>
  </r>
  <r>
    <s v="Saint Kitts and Nevis"/>
    <x v="0"/>
    <n v="51.203998570000003"/>
    <n v="30.82700157"/>
    <n v="98.611854129999998"/>
    <n v="0"/>
    <n v="1.3881458680000001"/>
    <n v="0"/>
    <m/>
    <m/>
    <m/>
    <m/>
    <m/>
    <m/>
    <m/>
    <m/>
    <n v="2"/>
    <n v="0"/>
    <n v="0"/>
    <n v="0"/>
    <n v="99"/>
    <n v="0"/>
    <n v="0"/>
    <s v=""/>
    <s v=""/>
    <s v=""/>
    <n v="0"/>
    <x v="5"/>
    <s v=""/>
  </r>
  <r>
    <s v="Saint Kitts and Nevis"/>
    <x v="2"/>
    <n v="52.0359993"/>
    <n v="30.772996899999999"/>
    <n v="98.611854129999998"/>
    <n v="0"/>
    <n v="1.3881458680000001"/>
    <n v="0"/>
    <m/>
    <m/>
    <m/>
    <m/>
    <m/>
    <m/>
    <m/>
    <m/>
    <s v=""/>
    <s v=""/>
    <s v=""/>
    <s v=""/>
    <n v="99"/>
    <n v="0"/>
    <n v="0"/>
    <s v=""/>
    <s v=""/>
    <s v=""/>
    <s v=""/>
    <x v="5"/>
    <s v=""/>
  </r>
  <r>
    <s v="Saint Lucia"/>
    <x v="0"/>
    <n v="179.1309967"/>
    <n v="18.51499939"/>
    <n v="95.568094279999997"/>
    <n v="1.790210415"/>
    <n v="2.6416953030000001"/>
    <n v="0"/>
    <n v="95.312261239999998"/>
    <n v="1.707252381"/>
    <n v="2.9804863780000002"/>
    <n v="0"/>
    <n v="96.694033180000005"/>
    <n v="2.1553111029999998"/>
    <n v="1.1506557129999999"/>
    <n v="0"/>
    <n v="5"/>
    <n v="0.26395005800000038"/>
    <n v="0.10235780200000022"/>
    <n v="0.30035251799999968"/>
    <n v="96"/>
    <n v="95"/>
    <n v="97"/>
    <s v=""/>
    <s v=""/>
    <s v=""/>
    <n v="0.19799471599999946"/>
    <x v="5"/>
    <s v=""/>
  </r>
  <r>
    <s v="Saint Lucia"/>
    <x v="1"/>
    <n v="183.62899780000001"/>
    <n v="18.8409996"/>
    <n v="96.887844569999999"/>
    <n v="1.815652166"/>
    <n v="1.296503269"/>
    <n v="0"/>
    <n v="96.814023829999996"/>
    <n v="1.7341522549999999"/>
    <n v="1.4518239180000001"/>
    <n v="0"/>
    <n v="97.205822190000006"/>
    <n v="2.166718886"/>
    <n v="0.6274589237"/>
    <n v="0"/>
    <s v=""/>
    <s v=""/>
    <s v=""/>
    <s v=""/>
    <n v="97"/>
    <n v="97"/>
    <n v="97"/>
    <s v=""/>
    <s v=""/>
    <s v=""/>
    <s v=""/>
    <x v="5"/>
    <s v=""/>
  </r>
  <r>
    <s v="Saint Martin (French part)"/>
    <x v="0"/>
    <n v="35.865000000000002"/>
    <n v="100"/>
    <n v="99.999774200000004"/>
    <n v="0"/>
    <n v="2.2580388819999999E-4"/>
    <n v="0"/>
    <m/>
    <m/>
    <m/>
    <m/>
    <n v="99.999774200000004"/>
    <n v="0"/>
    <n v="2.2580388819999999E-4"/>
    <n v="0"/>
    <n v="5"/>
    <n v="-1.0056200000008175E-4"/>
    <n v="-1.0056200000008175E-4"/>
    <n v="0"/>
    <n v="100"/>
    <n v="0"/>
    <n v="100"/>
    <s v="Full Access"/>
    <s v=""/>
    <s v="Full Access"/>
    <n v="1.0056200000008175E-4"/>
    <x v="5"/>
    <s v=""/>
  </r>
  <r>
    <s v="Saint Martin (French part)"/>
    <x v="1"/>
    <n v="38.658999999999999"/>
    <n v="100"/>
    <n v="99.999271390000004"/>
    <n v="0"/>
    <n v="7.2861055070000001E-4"/>
    <n v="0"/>
    <m/>
    <m/>
    <m/>
    <m/>
    <n v="99.999271390000004"/>
    <n v="0"/>
    <n v="7.2861055070000001E-4"/>
    <n v="0"/>
    <s v=""/>
    <s v=""/>
    <s v=""/>
    <s v=""/>
    <n v="100"/>
    <n v="0"/>
    <n v="100"/>
    <s v=""/>
    <s v=""/>
    <s v=""/>
    <s v=""/>
    <x v="5"/>
    <s v=""/>
  </r>
  <r>
    <s v="Saint Pierre and Miquelon"/>
    <x v="0"/>
    <n v="5.9920001029999996"/>
    <n v="89.888999940000005"/>
    <n v="91.4"/>
    <n v="0"/>
    <n v="8.6"/>
    <n v="0"/>
    <m/>
    <m/>
    <m/>
    <m/>
    <m/>
    <m/>
    <m/>
    <m/>
    <n v="5"/>
    <n v="0"/>
    <n v="0"/>
    <n v="0"/>
    <n v="91"/>
    <n v="0"/>
    <n v="0"/>
    <s v=""/>
    <s v=""/>
    <s v=""/>
    <n v="0"/>
    <x v="6"/>
    <s v=""/>
  </r>
  <r>
    <s v="Saint Pierre and Miquelon"/>
    <x v="1"/>
    <n v="5.795000076"/>
    <n v="89.96199799"/>
    <n v="91.4"/>
    <n v="0"/>
    <n v="8.6"/>
    <n v="0"/>
    <m/>
    <m/>
    <m/>
    <m/>
    <m/>
    <m/>
    <m/>
    <m/>
    <s v=""/>
    <s v=""/>
    <s v=""/>
    <s v=""/>
    <n v="91"/>
    <n v="0"/>
    <n v="0"/>
    <s v=""/>
    <s v=""/>
    <s v=""/>
    <s v=""/>
    <x v="6"/>
    <s v=""/>
  </r>
  <r>
    <s v="Saint Vincent and the Grenadines"/>
    <x v="0"/>
    <n v="109.13500209999999"/>
    <n v="50.963996889999997"/>
    <n v="95.145219900000001"/>
    <n v="0"/>
    <n v="4.0700937030000004"/>
    <n v="0.78468639699999998"/>
    <m/>
    <m/>
    <m/>
    <m/>
    <m/>
    <m/>
    <m/>
    <m/>
    <n v="3"/>
    <n v="0"/>
    <n v="0"/>
    <n v="0"/>
    <n v="95"/>
    <n v="0"/>
    <n v="0"/>
    <s v=""/>
    <s v=""/>
    <s v=""/>
    <n v="0"/>
    <x v="5"/>
    <s v=""/>
  </r>
  <r>
    <s v="Saint Vincent and the Grenadines"/>
    <x v="5"/>
    <n v="110.2099991"/>
    <n v="52.197998050000002"/>
    <n v="95.145219900000001"/>
    <n v="0"/>
    <n v="4.8547801000000002"/>
    <m/>
    <m/>
    <m/>
    <m/>
    <m/>
    <m/>
    <m/>
    <m/>
    <m/>
    <s v=""/>
    <s v=""/>
    <s v=""/>
    <s v=""/>
    <n v="95"/>
    <n v="0"/>
    <n v="0"/>
    <s v=""/>
    <s v=""/>
    <s v=""/>
    <s v=""/>
    <x v="5"/>
    <s v=""/>
  </r>
  <r>
    <s v="Samoa"/>
    <x v="0"/>
    <n v="193.5099945"/>
    <n v="18.914001460000001"/>
    <n v="91.321397360000006"/>
    <n v="6.4992812960000004"/>
    <n v="1.929815904"/>
    <n v="0.24950544129999999"/>
    <n v="91.386415650000004"/>
    <n v="6.194005024"/>
    <n v="2.1485295340000001"/>
    <n v="0.2710497959"/>
    <n v="91.042648679999999"/>
    <n v="7.8080270609999998"/>
    <n v="0.9921814015"/>
    <n v="0.15714285710000001"/>
    <n v="5"/>
    <n v="0.10326543799999968"/>
    <n v="0.21170826400000067"/>
    <n v="7.8781444000000533E-2"/>
    <n v="91"/>
    <n v="91"/>
    <n v="91"/>
    <s v=""/>
    <s v=""/>
    <s v=""/>
    <n v="-0.13292682000000014"/>
    <x v="3"/>
    <s v=""/>
  </r>
  <r>
    <s v="Samoa"/>
    <x v="1"/>
    <n v="198.4100037"/>
    <n v="17.888999940000001"/>
    <n v="91.837724550000004"/>
    <n v="6.5208999519999997"/>
    <n v="1.4186234280000001"/>
    <n v="0.22275206789999999"/>
    <n v="91.780322870000006"/>
    <n v="6.2207033389999999"/>
    <n v="1.7276921599999999"/>
    <n v="0.2712816327"/>
    <n v="92.101190000000003"/>
    <n v="7.8988100000000001"/>
    <n v="0"/>
    <n v="0"/>
    <s v=""/>
    <s v=""/>
    <s v=""/>
    <s v=""/>
    <n v="92"/>
    <n v="92"/>
    <n v="92"/>
    <s v=""/>
    <s v=""/>
    <s v=""/>
    <s v=""/>
    <x v="3"/>
    <s v=""/>
  </r>
  <r>
    <s v="San Marino"/>
    <x v="0"/>
    <n v="33.270000459999999"/>
    <n v="96.738998409999994"/>
    <n v="100"/>
    <n v="0"/>
    <n v="0"/>
    <n v="0"/>
    <m/>
    <m/>
    <m/>
    <m/>
    <m/>
    <m/>
    <m/>
    <m/>
    <n v="5"/>
    <n v="0"/>
    <n v="0"/>
    <n v="0"/>
    <n v="100"/>
    <n v="0"/>
    <n v="0"/>
    <s v="Full Access"/>
    <s v=""/>
    <s v=""/>
    <n v="0"/>
    <x v="1"/>
    <s v=""/>
  </r>
  <r>
    <s v="San Marino"/>
    <x v="1"/>
    <n v="33.937999730000001"/>
    <n v="97.499000550000005"/>
    <n v="100"/>
    <n v="0"/>
    <n v="0"/>
    <n v="0"/>
    <m/>
    <m/>
    <m/>
    <m/>
    <m/>
    <m/>
    <m/>
    <m/>
    <s v=""/>
    <s v=""/>
    <s v=""/>
    <s v=""/>
    <n v="100"/>
    <n v="0"/>
    <n v="0"/>
    <s v=""/>
    <s v=""/>
    <s v=""/>
    <s v=""/>
    <x v="1"/>
    <s v=""/>
  </r>
  <r>
    <s v="Sao Tome and Principe"/>
    <x v="0"/>
    <n v="199.43899540000001"/>
    <n v="70.174003600000006"/>
    <n v="77.124229790000001"/>
    <n v="18.34430682"/>
    <n v="1.8595771210000001"/>
    <n v="2.6718862689999998"/>
    <n v="71.282716640000004"/>
    <n v="17.07304495"/>
    <n v="4.1184792559999996"/>
    <n v="7.5257591550000003"/>
    <n v="79.607040999999995"/>
    <n v="18.884629660000002"/>
    <n v="0.89948056340000004"/>
    <n v="0.60884877739999999"/>
    <n v="5"/>
    <n v="0.22044507399999985"/>
    <n v="-5.2996199999995495E-3"/>
    <n v="0.6035795699999994"/>
    <n v="77"/>
    <n v="71"/>
    <n v="80"/>
    <s v=""/>
    <s v=""/>
    <s v=""/>
    <n v="0.6088791899999989"/>
    <x v="4"/>
    <s v=""/>
  </r>
  <r>
    <s v="Sao Tome and Principe"/>
    <x v="1"/>
    <n v="219.16099550000001"/>
    <n v="74.354003910000003"/>
    <n v="78.22645516"/>
    <n v="20.237982980000002"/>
    <n v="0.44351992839999999"/>
    <n v="1.0920419299999999"/>
    <n v="74.300614490000001"/>
    <n v="19.711842579999999"/>
    <n v="1.7294057039999999"/>
    <n v="4.2581372279999998"/>
    <n v="79.580542899999998"/>
    <n v="20.419457099999999"/>
    <n v="0"/>
    <n v="0"/>
    <s v=""/>
    <s v=""/>
    <s v=""/>
    <s v=""/>
    <n v="78"/>
    <n v="74"/>
    <n v="80"/>
    <s v=""/>
    <s v=""/>
    <s v=""/>
    <s v=""/>
    <x v="4"/>
    <s v=""/>
  </r>
  <r>
    <s v="Saudi Arabia"/>
    <x v="0"/>
    <n v="31717.675780000001"/>
    <n v="83.180000309999997"/>
    <n v="99.548026379999996"/>
    <n v="0"/>
    <n v="0.45197361660000002"/>
    <n v="0"/>
    <m/>
    <m/>
    <m/>
    <m/>
    <m/>
    <m/>
    <m/>
    <m/>
    <n v="5"/>
    <n v="9.0394724000000787E-2"/>
    <n v="0"/>
    <n v="0"/>
    <n v="100"/>
    <n v="0"/>
    <n v="0"/>
    <s v="Full Access"/>
    <s v=""/>
    <s v=""/>
    <n v="0"/>
    <x v="1"/>
    <s v=""/>
  </r>
  <r>
    <s v="Saudi Arabia"/>
    <x v="1"/>
    <n v="34813.867189999997"/>
    <n v="84.287002560000005"/>
    <n v="100"/>
    <n v="0"/>
    <n v="0"/>
    <n v="0"/>
    <m/>
    <m/>
    <m/>
    <m/>
    <m/>
    <m/>
    <m/>
    <m/>
    <s v=""/>
    <s v=""/>
    <s v=""/>
    <s v=""/>
    <n v="100"/>
    <n v="0"/>
    <n v="0"/>
    <s v=""/>
    <s v=""/>
    <s v=""/>
    <s v=""/>
    <x v="1"/>
    <s v=""/>
  </r>
  <r>
    <s v="Senegal"/>
    <x v="0"/>
    <n v="14578.450199999999"/>
    <n v="45.86200333"/>
    <n v="78.602093620000005"/>
    <n v="3.3921456349999999"/>
    <n v="17.594913179999999"/>
    <n v="0.41084756459999999"/>
    <n v="65.941201559999996"/>
    <n v="5.2534118540000003"/>
    <n v="28.079192549999998"/>
    <n v="0.72619403689999995"/>
    <n v="93.547697760000005"/>
    <n v="1.195005973"/>
    <n v="5.2187007940000001"/>
    <n v="3.8595473790000001E-2"/>
    <n v="5"/>
    <n v="1.2606288339999991"/>
    <n v="0.35480063599999878"/>
    <n v="1.8603453279999997"/>
    <n v="79"/>
    <n v="66"/>
    <n v="94"/>
    <s v=""/>
    <s v=""/>
    <s v=""/>
    <n v="1.5055446920000009"/>
    <x v="4"/>
    <s v=""/>
  </r>
  <r>
    <s v="Senegal"/>
    <x v="1"/>
    <n v="16743.929690000001"/>
    <n v="48.122001650000001"/>
    <n v="84.905237790000001"/>
    <n v="2.3872175090000001"/>
    <n v="12.60781566"/>
    <n v="9.9729040419999998E-2"/>
    <n v="75.242928199999994"/>
    <n v="4.052382433"/>
    <n v="20.512451739999999"/>
    <n v="0.1922376314"/>
    <n v="95.321700939999999"/>
    <n v="0.59208365669999996"/>
    <n v="4.0862154019999997"/>
    <n v="0"/>
    <s v=""/>
    <s v=""/>
    <s v=""/>
    <s v=""/>
    <n v="85"/>
    <n v="75"/>
    <n v="95"/>
    <s v=""/>
    <s v=""/>
    <s v=""/>
    <s v=""/>
    <x v="4"/>
    <s v=""/>
  </r>
  <r>
    <s v="Serbia"/>
    <x v="0"/>
    <n v="8876.7773440000001"/>
    <n v="55.695999149999999"/>
    <n v="93.386457300000004"/>
    <n v="6.1120960520000001"/>
    <n v="0.48354363439999998"/>
    <n v="1.7903015790000001E-2"/>
    <n v="94.723529049999996"/>
    <n v="4.6004382010000002"/>
    <n v="0.63562326859999996"/>
    <n v="4.0409477999999999E-2"/>
    <n v="92.322868690000007"/>
    <n v="7.3145611089999996"/>
    <n v="0.36257019709999999"/>
    <n v="0"/>
    <n v="5"/>
    <n v="0.38181440399999927"/>
    <n v="0.50974023999999929"/>
    <n v="0.22428914000000191"/>
    <n v="93"/>
    <n v="95"/>
    <n v="92"/>
    <s v=""/>
    <s v=""/>
    <s v=""/>
    <n v="-0.2854510999999974"/>
    <x v="1"/>
    <s v=""/>
  </r>
  <r>
    <s v="Serbia"/>
    <x v="1"/>
    <n v="8737.3701170000004"/>
    <n v="56.445999149999999"/>
    <n v="95.29552932"/>
    <n v="4.244199279"/>
    <n v="0.44372047780000001"/>
    <n v="1.6550926470000001E-2"/>
    <n v="95.844974750000006"/>
    <n v="3.545864028"/>
    <n v="0.57116028659999996"/>
    <n v="3.8000931410000001E-2"/>
    <n v="94.871569890000004"/>
    <n v="4.7830378649999998"/>
    <n v="0.3453922445"/>
    <n v="0"/>
    <s v=""/>
    <s v=""/>
    <s v=""/>
    <s v=""/>
    <n v="95"/>
    <n v="96"/>
    <n v="95"/>
    <s v=""/>
    <s v=""/>
    <s v=""/>
    <s v=""/>
    <x v="1"/>
    <s v=""/>
  </r>
  <r>
    <s v="Seychelles"/>
    <x v="0"/>
    <n v="94.981002810000007"/>
    <n v="55.400001529999997"/>
    <n v="96.250891499999994"/>
    <n v="0"/>
    <n v="0"/>
    <n v="3.7491085019999999"/>
    <m/>
    <m/>
    <m/>
    <m/>
    <m/>
    <m/>
    <m/>
    <m/>
    <n v="4"/>
    <n v="0.15021384750000166"/>
    <n v="0"/>
    <n v="0"/>
    <n v="96"/>
    <n v="0"/>
    <n v="0"/>
    <s v=""/>
    <s v=""/>
    <s v=""/>
    <n v="0"/>
    <x v="3"/>
    <s v=""/>
  </r>
  <r>
    <s v="Seychelles"/>
    <x v="4"/>
    <n v="97.740997309999997"/>
    <n v="57.119003300000003"/>
    <n v="96.851746890000001"/>
    <n v="0"/>
    <n v="3.1482531090000001"/>
    <m/>
    <m/>
    <m/>
    <m/>
    <m/>
    <m/>
    <m/>
    <m/>
    <m/>
    <s v=""/>
    <s v=""/>
    <s v=""/>
    <s v=""/>
    <n v="97"/>
    <n v="0"/>
    <n v="0"/>
    <s v=""/>
    <s v=""/>
    <s v=""/>
    <s v=""/>
    <x v="3"/>
    <s v=""/>
  </r>
  <r>
    <s v="Sierra Leone"/>
    <x v="0"/>
    <n v="7171.9091799999997"/>
    <n v="40.828998570000003"/>
    <n v="57.847465159999999"/>
    <n v="8.1969579570000004"/>
    <n v="15.91095456"/>
    <n v="18.044622319999998"/>
    <n v="45.529713839999999"/>
    <n v="4.8404944719999996"/>
    <n v="21.716961430000001"/>
    <n v="27.912830270000001"/>
    <n v="75.698837580000003"/>
    <n v="13.06127759"/>
    <n v="7.4966597610000001"/>
    <n v="3.7432250680000001"/>
    <n v="5"/>
    <n v="1.1837640919999999"/>
    <n v="0.54256001599999881"/>
    <n v="1.4445977659999998"/>
    <n v="58"/>
    <n v="46"/>
    <n v="76"/>
    <s v=""/>
    <s v=""/>
    <s v=""/>
    <n v="0.90203775000000097"/>
    <x v="4"/>
    <s v=""/>
  </r>
  <r>
    <s v="Sierra Leone"/>
    <x v="1"/>
    <n v="7976.9848629999997"/>
    <n v="42.923000340000002"/>
    <n v="63.766285619999998"/>
    <n v="9.0233163570000006"/>
    <n v="15.5639457"/>
    <n v="11.646452330000001"/>
    <n v="52.752702669999998"/>
    <n v="5.2211368890000003"/>
    <n v="23.142949089999998"/>
    <n v="18.88321135"/>
    <n v="78.411637659999997"/>
    <n v="14.079277429999999"/>
    <n v="5.4857354369999998"/>
    <n v="2.0233494749999998"/>
    <s v=""/>
    <s v=""/>
    <s v=""/>
    <s v=""/>
    <n v="64"/>
    <n v="53"/>
    <n v="78"/>
    <s v=""/>
    <s v=""/>
    <s v=""/>
    <s v=""/>
    <x v="4"/>
    <s v=""/>
  </r>
  <r>
    <s v="Singapore"/>
    <x v="0"/>
    <n v="5592.1430659999996"/>
    <n v="100"/>
    <n v="100"/>
    <n v="0"/>
    <n v="0"/>
    <n v="0"/>
    <m/>
    <m/>
    <m/>
    <m/>
    <n v="100"/>
    <n v="0"/>
    <n v="0"/>
    <n v="0"/>
    <n v="5"/>
    <n v="0"/>
    <n v="0"/>
    <n v="0"/>
    <n v="100"/>
    <n v="0"/>
    <n v="100"/>
    <s v="Full Access"/>
    <s v=""/>
    <s v="Full Access"/>
    <n v="0"/>
    <x v="3"/>
    <s v=""/>
  </r>
  <r>
    <s v="Singapore"/>
    <x v="1"/>
    <n v="5850.3427730000003"/>
    <n v="100"/>
    <n v="100"/>
    <n v="0"/>
    <n v="0"/>
    <n v="0"/>
    <m/>
    <m/>
    <m/>
    <m/>
    <n v="100"/>
    <n v="0"/>
    <n v="0"/>
    <n v="0"/>
    <s v=""/>
    <s v=""/>
    <s v=""/>
    <s v=""/>
    <n v="100"/>
    <n v="0"/>
    <n v="100"/>
    <s v=""/>
    <s v=""/>
    <s v=""/>
    <s v=""/>
    <x v="3"/>
    <s v=""/>
  </r>
  <r>
    <s v="Sint Maarten (Dutch part)"/>
    <x v="0"/>
    <n v="39.966999049999998"/>
    <n v="100"/>
    <n v="95.311179330000002"/>
    <n v="0"/>
    <n v="4.6888206700000001"/>
    <n v="0"/>
    <m/>
    <m/>
    <m/>
    <m/>
    <n v="95.311179330000002"/>
    <n v="0"/>
    <n v="4.6888206700000001"/>
    <n v="0"/>
    <n v="2"/>
    <n v="0"/>
    <n v="0"/>
    <n v="0"/>
    <n v="95"/>
    <n v="0"/>
    <n v="95"/>
    <s v=""/>
    <s v=""/>
    <s v=""/>
    <n v="0"/>
    <x v="5"/>
    <s v=""/>
  </r>
  <r>
    <s v="Sint Maarten (Dutch part)"/>
    <x v="2"/>
    <n v="41.444000240000001"/>
    <n v="100"/>
    <n v="95.311179330000002"/>
    <n v="0"/>
    <n v="4.6888206700000001"/>
    <n v="0"/>
    <m/>
    <m/>
    <m/>
    <m/>
    <n v="95.311179330000002"/>
    <n v="0"/>
    <n v="4.6888206700000001"/>
    <n v="0"/>
    <s v=""/>
    <s v=""/>
    <s v=""/>
    <s v=""/>
    <n v="95"/>
    <n v="0"/>
    <n v="95"/>
    <s v=""/>
    <s v=""/>
    <s v=""/>
    <s v=""/>
    <x v="5"/>
    <s v=""/>
  </r>
  <r>
    <s v="Slovakia"/>
    <x v="0"/>
    <n v="5435.6137699999999"/>
    <n v="53.888999939999998"/>
    <n v="99.787189130000002"/>
    <n v="0.21281086739999999"/>
    <n v="0"/>
    <n v="0"/>
    <n v="100"/>
    <n v="0"/>
    <n v="0"/>
    <n v="0"/>
    <n v="99.605094059999999"/>
    <n v="0.39490593740000002"/>
    <n v="0"/>
    <n v="0"/>
    <n v="5"/>
    <n v="1.018899999991163E-4"/>
    <n v="0"/>
    <n v="0"/>
    <n v="100"/>
    <n v="100"/>
    <n v="100"/>
    <s v="Full Access"/>
    <s v="Full Access"/>
    <s v="Full Access"/>
    <n v="0"/>
    <x v="1"/>
    <s v=""/>
  </r>
  <r>
    <s v="Slovakia"/>
    <x v="1"/>
    <n v="5459.6430659999996"/>
    <n v="53.759998320000001"/>
    <n v="99.787698579999997"/>
    <n v="0.2123014241"/>
    <n v="0"/>
    <n v="0"/>
    <n v="100"/>
    <n v="0"/>
    <n v="0"/>
    <n v="0"/>
    <n v="99.605094059999999"/>
    <n v="0.39490593740000002"/>
    <n v="0"/>
    <n v="0"/>
    <s v=""/>
    <s v=""/>
    <s v=""/>
    <s v=""/>
    <n v="100"/>
    <n v="100"/>
    <n v="100"/>
    <s v=""/>
    <s v=""/>
    <s v=""/>
    <s v=""/>
    <x v="1"/>
    <s v=""/>
  </r>
  <r>
    <s v="Slovenia"/>
    <x v="0"/>
    <n v="2071.1989749999998"/>
    <n v="53.78100586"/>
    <n v="99.5"/>
    <n v="0"/>
    <n v="0.5"/>
    <n v="0"/>
    <m/>
    <m/>
    <m/>
    <m/>
    <m/>
    <m/>
    <m/>
    <m/>
    <n v="5"/>
    <n v="0"/>
    <n v="0"/>
    <n v="0"/>
    <n v="100"/>
    <n v="0"/>
    <n v="0"/>
    <s v="Full Access"/>
    <s v=""/>
    <s v=""/>
    <n v="0"/>
    <x v="1"/>
    <s v=""/>
  </r>
  <r>
    <s v="Slovenia"/>
    <x v="1"/>
    <n v="2078.931885"/>
    <n v="55.118003850000001"/>
    <n v="99.5"/>
    <n v="0"/>
    <n v="0.5"/>
    <n v="0"/>
    <m/>
    <m/>
    <m/>
    <m/>
    <m/>
    <m/>
    <m/>
    <m/>
    <s v=""/>
    <s v=""/>
    <s v=""/>
    <s v=""/>
    <n v="100"/>
    <n v="0"/>
    <n v="0"/>
    <s v=""/>
    <s v=""/>
    <s v=""/>
    <s v=""/>
    <x v="1"/>
    <s v=""/>
  </r>
  <r>
    <s v="Solomon Islands"/>
    <x v="0"/>
    <n v="603.13299559999996"/>
    <n v="22.359998699999998"/>
    <n v="69.329918890000002"/>
    <n v="5.7052676340000001"/>
    <n v="18.988981249999998"/>
    <n v="5.9758322210000001"/>
    <n v="63.012138190000002"/>
    <n v="6.3384682029999997"/>
    <n v="23.284595639999999"/>
    <n v="7.3647979660000003"/>
    <n v="91.266972050000007"/>
    <n v="3.5066230169999999"/>
    <n v="4.0734396070000001"/>
    <n v="1.1529653280000001"/>
    <n v="5"/>
    <n v="-0.40577867000000084"/>
    <n v="2.8760967999997434E-2"/>
    <n v="-0.72137414000000033"/>
    <n v="69"/>
    <n v="63"/>
    <n v="91"/>
    <s v=""/>
    <s v=""/>
    <s v=""/>
    <n v="-0.75013510799999772"/>
    <x v="3"/>
    <s v=""/>
  </r>
  <r>
    <s v="Solomon Islands"/>
    <x v="1"/>
    <n v="686.87799070000005"/>
    <n v="24.670000080000001"/>
    <n v="67.301025539999998"/>
    <n v="5.79547831"/>
    <n v="21.267843129999999"/>
    <n v="5.6356530249999999"/>
    <n v="59.40526749"/>
    <n v="6.5285236490000003"/>
    <n v="26.955911"/>
    <n v="7.1102978569999999"/>
    <n v="91.410776889999994"/>
    <n v="3.5571204249999999"/>
    <n v="3.8992861369999998"/>
    <n v="1.1328165530000001"/>
    <s v=""/>
    <s v=""/>
    <s v=""/>
    <s v=""/>
    <n v="67"/>
    <n v="59"/>
    <n v="91"/>
    <s v=""/>
    <s v=""/>
    <s v=""/>
    <s v=""/>
    <x v="3"/>
    <s v=""/>
  </r>
  <r>
    <s v="Somalia"/>
    <x v="0"/>
    <n v="13797.204100000001"/>
    <n v="43.245002749999998"/>
    <n v="48.711153680000002"/>
    <n v="23.406187760000002"/>
    <n v="20.154106760000001"/>
    <n v="7.7285517889999999"/>
    <n v="29.2281926"/>
    <n v="28.887148530000001"/>
    <n v="28.975788860000002"/>
    <n v="12.908870009999999"/>
    <n v="74.28070864"/>
    <n v="16.212941990000001"/>
    <n v="8.5764782830000001"/>
    <n v="0.92987109219999997"/>
    <n v="5"/>
    <n v="1.553163941999999"/>
    <n v="0.96851942000000124"/>
    <n v="1.5695340439999996"/>
    <n v="49"/>
    <n v="29"/>
    <n v="74"/>
    <s v=""/>
    <s v=""/>
    <s v=""/>
    <n v="0.60101462399999839"/>
    <x v="4"/>
    <s v=""/>
  </r>
  <r>
    <s v="Somalia"/>
    <x v="1"/>
    <n v="15893.21875"/>
    <n v="46.140998840000002"/>
    <n v="56.476973389999998"/>
    <n v="27.704199559999999"/>
    <n v="13.41704303"/>
    <n v="2.4017840210000001"/>
    <n v="37.075862819999998"/>
    <n v="36.643249580000003"/>
    <n v="21.821495460000001"/>
    <n v="4.4593921429999996"/>
    <n v="79.123305740000006"/>
    <n v="17.269915560000001"/>
    <n v="3.6067787029999998"/>
    <n v="0"/>
    <s v=""/>
    <s v=""/>
    <s v=""/>
    <s v=""/>
    <n v="56"/>
    <n v="37"/>
    <n v="79"/>
    <s v=""/>
    <s v=""/>
    <s v=""/>
    <s v=""/>
    <x v="4"/>
    <s v=""/>
  </r>
  <r>
    <s v="South Africa"/>
    <x v="0"/>
    <n v="55386.367189999997"/>
    <n v="64.828002929999997"/>
    <n v="91.876343869999999"/>
    <n v="2.8031559650000002"/>
    <n v="2.0788208039999998"/>
    <n v="3.2416793589999999"/>
    <n v="79.033738529999994"/>
    <n v="6.6176674499999999"/>
    <n v="5.1319458180000002"/>
    <n v="9.216648202"/>
    <n v="98.844013450000006"/>
    <n v="0.73361828630000003"/>
    <n v="0.42236825970000003"/>
    <n v="0"/>
    <n v="5"/>
    <n v="0.4017427139999995"/>
    <n v="3.1450277999999797E-2"/>
    <n v="0.85914853000000169"/>
    <n v="92"/>
    <n v="79"/>
    <n v="99"/>
    <s v=""/>
    <s v=""/>
    <s v=""/>
    <n v="0.82769825200000191"/>
    <x v="4"/>
    <s v=""/>
  </r>
  <r>
    <s v="South Africa"/>
    <x v="1"/>
    <n v="59308.691409999999"/>
    <n v="67.354003910000003"/>
    <n v="93.885057439999997"/>
    <n v="2.7727361859999999"/>
    <n v="1.410816657"/>
    <n v="1.9313897120000001"/>
    <n v="83.329481180000002"/>
    <n v="6.9773593590000003"/>
    <n v="3.7769992870000002"/>
    <n v="5.9161601729999997"/>
    <n v="99.001264840000005"/>
    <n v="0.73478540299999995"/>
    <n v="0.26394975469999998"/>
    <n v="0"/>
    <s v=""/>
    <s v=""/>
    <s v=""/>
    <s v=""/>
    <n v="94"/>
    <n v="83"/>
    <n v="99"/>
    <s v=""/>
    <s v=""/>
    <s v=""/>
    <s v=""/>
    <x v="4"/>
    <s v=""/>
  </r>
  <r>
    <s v="South Sudan"/>
    <x v="0"/>
    <n v="10715.657230000001"/>
    <n v="18.851999280000001"/>
    <n v="41.247509460000003"/>
    <n v="30.695737130000001"/>
    <n v="13.55439295"/>
    <n v="14.502360449999999"/>
    <n v="36.726779729999997"/>
    <n v="32.662799669999998"/>
    <n v="14.310065379999999"/>
    <n v="16.30035522"/>
    <n v="60.70687736"/>
    <n v="22.228553949999998"/>
    <n v="10.301639140000001"/>
    <n v="6.7629295520000001"/>
    <n v="5"/>
    <n v="-5.9316458000000696E-2"/>
    <n v="1.8621654179999994"/>
    <n v="-0.6266301839999997"/>
    <n v="41"/>
    <n v="37"/>
    <n v="61"/>
    <s v=""/>
    <s v=""/>
    <s v=""/>
    <n v="-2.4887956019999988"/>
    <x v="4"/>
    <s v=""/>
  </r>
  <r>
    <s v="South Sudan"/>
    <x v="1"/>
    <n v="11193.728520000001"/>
    <n v="20.198999400000002"/>
    <n v="40.95092717"/>
    <n v="37.426962869999997"/>
    <n v="13.537555190000001"/>
    <n v="8.0845547619999998"/>
    <n v="33.593628809999998"/>
    <n v="42.164380680000001"/>
    <n v="14.111096160000001"/>
    <n v="10.13089435"/>
    <n v="70.017704449999997"/>
    <n v="18.710660919999999"/>
    <n v="11.27163464"/>
    <n v="0"/>
    <s v=""/>
    <s v=""/>
    <s v=""/>
    <s v=""/>
    <n v="41"/>
    <n v="34"/>
    <n v="70"/>
    <s v=""/>
    <s v=""/>
    <s v=""/>
    <s v=""/>
    <x v="4"/>
    <s v=""/>
  </r>
  <r>
    <s v="Spain"/>
    <x v="0"/>
    <n v="46671.917970000002"/>
    <n v="79.60199738"/>
    <n v="99.926720459999999"/>
    <n v="0"/>
    <n v="7.3279544409999994E-2"/>
    <n v="0"/>
    <n v="100"/>
    <n v="0"/>
    <n v="0"/>
    <n v="0"/>
    <n v="99.907945209999994"/>
    <n v="0"/>
    <n v="9.2054794519999997E-2"/>
    <n v="0"/>
    <n v="5"/>
    <n v="-2.2156999999936033E-4"/>
    <n v="0"/>
    <n v="0"/>
    <n v="100"/>
    <n v="100"/>
    <n v="100"/>
    <s v="Full Access"/>
    <s v="Full Access"/>
    <s v="Full Access"/>
    <n v="0"/>
    <x v="1"/>
    <s v=""/>
  </r>
  <r>
    <s v="Spain"/>
    <x v="1"/>
    <n v="46754.78125"/>
    <n v="80.809997559999999"/>
    <n v="99.925612610000002"/>
    <n v="0"/>
    <n v="7.4387391420000004E-2"/>
    <n v="0"/>
    <n v="100"/>
    <n v="0"/>
    <n v="0"/>
    <n v="0"/>
    <n v="99.907945209999994"/>
    <n v="0"/>
    <n v="9.2054794519999997E-2"/>
    <n v="0"/>
    <s v=""/>
    <s v=""/>
    <s v=""/>
    <s v=""/>
    <n v="100"/>
    <n v="100"/>
    <n v="100"/>
    <s v=""/>
    <s v=""/>
    <s v=""/>
    <s v=""/>
    <x v="1"/>
    <s v=""/>
  </r>
  <r>
    <s v="Sri Lanka"/>
    <x v="0"/>
    <n v="20908.023440000001"/>
    <n v="18.256000520000001"/>
    <n v="90.111028570000002"/>
    <n v="0.91280129350000005"/>
    <n v="6.7615228930000004"/>
    <n v="2.2146472469999998"/>
    <n v="88.257106140000005"/>
    <n v="1.0162902579999999"/>
    <n v="8.017356135"/>
    <n v="2.7092474630000001"/>
    <n v="98.412246519999997"/>
    <n v="0.44941380939999998"/>
    <n v="1.1383396720000001"/>
    <n v="0"/>
    <n v="5"/>
    <n v="0.42331015999999977"/>
    <n v="0.23142673400000149"/>
    <n v="0.45606591199999968"/>
    <n v="90"/>
    <n v="88"/>
    <n v="98"/>
    <s v=""/>
    <s v=""/>
    <s v=""/>
    <n v="0.22463917799999819"/>
    <x v="0"/>
    <s v=""/>
  </r>
  <r>
    <s v="Sri Lanka"/>
    <x v="1"/>
    <n v="21413.25"/>
    <n v="18.71299934"/>
    <n v="92.227579370000001"/>
    <n v="0.59545814949999998"/>
    <n v="5.3489270639999997"/>
    <n v="1.82803542"/>
    <n v="90.537435700000003"/>
    <n v="0.70320990380000004"/>
    <n v="6.5104886119999996"/>
    <n v="2.2488657820000002"/>
    <n v="99.569380190000004"/>
    <n v="0.12739779009999999"/>
    <n v="0.3032220202"/>
    <n v="0"/>
    <s v=""/>
    <s v=""/>
    <s v=""/>
    <s v=""/>
    <n v="92"/>
    <n v="91"/>
    <n v="100"/>
    <s v=""/>
    <s v=""/>
    <s v=""/>
    <s v=""/>
    <x v="0"/>
    <s v=""/>
  </r>
  <r>
    <s v="Sudan"/>
    <x v="0"/>
    <n v="38902.949220000002"/>
    <n v="33.894001009999997"/>
    <n v="58.950253320000002"/>
    <n v="26.111815979999999"/>
    <n v="5.635847128"/>
    <n v="9.3020835690000006"/>
    <n v="51.707437730000002"/>
    <n v="26.687789639999998"/>
    <n v="8.1225675119999998"/>
    <n v="13.482205130000001"/>
    <n v="73.076457570000002"/>
    <n v="24.98845154"/>
    <n v="0.78581062170000004"/>
    <n v="1.14928027"/>
    <n v="5"/>
    <n v="0.29968445599999993"/>
    <n v="0.13744039799999824"/>
    <n v="0.29831786799999949"/>
    <n v="59"/>
    <n v="52"/>
    <n v="73"/>
    <s v=""/>
    <s v=""/>
    <s v=""/>
    <n v="0.16087747000000124"/>
    <x v="2"/>
    <s v=""/>
  </r>
  <r>
    <s v="Sudan"/>
    <x v="1"/>
    <n v="43849.269529999998"/>
    <n v="35.252998349999999"/>
    <n v="60.448675600000001"/>
    <n v="26.670019750000002"/>
    <n v="3.6502178750000001"/>
    <n v="9.2310867739999996"/>
    <n v="53.19902707"/>
    <n v="27.457644510000002"/>
    <n v="5.6376600080000001"/>
    <n v="13.70566842"/>
    <n v="73.763659559999994"/>
    <n v="25.223439859999999"/>
    <n v="0"/>
    <n v="1.012900581"/>
    <s v=""/>
    <s v=""/>
    <s v=""/>
    <s v=""/>
    <n v="60"/>
    <n v="53"/>
    <n v="74"/>
    <s v=""/>
    <s v=""/>
    <s v=""/>
    <s v=""/>
    <x v="2"/>
    <s v=""/>
  </r>
  <r>
    <s v="Suriname"/>
    <x v="0"/>
    <n v="559.13598630000001"/>
    <n v="66.055999760000006"/>
    <n v="95.747692169999993"/>
    <n v="0.88280139830000004"/>
    <n v="1.0138349760000001"/>
    <n v="2.3556714599999999"/>
    <n v="90.57961632"/>
    <n v="1.2850321419999999"/>
    <n v="1.200506574"/>
    <n v="6.9348449649999999"/>
    <n v="98.403399699999994"/>
    <n v="0.67610833329999998"/>
    <n v="0.91790651420000002"/>
    <n v="2.585454545E-3"/>
    <n v="5"/>
    <n v="0.44838790000000017"/>
    <n v="6.209083399999997E-2"/>
    <n v="1.1989592619999996"/>
    <n v="96"/>
    <n v="91"/>
    <n v="98"/>
    <s v=""/>
    <s v=""/>
    <s v=""/>
    <n v="1.1368684279999997"/>
    <x v="5"/>
    <s v=""/>
  </r>
  <r>
    <s v="Suriname"/>
    <x v="1"/>
    <n v="586.63397220000002"/>
    <n v="66.149002080000002"/>
    <n v="97.989631669999994"/>
    <n v="1.0672469410000001"/>
    <n v="0.37933650730000001"/>
    <n v="0.56378488400000004"/>
    <n v="96.574412629999998"/>
    <n v="1.6002958599999999"/>
    <n v="0.1598017947"/>
    <n v="1.6654897200000001"/>
    <n v="98.713853869999994"/>
    <n v="0.79446523710000005"/>
    <n v="0.49168089250000002"/>
    <n v="0"/>
    <s v=""/>
    <s v=""/>
    <s v=""/>
    <s v=""/>
    <n v="98"/>
    <n v="97"/>
    <n v="99"/>
    <s v=""/>
    <s v=""/>
    <s v=""/>
    <s v=""/>
    <x v="5"/>
    <s v=""/>
  </r>
  <r>
    <s v="Sweden"/>
    <x v="0"/>
    <n v="9764.9492190000001"/>
    <n v="86.553001399999999"/>
    <n v="99.781231030000001"/>
    <n v="0"/>
    <n v="0.2187689729"/>
    <n v="0"/>
    <n v="99.549986529999998"/>
    <n v="0"/>
    <n v="0.4500134657"/>
    <n v="0"/>
    <n v="99.817160389999998"/>
    <n v="0"/>
    <n v="0.18283961479999999"/>
    <n v="0"/>
    <n v="5"/>
    <n v="9.1273199999989171E-3"/>
    <n v="4.8794579999992035E-3"/>
    <n v="3.387764200000163E-2"/>
    <n v="100"/>
    <n v="100"/>
    <n v="100"/>
    <s v="Full Access"/>
    <s v="Full Access"/>
    <s v="Full Access"/>
    <n v="2.8998184000002425E-2"/>
    <x v="1"/>
    <s v=""/>
  </r>
  <r>
    <s v="Sweden"/>
    <x v="1"/>
    <n v="10099.26953"/>
    <n v="87.97699738"/>
    <n v="99.826867629999995"/>
    <n v="0"/>
    <n v="0.17313237349999999"/>
    <n v="0"/>
    <n v="99.719374740000006"/>
    <n v="0"/>
    <n v="0.28062526259999998"/>
    <n v="0"/>
    <n v="99.841557679999994"/>
    <n v="0"/>
    <n v="0.1584423157"/>
    <n v="0"/>
    <s v=""/>
    <s v=""/>
    <s v=""/>
    <s v=""/>
    <n v="100"/>
    <n v="100"/>
    <n v="100"/>
    <s v=""/>
    <s v=""/>
    <s v=""/>
    <s v=""/>
    <x v="1"/>
    <s v=""/>
  </r>
  <r>
    <s v="Switzerland"/>
    <x v="0"/>
    <n v="8296.7753909999992"/>
    <n v="73.718002319999997"/>
    <n v="100"/>
    <n v="0"/>
    <n v="0"/>
    <n v="0"/>
    <n v="100"/>
    <n v="0"/>
    <n v="0"/>
    <n v="0"/>
    <n v="100"/>
    <n v="0"/>
    <n v="0"/>
    <n v="0"/>
    <n v="5"/>
    <n v="5.6000000085987263E-7"/>
    <n v="0"/>
    <n v="0"/>
    <n v="100"/>
    <n v="100"/>
    <n v="100"/>
    <s v="Full Access"/>
    <s v="Full Access"/>
    <s v="Full Access"/>
    <n v="0"/>
    <x v="1"/>
    <s v=""/>
  </r>
  <r>
    <s v="Switzerland"/>
    <x v="1"/>
    <n v="8654.6181639999995"/>
    <n v="73.915000919999997"/>
    <n v="100.0000028"/>
    <n v="0"/>
    <n v="0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Syrian Arab Republic"/>
    <x v="0"/>
    <n v="17997.410159999999"/>
    <n v="52.167999270000003"/>
    <n v="93.509611480000004"/>
    <n v="5.9680836279999996"/>
    <n v="0.52230488829999999"/>
    <n v="0"/>
    <n v="91.385705099999996"/>
    <n v="7.8573236560000002"/>
    <n v="0.75697124390000003"/>
    <n v="0"/>
    <n v="95.456987190000007"/>
    <n v="4.2358697369999998"/>
    <n v="0.30714306949999998"/>
    <n v="0"/>
    <n v="5"/>
    <n v="8.3249139999998084E-2"/>
    <n v="-1.0364566000001218E-2"/>
    <n v="0.13940798000000143"/>
    <n v="94"/>
    <n v="91"/>
    <n v="95"/>
    <s v=""/>
    <s v=""/>
    <s v=""/>
    <n v="0.14977254600000264"/>
    <x v="2"/>
    <s v=""/>
  </r>
  <r>
    <s v="Syrian Arab Republic"/>
    <x v="1"/>
    <n v="17500.65625"/>
    <n v="55.475002289999999"/>
    <n v="93.925857179999994"/>
    <n v="5.8737307679999997"/>
    <n v="0.20041205419999999"/>
    <n v="0"/>
    <n v="92.082745000000003"/>
    <n v="7.9172549999999999"/>
    <n v="0"/>
    <n v="0"/>
    <n v="95.405164360000001"/>
    <n v="4.2335701170000002"/>
    <n v="0.36126552499999998"/>
    <n v="0"/>
    <s v=""/>
    <s v=""/>
    <s v=""/>
    <s v=""/>
    <n v="94"/>
    <n v="92"/>
    <n v="95"/>
    <s v=""/>
    <s v=""/>
    <s v=""/>
    <s v=""/>
    <x v="2"/>
    <s v=""/>
  </r>
  <r>
    <s v="Tajikistan"/>
    <x v="0"/>
    <n v="8454.0185550000006"/>
    <n v="26.742000579999999"/>
    <n v="76.239495509999998"/>
    <n v="3.050011091"/>
    <n v="3.944733748"/>
    <n v="16.76575965"/>
    <n v="69.552182060000007"/>
    <n v="3.681021887"/>
    <n v="4.8574855120000002"/>
    <n v="21.90931054"/>
    <n v="94.558955389999994"/>
    <n v="1.321396987"/>
    <n v="1.444318955"/>
    <n v="2.6753286630000002"/>
    <n v="5"/>
    <n v="1.1225839019999995"/>
    <n v="0.20433369400000173"/>
    <n v="1.4182834279999981"/>
    <n v="76"/>
    <n v="70"/>
    <n v="95"/>
    <s v=""/>
    <s v=""/>
    <s v=""/>
    <n v="1.2139497339999963"/>
    <x v="1"/>
    <s v=""/>
  </r>
  <r>
    <s v="Tajikistan"/>
    <x v="1"/>
    <n v="9537.6416019999997"/>
    <n v="27.505998609999999"/>
    <n v="81.852415019999995"/>
    <n v="2.5683639349999998"/>
    <n v="3.4218570050000001"/>
    <n v="12.157364039999999"/>
    <n v="76.643599199999997"/>
    <n v="3.2071439279999998"/>
    <n v="4.1407069480000001"/>
    <n v="16.00854992"/>
    <n v="95.580623860000003"/>
    <n v="0.88481447629999999"/>
    <n v="1.5272683229999999"/>
    <n v="2.0072933389999998"/>
    <s v=""/>
    <s v=""/>
    <s v=""/>
    <s v=""/>
    <n v="82"/>
    <n v="77"/>
    <n v="96"/>
    <s v=""/>
    <s v=""/>
    <s v=""/>
    <s v=""/>
    <x v="1"/>
    <s v=""/>
  </r>
  <r>
    <s v="Thailand"/>
    <x v="0"/>
    <n v="68714.515629999994"/>
    <n v="47.694004059999997"/>
    <n v="99.259170580000003"/>
    <n v="0.2176525852"/>
    <n v="0.1822513237"/>
    <n v="0.34092551430000001"/>
    <n v="98.879516710000004"/>
    <n v="0.2456716052"/>
    <n v="0.22302119049999999"/>
    <n v="0.65179049"/>
    <n v="99.675536840000007"/>
    <n v="0.1869241354"/>
    <n v="0.1375390245"/>
    <n v="0"/>
    <n v="5"/>
    <n v="0.14816588399999944"/>
    <n v="6.4892631999998687E-2"/>
    <n v="0.22409665799999914"/>
    <n v="99"/>
    <n v="99"/>
    <n v="100"/>
    <s v=""/>
    <s v=""/>
    <s v="Full Access"/>
    <n v="0.15920402600000044"/>
    <x v="3"/>
    <s v=""/>
  </r>
  <r>
    <s v="Thailand"/>
    <x v="1"/>
    <n v="69799.976559999996"/>
    <n v="51.430000309999997"/>
    <n v="100"/>
    <n v="0"/>
    <n v="0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3"/>
    <s v=""/>
  </r>
  <r>
    <s v="Timor-Leste"/>
    <x v="0"/>
    <n v="1196.2939449999999"/>
    <n v="29.489999770000001"/>
    <n v="75.250103710000005"/>
    <n v="3.486316247"/>
    <n v="16.460746719999999"/>
    <n v="4.8028333229999998"/>
    <n v="68.95938975"/>
    <n v="4.2085077100000001"/>
    <n v="20.19524109"/>
    <n v="6.6368614499999996"/>
    <n v="90.291081230000003"/>
    <n v="1.759571234"/>
    <n v="7.5316383"/>
    <n v="0.41770924009999999"/>
    <n v="5"/>
    <n v="2.0490994979999981"/>
    <n v="1.2371753380000001"/>
    <n v="2.3056811740000001"/>
    <n v="75"/>
    <n v="69"/>
    <n v="90"/>
    <s v=""/>
    <s v=""/>
    <s v=""/>
    <n v="1.0685058359999999"/>
    <x v="3"/>
    <s v=""/>
  </r>
  <r>
    <s v="Timor-Leste"/>
    <x v="1"/>
    <n v="1318.4420170000001"/>
    <n v="31.31999969"/>
    <n v="85.495601199999996"/>
    <n v="1.88586597"/>
    <n v="8.3600293969999999"/>
    <n v="4.2585034329999996"/>
    <n v="80.48779562"/>
    <n v="2.0493646750000001"/>
    <n v="11.26233968"/>
    <n v="6.2005000179999996"/>
    <n v="96.476957920000004"/>
    <n v="1.527338152"/>
    <n v="1.995703929"/>
    <n v="0"/>
    <s v=""/>
    <s v=""/>
    <s v=""/>
    <s v=""/>
    <n v="85"/>
    <n v="80"/>
    <n v="96"/>
    <s v=""/>
    <s v=""/>
    <s v=""/>
    <s v=""/>
    <x v="3"/>
    <s v=""/>
  </r>
  <r>
    <s v="Togo"/>
    <x v="0"/>
    <n v="7323.1621089999999"/>
    <n v="40.099998470000003"/>
    <n v="63.637126350000003"/>
    <n v="5.6657679649999997"/>
    <n v="17.17891539"/>
    <n v="13.51819029"/>
    <n v="47.242183279999999"/>
    <n v="7.3346522839999997"/>
    <n v="23.470036180000001"/>
    <n v="21.953128249999999"/>
    <n v="88.127329700000004"/>
    <n v="3.1728458380000002"/>
    <n v="7.7814550410000001"/>
    <n v="0.91836941770000002"/>
    <n v="5"/>
    <n v="0.98931874799999941"/>
    <n v="0.49251606199999853"/>
    <n v="0.97507389400000055"/>
    <n v="64"/>
    <n v="47"/>
    <n v="88"/>
    <s v=""/>
    <s v=""/>
    <s v=""/>
    <n v="0.48255783200000202"/>
    <x v="4"/>
    <s v=""/>
  </r>
  <r>
    <s v="Togo"/>
    <x v="1"/>
    <n v="8278.7373050000006"/>
    <n v="42.799999239999998"/>
    <n v="68.58372009"/>
    <n v="6.065434765"/>
    <n v="14.16432245"/>
    <n v="11.18652269"/>
    <n v="52.117552750000002"/>
    <n v="8.1875420190000003"/>
    <n v="20.7910842"/>
    <n v="18.90382103"/>
    <n v="90.589910009999997"/>
    <n v="3.2293480560000001"/>
    <n v="5.3079905280000004"/>
    <n v="0.87275140490000003"/>
    <s v=""/>
    <s v=""/>
    <s v=""/>
    <s v=""/>
    <n v="69"/>
    <n v="52"/>
    <n v="91"/>
    <s v=""/>
    <s v=""/>
    <s v=""/>
    <s v=""/>
    <x v="4"/>
    <s v=""/>
  </r>
  <r>
    <s v="Tokelau"/>
    <x v="0"/>
    <n v="1.2469999789999999"/>
    <n v="0"/>
    <n v="99.457396000000003"/>
    <n v="0"/>
    <n v="0.54260399999999998"/>
    <n v="0"/>
    <n v="99.457396000000003"/>
    <n v="0"/>
    <n v="0.54260399999999998"/>
    <n v="0"/>
    <m/>
    <m/>
    <m/>
    <m/>
    <n v="5"/>
    <n v="5.0056129999998686E-2"/>
    <n v="0"/>
    <n v="5.0056129999998686E-2"/>
    <n v="99"/>
    <n v="99"/>
    <n v="0"/>
    <s v=""/>
    <s v=""/>
    <s v=""/>
    <n v="5.0056129999998686E-2"/>
    <x v="3"/>
    <s v=""/>
  </r>
  <r>
    <s v="Tokelau"/>
    <x v="1"/>
    <n v="1.3500000240000001"/>
    <n v="0"/>
    <n v="99.707676649999996"/>
    <n v="0"/>
    <n v="0.29232334589999998"/>
    <n v="0"/>
    <n v="99.707676649999996"/>
    <n v="0"/>
    <n v="0.29232334589999998"/>
    <n v="0"/>
    <m/>
    <m/>
    <m/>
    <m/>
    <s v=""/>
    <s v=""/>
    <s v=""/>
    <s v=""/>
    <n v="100"/>
    <n v="100"/>
    <n v="0"/>
    <s v=""/>
    <s v=""/>
    <s v=""/>
    <s v=""/>
    <x v="3"/>
    <s v=""/>
  </r>
  <r>
    <s v="Tonga"/>
    <x v="0"/>
    <n v="100.7799988"/>
    <n v="23.274999619999999"/>
    <n v="98.549705349999996"/>
    <n v="0.87898212229999995"/>
    <n v="0.57131252860000004"/>
    <n v="0"/>
    <n v="98.393048230000005"/>
    <n v="1.1023191240000001"/>
    <n v="0.50463264750000003"/>
    <n v="0"/>
    <n v="99.066110559999998"/>
    <n v="0.14276156700000001"/>
    <n v="0.79112787279999996"/>
    <n v="0"/>
    <n v="5"/>
    <n v="3.6275095999999965E-2"/>
    <n v="0.1081095260000012"/>
    <n v="1.5006061999997655E-2"/>
    <n v="99"/>
    <n v="98"/>
    <n v="99"/>
    <s v=""/>
    <s v=""/>
    <s v=""/>
    <n v="-9.310346400000355E-2"/>
    <x v="3"/>
    <s v=""/>
  </r>
  <r>
    <s v="Tonga"/>
    <x v="1"/>
    <n v="105.6969986"/>
    <n v="23.098999020000001"/>
    <n v="98.731080829999996"/>
    <n v="0.88149729619999995"/>
    <n v="0.38742187769999997"/>
    <n v="0"/>
    <n v="98.468078539999993"/>
    <n v="1.103159706"/>
    <n v="0.42876175509999997"/>
    <n v="0"/>
    <n v="99.606658190000005"/>
    <n v="0.143540536"/>
    <n v="0.2498012758"/>
    <n v="0"/>
    <s v=""/>
    <s v=""/>
    <s v=""/>
    <s v=""/>
    <n v="99"/>
    <n v="98"/>
    <n v="100"/>
    <s v=""/>
    <s v=""/>
    <s v=""/>
    <s v=""/>
    <x v="3"/>
    <s v=""/>
  </r>
  <r>
    <s v="Trinidad and Tobago"/>
    <x v="0"/>
    <n v="1370.3320309999999"/>
    <n v="53.319000240000001"/>
    <n v="98.136177649999993"/>
    <n v="1.1164222559999999"/>
    <n v="0.56928192339999995"/>
    <n v="0.17811817260000001"/>
    <m/>
    <m/>
    <m/>
    <m/>
    <m/>
    <m/>
    <m/>
    <m/>
    <n v="5"/>
    <n v="0.14779862400000071"/>
    <n v="0"/>
    <n v="0"/>
    <n v="98"/>
    <n v="0"/>
    <n v="0"/>
    <s v=""/>
    <s v=""/>
    <s v=""/>
    <n v="0"/>
    <x v="5"/>
    <s v=""/>
  </r>
  <r>
    <s v="Trinidad and Tobago"/>
    <x v="1"/>
    <n v="1399.490967"/>
    <n v="53.2140007"/>
    <n v="98.875170769999997"/>
    <n v="1.1248292310000001"/>
    <n v="0"/>
    <n v="0"/>
    <m/>
    <m/>
    <m/>
    <m/>
    <m/>
    <m/>
    <m/>
    <m/>
    <s v=""/>
    <s v=""/>
    <s v=""/>
    <s v=""/>
    <n v="99"/>
    <n v="0"/>
    <n v="0"/>
    <s v=""/>
    <s v=""/>
    <s v=""/>
    <s v=""/>
    <x v="5"/>
    <s v=""/>
  </r>
  <r>
    <s v="Tunisia"/>
    <x v="0"/>
    <n v="11179.95117"/>
    <n v="68.055999760000006"/>
    <n v="94.845455099999995"/>
    <n v="2.9001003930000002"/>
    <n v="2.1791030770000002"/>
    <n v="7.5341425109999999E-2"/>
    <n v="85.59067297"/>
    <n v="7.6364837000000003"/>
    <n v="6.5369886399999997"/>
    <n v="0.23585469070000001"/>
    <n v="99.189447939999994"/>
    <n v="0.67694539840000001"/>
    <n v="0.13360666639999999"/>
    <n v="0"/>
    <n v="5"/>
    <n v="0.53957077800000097"/>
    <n v="-1.3650061999999252E-2"/>
    <n v="1.6691117920000011"/>
    <n v="95"/>
    <n v="86"/>
    <n v="99"/>
    <s v=""/>
    <s v=""/>
    <s v=""/>
    <n v="1.6827618540000004"/>
    <x v="4"/>
    <s v=""/>
  </r>
  <r>
    <s v="Tunisia"/>
    <x v="1"/>
    <n v="11818.61816"/>
    <n v="69.568000789999999"/>
    <n v="97.54330899"/>
    <n v="1.63135067"/>
    <n v="0.82534033780000005"/>
    <n v="0"/>
    <n v="93.936231930000005"/>
    <n v="3.3516873569999999"/>
    <n v="2.71208071"/>
    <n v="0"/>
    <n v="99.121197629999998"/>
    <n v="0.87880236840000003"/>
    <n v="0"/>
    <n v="0"/>
    <s v=""/>
    <s v=""/>
    <s v=""/>
    <s v=""/>
    <n v="98"/>
    <n v="94"/>
    <n v="99"/>
    <s v=""/>
    <s v=""/>
    <s v=""/>
    <s v=""/>
    <x v="4"/>
    <s v=""/>
  </r>
  <r>
    <s v="Turkey"/>
    <x v="0"/>
    <n v="78529.414059999996"/>
    <n v="73.611000059999995"/>
    <n v="96.256159120000007"/>
    <n v="2.0267476019999999"/>
    <n v="1.5188707130000001"/>
    <n v="0.1982225671"/>
    <n v="94.203882989999997"/>
    <n v="2.6336569440000002"/>
    <n v="2.7404600640000001"/>
    <n v="0.42199999999999999"/>
    <n v="96.99188504"/>
    <n v="1.8091750579999999"/>
    <n v="1.080939898"/>
    <n v="0.11799999999999999"/>
    <n v="5"/>
    <n v="0.15162200799999823"/>
    <n v="6.6586558000000198E-2"/>
    <n v="0.36425735600000164"/>
    <n v="96"/>
    <n v="94"/>
    <n v="97"/>
    <s v=""/>
    <s v=""/>
    <s v=""/>
    <n v="0.29767079800000146"/>
    <x v="1"/>
    <s v=""/>
  </r>
  <r>
    <s v="Turkey"/>
    <x v="1"/>
    <n v="84339.070309999996"/>
    <n v="76.105003359999998"/>
    <n v="97.014269159999998"/>
    <n v="2.0230780749999999"/>
    <n v="0.73767495449999998"/>
    <n v="0.2249778093"/>
    <n v="96.025169770000005"/>
    <n v="2.684574639"/>
    <n v="0.78825559109999999"/>
    <n v="0.502"/>
    <n v="97.324817830000001"/>
    <n v="1.8153852029999999"/>
    <n v="0.72179696339999999"/>
    <n v="0.13800000000000001"/>
    <s v=""/>
    <s v=""/>
    <s v=""/>
    <s v=""/>
    <n v="97"/>
    <n v="96"/>
    <n v="97"/>
    <s v=""/>
    <s v=""/>
    <s v=""/>
    <s v=""/>
    <x v="1"/>
    <s v=""/>
  </r>
  <r>
    <s v="Turkmenistan"/>
    <x v="0"/>
    <n v="5565.283203"/>
    <n v="50.317001339999997"/>
    <n v="97.658944309999995"/>
    <n v="0.94791505470000004"/>
    <n v="0.24775003200000001"/>
    <n v="1.1453906060000001"/>
    <n v="96.219783160000006"/>
    <n v="1.0009544290000001"/>
    <n v="0.47386486500000002"/>
    <n v="2.305397551"/>
    <n v="99.079971720000003"/>
    <n v="0.89554398800000001"/>
    <n v="2.4484294899999998E-2"/>
    <n v="0"/>
    <n v="5"/>
    <n v="0.46821113800000091"/>
    <n v="0.18400565599999935"/>
    <n v="0.75604336799999883"/>
    <n v="98"/>
    <n v="96"/>
    <n v="99"/>
    <s v=""/>
    <s v=""/>
    <s v=""/>
    <n v="0.57203771199999953"/>
    <x v="1"/>
    <s v=""/>
  </r>
  <r>
    <s v="Turkmenistan"/>
    <x v="1"/>
    <n v="6031.1870120000003"/>
    <n v="52.516002659999998"/>
    <n v="100"/>
    <n v="0"/>
    <n v="0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Turks and Caicos Islands"/>
    <x v="0"/>
    <n v="35.97900009"/>
    <n v="92.194992069999998"/>
    <n v="94.318181820000007"/>
    <n v="0"/>
    <n v="5.6818181819999998"/>
    <n v="0"/>
    <m/>
    <m/>
    <m/>
    <m/>
    <m/>
    <m/>
    <m/>
    <m/>
    <n v="3"/>
    <n v="0"/>
    <n v="0"/>
    <n v="0"/>
    <n v="94"/>
    <n v="0"/>
    <n v="0"/>
    <s v=""/>
    <s v=""/>
    <s v=""/>
    <n v="0"/>
    <x v="5"/>
    <s v=""/>
  </r>
  <r>
    <s v="Turks and Caicos Islands"/>
    <x v="5"/>
    <n v="37.666999820000001"/>
    <n v="93.097999569999999"/>
    <n v="94.318181820000007"/>
    <n v="0"/>
    <n v="5.6818181819999998"/>
    <n v="0"/>
    <m/>
    <m/>
    <m/>
    <m/>
    <m/>
    <m/>
    <m/>
    <m/>
    <s v=""/>
    <s v=""/>
    <s v=""/>
    <s v=""/>
    <n v="94"/>
    <n v="0"/>
    <n v="0"/>
    <s v=""/>
    <s v=""/>
    <s v=""/>
    <s v=""/>
    <x v="5"/>
    <s v=""/>
  </r>
  <r>
    <s v="Tuvalu"/>
    <x v="0"/>
    <n v="11.09899998"/>
    <n v="59.729999540000001"/>
    <n v="100"/>
    <n v="0"/>
    <n v="0"/>
    <n v="0"/>
    <n v="100"/>
    <n v="0"/>
    <n v="0"/>
    <n v="0"/>
    <n v="100"/>
    <n v="0"/>
    <n v="0"/>
    <n v="0"/>
    <n v="5"/>
    <n v="0"/>
    <n v="0"/>
    <n v="0"/>
    <n v="100"/>
    <n v="100"/>
    <n v="100"/>
    <s v="Full Access"/>
    <s v="Full Access"/>
    <s v="Full Access"/>
    <n v="0"/>
    <x v="3"/>
    <s v=""/>
  </r>
  <r>
    <s v="Tuvalu"/>
    <x v="1"/>
    <n v="11.791999819999999"/>
    <n v="64.013999940000005"/>
    <n v="100"/>
    <n v="0"/>
    <n v="0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3"/>
    <s v=""/>
  </r>
  <r>
    <s v="Uganda"/>
    <x v="0"/>
    <n v="38225.445310000003"/>
    <n v="22.059999470000001"/>
    <n v="47.841558360000001"/>
    <n v="30.095403770000001"/>
    <n v="15.106768450000001"/>
    <n v="6.9562694199999999"/>
    <n v="39.717003130000002"/>
    <n v="34.176563299999998"/>
    <n v="17.519117219999998"/>
    <n v="8.5873163479999999"/>
    <n v="76.546356090000003"/>
    <n v="15.67629339"/>
    <n v="6.5837192800000004"/>
    <n v="1.1936312419999999"/>
    <n v="5"/>
    <n v="1.6026981699999994"/>
    <n v="0.44729914199999998"/>
    <n v="1.7028372899999993"/>
    <n v="48"/>
    <n v="40"/>
    <n v="77"/>
    <s v=""/>
    <s v=""/>
    <s v=""/>
    <n v="1.2555381479999994"/>
    <x v="4"/>
    <s v=""/>
  </r>
  <r>
    <s v="Uganda"/>
    <x v="1"/>
    <n v="45741"/>
    <n v="24.95400047"/>
    <n v="55.855049209999997"/>
    <n v="27.282859999999999"/>
    <n v="12.16590654"/>
    <n v="4.6961842520000001"/>
    <n v="48.231189579999999"/>
    <n v="31.784694259999998"/>
    <n v="14.076160610000001"/>
    <n v="5.9079555460000002"/>
    <n v="78.782851800000003"/>
    <n v="13.74416783"/>
    <n v="6.4210441329999997"/>
    <n v="1.0519362379999999"/>
    <s v=""/>
    <s v=""/>
    <s v=""/>
    <s v=""/>
    <n v="56"/>
    <n v="48"/>
    <n v="79"/>
    <s v=""/>
    <s v=""/>
    <s v=""/>
    <s v=""/>
    <x v="4"/>
    <s v=""/>
  </r>
  <r>
    <s v="Ukraine"/>
    <x v="0"/>
    <n v="44921.636720000002"/>
    <n v="69.061004639999993"/>
    <n v="93.65690669"/>
    <n v="5.6308737229999997"/>
    <n v="0.4364563488"/>
    <n v="0.27576323949999998"/>
    <n v="98.843111609999994"/>
    <n v="0"/>
    <n v="0.944405312"/>
    <n v="0.21248308169999999"/>
    <n v="91.333508530000003"/>
    <n v="8.1534782769999996"/>
    <n v="0.20890075559999999"/>
    <n v="0.30411244139999999"/>
    <n v="5"/>
    <n v="5.4275051999999845E-2"/>
    <n v="-1.1247683999999935E-2"/>
    <n v="0.2313776780000012"/>
    <n v="94"/>
    <n v="99"/>
    <n v="91"/>
    <s v=""/>
    <s v=""/>
    <s v=""/>
    <n v="0.24262536200000112"/>
    <x v="1"/>
    <s v=""/>
  </r>
  <r>
    <s v="Ukraine"/>
    <x v="1"/>
    <n v="43733.757810000003"/>
    <n v="69.608001709999996"/>
    <n v="93.928281949999999"/>
    <n v="5.671978717"/>
    <n v="7.5904501289999995E-2"/>
    <n v="0.32383483600000001"/>
    <n v="100"/>
    <n v="0"/>
    <n v="0"/>
    <n v="0"/>
    <n v="91.277270110000003"/>
    <n v="8.1484577900000001"/>
    <n v="0.1090456533"/>
    <n v="0.46522644460000001"/>
    <s v=""/>
    <s v=""/>
    <s v=""/>
    <s v=""/>
    <n v="94"/>
    <n v="100"/>
    <n v="91"/>
    <s v=""/>
    <s v=""/>
    <s v=""/>
    <s v=""/>
    <x v="1"/>
    <s v=""/>
  </r>
  <r>
    <s v="United Arab Emirates"/>
    <x v="0"/>
    <n v="9262.8964840000008"/>
    <n v="85.674003600000006"/>
    <n v="99.971332469999993"/>
    <n v="0"/>
    <n v="2.8667534309999999E-2"/>
    <n v="0"/>
    <m/>
    <m/>
    <m/>
    <m/>
    <m/>
    <m/>
    <m/>
    <m/>
    <n v="5"/>
    <n v="-1.1472939999976005E-3"/>
    <n v="0"/>
    <n v="0"/>
    <n v="100"/>
    <n v="0"/>
    <n v="0"/>
    <s v="Full Access"/>
    <s v=""/>
    <s v=""/>
    <n v="0"/>
    <x v="1"/>
    <s v=""/>
  </r>
  <r>
    <s v="United Arab Emirates"/>
    <x v="1"/>
    <n v="9890.4003909999992"/>
    <n v="87.047996519999998"/>
    <n v="99.965596000000005"/>
    <n v="0"/>
    <n v="3.4403999999999997E-2"/>
    <n v="0"/>
    <m/>
    <m/>
    <m/>
    <m/>
    <m/>
    <m/>
    <m/>
    <m/>
    <s v=""/>
    <s v=""/>
    <s v=""/>
    <s v=""/>
    <n v="100"/>
    <n v="0"/>
    <n v="0"/>
    <s v=""/>
    <s v=""/>
    <s v=""/>
    <s v=""/>
    <x v="1"/>
    <s v=""/>
  </r>
  <r>
    <s v="United Kingdom"/>
    <x v="0"/>
    <n v="65860.148440000004"/>
    <n v="82.625999449999995"/>
    <n v="100.0000015"/>
    <n v="0"/>
    <n v="0"/>
    <n v="0"/>
    <n v="100"/>
    <n v="0"/>
    <n v="0"/>
    <n v="0"/>
    <n v="100"/>
    <n v="0"/>
    <n v="0"/>
    <n v="0"/>
    <n v="5"/>
    <n v="-5.8800000033443214E-7"/>
    <n v="0"/>
    <n v="0"/>
    <n v="100"/>
    <n v="100"/>
    <n v="100"/>
    <s v="Full Access"/>
    <s v="Full Access"/>
    <s v="Full Access"/>
    <n v="0"/>
    <x v="1"/>
    <s v=""/>
  </r>
  <r>
    <s v="United Kingdom"/>
    <x v="1"/>
    <n v="67886.007809999996"/>
    <n v="83.902999879999996"/>
    <n v="99.999998559999995"/>
    <n v="0"/>
    <n v="1.4385328199999999E-6"/>
    <n v="0"/>
    <n v="100"/>
    <n v="0"/>
    <n v="0"/>
    <n v="0"/>
    <n v="100"/>
    <n v="0"/>
    <n v="0"/>
    <n v="0"/>
    <s v=""/>
    <s v=""/>
    <s v=""/>
    <s v=""/>
    <n v="100"/>
    <n v="100"/>
    <n v="100"/>
    <s v=""/>
    <s v=""/>
    <s v=""/>
    <s v=""/>
    <x v="1"/>
    <s v=""/>
  </r>
  <r>
    <s v="United Republic of Tanzania"/>
    <x v="0"/>
    <n v="51482.636720000002"/>
    <n v="31.617000579999999"/>
    <n v="52.963794589999999"/>
    <n v="11.30893693"/>
    <n v="21.385247880000001"/>
    <n v="14.3420206"/>
    <n v="38.863424559999999"/>
    <n v="13.19289824"/>
    <n v="28.1932841"/>
    <n v="19.750393110000001"/>
    <n v="83.4608554"/>
    <n v="7.2342011279999996"/>
    <n v="6.6604502999999999"/>
    <n v="2.6444931710000001"/>
    <n v="5"/>
    <n v="1.5506005999999999"/>
    <n v="1.0666138999999988"/>
    <n v="1.316708156"/>
    <n v="53"/>
    <n v="39"/>
    <n v="83"/>
    <s v=""/>
    <s v=""/>
    <s v=""/>
    <n v="0.25009425600000124"/>
    <x v="4"/>
    <s v=""/>
  </r>
  <r>
    <s v="United Republic of Tanzania"/>
    <x v="1"/>
    <n v="59734.214840000001"/>
    <n v="35.227001190000003"/>
    <n v="60.716797589999999"/>
    <n v="11.29007067"/>
    <n v="14.51775136"/>
    <n v="13.475380380000001"/>
    <n v="45.446965339999998"/>
    <n v="13.98368881"/>
    <n v="21.21996133"/>
    <n v="19.349384520000001"/>
    <n v="88.793924899999993"/>
    <n v="6.3372311659999996"/>
    <n v="2.1941787860000002"/>
    <n v="2.6746651520000002"/>
    <s v=""/>
    <s v=""/>
    <s v=""/>
    <s v=""/>
    <n v="61"/>
    <n v="45"/>
    <n v="89"/>
    <s v=""/>
    <s v=""/>
    <s v=""/>
    <s v=""/>
    <x v="4"/>
    <s v=""/>
  </r>
  <r>
    <s v="United States of America"/>
    <x v="0"/>
    <n v="320878.3125"/>
    <n v="81.671005249999993"/>
    <n v="99.447157759999996"/>
    <n v="0"/>
    <n v="0.55284223720000003"/>
    <n v="0"/>
    <n v="97.780118509999994"/>
    <n v="0"/>
    <n v="2.2198814850000002"/>
    <n v="0"/>
    <n v="99.821279809999993"/>
    <n v="0"/>
    <n v="0.1787201944"/>
    <n v="0"/>
    <n v="5"/>
    <n v="8.7273784000001339E-2"/>
    <n v="2.1372932000002721E-2"/>
    <n v="0.37813376600000198"/>
    <n v="99"/>
    <n v="98"/>
    <n v="100"/>
    <s v=""/>
    <s v=""/>
    <s v="Full Access"/>
    <n v="0.35676083399999925"/>
    <x v="6"/>
    <s v=""/>
  </r>
  <r>
    <s v="United States of America"/>
    <x v="1"/>
    <n v="331002.65629999997"/>
    <n v="82.664001459999994"/>
    <n v="99.883526680000003"/>
    <n v="0"/>
    <n v="0.1164733182"/>
    <n v="0"/>
    <n v="99.670787340000004"/>
    <n v="0"/>
    <n v="0.3292126628"/>
    <n v="0"/>
    <n v="99.928144470000007"/>
    <n v="0"/>
    <n v="7.1855529599999995E-2"/>
    <n v="0"/>
    <s v=""/>
    <s v=""/>
    <s v=""/>
    <s v=""/>
    <n v="100"/>
    <n v="100"/>
    <n v="100"/>
    <s v=""/>
    <s v=""/>
    <s v=""/>
    <s v=""/>
    <x v="6"/>
    <s v=""/>
  </r>
  <r>
    <s v="United States Virgin Islands"/>
    <x v="0"/>
    <n v="104.9499969"/>
    <n v="95.349998470000003"/>
    <n v="98.718272810000002"/>
    <n v="0"/>
    <n v="1.2817271859999999"/>
    <n v="0"/>
    <m/>
    <m/>
    <m/>
    <m/>
    <m/>
    <m/>
    <m/>
    <m/>
    <n v="5"/>
    <n v="-1.0860000003276582E-6"/>
    <n v="0"/>
    <n v="0"/>
    <n v="99"/>
    <n v="0"/>
    <n v="0"/>
    <s v=""/>
    <s v=""/>
    <s v=""/>
    <n v="0"/>
    <x v="5"/>
    <s v=""/>
  </r>
  <r>
    <s v="United States Virgin Islands"/>
    <x v="1"/>
    <n v="104.4229965"/>
    <n v="95.939002990000006"/>
    <n v="98.71826738"/>
    <n v="0"/>
    <n v="1.281732624"/>
    <n v="0"/>
    <m/>
    <m/>
    <m/>
    <m/>
    <m/>
    <m/>
    <m/>
    <m/>
    <s v=""/>
    <s v=""/>
    <s v=""/>
    <s v=""/>
    <n v="99"/>
    <n v="0"/>
    <n v="0"/>
    <s v=""/>
    <s v=""/>
    <s v=""/>
    <s v=""/>
    <x v="5"/>
    <s v=""/>
  </r>
  <r>
    <s v="Uruguay"/>
    <x v="0"/>
    <n v="3412.0129390000002"/>
    <n v="95.04499817"/>
    <n v="99.131397559999996"/>
    <n v="0.53810473530000003"/>
    <n v="0.30749747300000002"/>
    <n v="2.3000230189999998E-2"/>
    <n v="91.495843840000006"/>
    <n v="4.5115506810000001"/>
    <n v="3.5284232109999998"/>
    <n v="0.46418227099999998"/>
    <n v="99.529461979999994"/>
    <n v="0.3309562908"/>
    <n v="0.13958172699999999"/>
    <n v="0"/>
    <n v="5"/>
    <n v="7.2872000000000978E-2"/>
    <n v="3.2654492000000347E-2"/>
    <n v="0.76099723199999969"/>
    <n v="99"/>
    <n v="91"/>
    <n v="100"/>
    <s v=""/>
    <s v=""/>
    <s v="Full Access"/>
    <n v="0.72834273999999932"/>
    <x v="5"/>
    <s v=""/>
  </r>
  <r>
    <s v="Uruguay"/>
    <x v="1"/>
    <n v="3473.7270509999998"/>
    <n v="95.51499939"/>
    <n v="99.495757560000001"/>
    <n v="0.50424244119999995"/>
    <n v="0"/>
    <n v="0"/>
    <n v="95.300830000000005"/>
    <n v="4.6991699999999996"/>
    <n v="0"/>
    <n v="0"/>
    <n v="99.692734439999995"/>
    <n v="0.30726556170000002"/>
    <n v="0"/>
    <n v="0"/>
    <s v=""/>
    <s v=""/>
    <s v=""/>
    <s v=""/>
    <n v="99"/>
    <n v="95"/>
    <n v="100"/>
    <s v=""/>
    <s v=""/>
    <s v=""/>
    <s v=""/>
    <x v="5"/>
    <s v=""/>
  </r>
  <r>
    <s v="Uzbekistan"/>
    <x v="0"/>
    <n v="30929.556639999999"/>
    <n v="50.75"/>
    <n v="97.528578260000003"/>
    <n v="0"/>
    <n v="0"/>
    <n v="2.4714217359999999"/>
    <n v="95.642391549999999"/>
    <n v="0"/>
    <n v="0"/>
    <n v="4.3576084509999999"/>
    <n v="99.359015619999994"/>
    <n v="0"/>
    <n v="0"/>
    <n v="0.64098438430000004"/>
    <n v="5"/>
    <n v="6.0041318000000385E-2"/>
    <n v="3.9397988000001757E-2"/>
    <n v="8.6038161999999835E-2"/>
    <n v="98"/>
    <n v="96"/>
    <n v="99"/>
    <s v=""/>
    <s v=""/>
    <s v=""/>
    <n v="4.6640173999998077E-2"/>
    <x v="1"/>
    <s v=""/>
  </r>
  <r>
    <s v="Uzbekistan"/>
    <x v="1"/>
    <n v="33469.199220000002"/>
    <n v="50.415996550000003"/>
    <n v="97.828784850000005"/>
    <n v="0"/>
    <n v="0.22384422000000001"/>
    <n v="1.947370925"/>
    <n v="96.072582359999998"/>
    <n v="0"/>
    <n v="0"/>
    <n v="3.927417637"/>
    <n v="99.556005560000003"/>
    <n v="0"/>
    <n v="0.44399444339999999"/>
    <n v="0"/>
    <s v=""/>
    <s v=""/>
    <s v=""/>
    <s v=""/>
    <n v="98"/>
    <n v="96"/>
    <n v="100"/>
    <s v=""/>
    <s v=""/>
    <s v=""/>
    <s v=""/>
    <x v="1"/>
    <s v=""/>
  </r>
  <r>
    <s v="Vanuatu"/>
    <x v="0"/>
    <n v="271.1279907"/>
    <n v="24.961002350000001"/>
    <n v="89.988176490000001"/>
    <n v="1.05094321"/>
    <n v="1.545004807"/>
    <n v="7.4158754880000002"/>
    <n v="86.978050659999994"/>
    <n v="1.234982464"/>
    <n v="1.9042720630000001"/>
    <n v="9.8826948130000005"/>
    <n v="99.037355989999995"/>
    <n v="0.49767515569999998"/>
    <n v="0.46496885310000002"/>
    <n v="0"/>
    <n v="5"/>
    <n v="0.24860285199999907"/>
    <n v="9.2528802000001062E-2"/>
    <n v="0.28383011399999986"/>
    <n v="90"/>
    <n v="87"/>
    <n v="99"/>
    <s v=""/>
    <s v=""/>
    <s v=""/>
    <n v="0.19130131199999878"/>
    <x v="3"/>
    <s v=""/>
  </r>
  <r>
    <s v="Vanuatu"/>
    <x v="1"/>
    <n v="307.14999390000003"/>
    <n v="25.525001530000001"/>
    <n v="91.231190749999996"/>
    <n v="1.0623850500000001"/>
    <n v="0"/>
    <n v="7.706424202"/>
    <n v="88.397201229999993"/>
    <n v="1.255132675"/>
    <n v="0"/>
    <n v="10.3476661"/>
    <n v="99.5"/>
    <n v="0.5"/>
    <n v="0"/>
    <n v="0"/>
    <s v=""/>
    <s v=""/>
    <s v=""/>
    <s v=""/>
    <n v="91"/>
    <n v="88"/>
    <n v="100"/>
    <s v=""/>
    <s v=""/>
    <s v=""/>
    <s v=""/>
    <x v="3"/>
    <s v=""/>
  </r>
  <r>
    <s v="Venezuela (Bolivarian Republic of)"/>
    <x v="0"/>
    <n v="30081.82617"/>
    <n v="88.153999330000005"/>
    <n v="94.571275009999994"/>
    <n v="0.47523253770000001"/>
    <n v="3.5752642610000001"/>
    <n v="1.3782281919999999"/>
    <m/>
    <m/>
    <m/>
    <m/>
    <m/>
    <m/>
    <m/>
    <m/>
    <n v="5"/>
    <n v="-0.17709485999999969"/>
    <n v="0"/>
    <n v="0"/>
    <n v="95"/>
    <n v="0"/>
    <n v="0"/>
    <s v=""/>
    <s v=""/>
    <s v=""/>
    <n v="0"/>
    <x v="5"/>
    <s v=""/>
  </r>
  <r>
    <s v="Venezuela (Bolivarian Republic of)"/>
    <x v="1"/>
    <n v="28435.943360000001"/>
    <n v="88.278999330000005"/>
    <n v="93.685800709999995"/>
    <n v="0.4707829181"/>
    <n v="5.8434163730000002"/>
    <m/>
    <m/>
    <m/>
    <m/>
    <m/>
    <m/>
    <m/>
    <m/>
    <m/>
    <s v=""/>
    <s v=""/>
    <s v=""/>
    <s v=""/>
    <n v="94"/>
    <n v="0"/>
    <n v="0"/>
    <s v=""/>
    <s v=""/>
    <s v=""/>
    <s v=""/>
    <x v="5"/>
    <s v=""/>
  </r>
  <r>
    <s v="Viet Nam"/>
    <x v="0"/>
    <n v="92677.078129999994"/>
    <n v="33.80900192"/>
    <n v="93.328060579999999"/>
    <n v="5.2071837849999997E-2"/>
    <n v="6.1636180359999999"/>
    <n v="0.45624954629999998"/>
    <n v="90.833067990000004"/>
    <n v="0"/>
    <n v="8.4776395650000005"/>
    <n v="0.68929244290000002"/>
    <n v="98.212743520000004"/>
    <n v="0.15401768120000001"/>
    <n v="1.6332387960000001"/>
    <n v="0"/>
    <n v="5"/>
    <n v="0.71125925800000123"/>
    <n v="0.1940592979999991"/>
    <n v="0.93629408999999841"/>
    <n v="93"/>
    <n v="91"/>
    <n v="98"/>
    <s v=""/>
    <s v=""/>
    <s v=""/>
    <n v="0.74223479199999931"/>
    <x v="3"/>
    <s v=""/>
  </r>
  <r>
    <s v="Viet Nam"/>
    <x v="1"/>
    <n v="97338.585940000004"/>
    <n v="37.340000150000002"/>
    <n v="96.884356870000005"/>
    <n v="0"/>
    <n v="3.1156431260000002"/>
    <n v="0"/>
    <n v="95.514538439999995"/>
    <n v="0"/>
    <n v="4.4854615600000001"/>
    <n v="0"/>
    <n v="99.183040009999999"/>
    <n v="0"/>
    <n v="0.81695998700000005"/>
    <n v="0"/>
    <s v=""/>
    <s v=""/>
    <s v=""/>
    <s v=""/>
    <n v="97"/>
    <n v="96"/>
    <n v="99"/>
    <s v=""/>
    <s v=""/>
    <s v=""/>
    <s v=""/>
    <x v="3"/>
    <s v=""/>
  </r>
  <r>
    <s v="Wallis and Futuna Islands"/>
    <x v="0"/>
    <n v="12.26200008"/>
    <n v="0"/>
    <n v="99.321381529999996"/>
    <n v="0"/>
    <n v="0.67861847409999998"/>
    <n v="0"/>
    <n v="99.321381529999996"/>
    <n v="0"/>
    <n v="0.67861847409999998"/>
    <n v="0"/>
    <m/>
    <m/>
    <m/>
    <m/>
    <n v="5"/>
    <n v="-3.5618833999998857E-2"/>
    <n v="0"/>
    <n v="-3.5618833999998857E-2"/>
    <n v="99"/>
    <n v="99"/>
    <n v="0"/>
    <s v=""/>
    <s v=""/>
    <s v=""/>
    <n v="-3.5618833999998857E-2"/>
    <x v="3"/>
    <s v=""/>
  </r>
  <r>
    <s v="Wallis and Futuna Islands"/>
    <x v="1"/>
    <n v="11.24600029"/>
    <n v="0"/>
    <n v="99.143287360000002"/>
    <n v="0"/>
    <n v="0.85671263900000005"/>
    <n v="0"/>
    <n v="99.143287360000002"/>
    <n v="0"/>
    <n v="0.85671263900000005"/>
    <n v="0"/>
    <m/>
    <m/>
    <m/>
    <m/>
    <s v=""/>
    <s v=""/>
    <s v=""/>
    <s v=""/>
    <n v="99"/>
    <n v="99"/>
    <n v="0"/>
    <s v=""/>
    <s v=""/>
    <s v=""/>
    <s v=""/>
    <x v="3"/>
    <s v=""/>
  </r>
  <r>
    <s v="West Bank and Gaza Strip"/>
    <x v="0"/>
    <n v="4529.1601559999999"/>
    <n v="75.367996219999995"/>
    <n v="96.379856709999999"/>
    <n v="0.58753466440000002"/>
    <n v="3.0326086220000001"/>
    <m/>
    <n v="95.381142350000005"/>
    <n v="0.99273120920000002"/>
    <n v="3.6261264409999998"/>
    <m/>
    <n v="96.706259619999997"/>
    <n v="0.45510708030000002"/>
    <n v="2.838633298"/>
    <m/>
    <n v="5"/>
    <n v="0.30010810200000149"/>
    <n v="0.18414096200000074"/>
    <n v="0.66688281399999882"/>
    <n v="96"/>
    <n v="95"/>
    <n v="97"/>
    <s v=""/>
    <s v=""/>
    <s v=""/>
    <n v="0.48274185199999808"/>
    <x v="1"/>
    <s v=""/>
  </r>
  <r>
    <s v="West Bank and Gaza Strip"/>
    <x v="1"/>
    <n v="5101.4160160000001"/>
    <n v="76.718994140000007"/>
    <n v="97.880397220000006"/>
    <n v="1.029979486"/>
    <n v="1.089623295"/>
    <m/>
    <n v="98.715556419999999"/>
    <n v="0.31740062730000002"/>
    <n v="0.96704295760000003"/>
    <m/>
    <n v="97.626964430000001"/>
    <n v="1.246217358"/>
    <n v="1.126818208"/>
    <m/>
    <s v=""/>
    <s v=""/>
    <s v=""/>
    <s v=""/>
    <n v="98"/>
    <n v="99"/>
    <n v="98"/>
    <s v=""/>
    <s v=""/>
    <s v=""/>
    <s v=""/>
    <x v="1"/>
    <s v=""/>
  </r>
  <r>
    <s v="Yemen"/>
    <x v="0"/>
    <n v="26497.880860000001"/>
    <n v="34.777000430000001"/>
    <n v="55.778868629999998"/>
    <n v="26.035606600000001"/>
    <n v="14.70974567"/>
    <n v="3.4757790979999998"/>
    <n v="44.958268160000003"/>
    <n v="28.794611020000001"/>
    <n v="21.10381293"/>
    <n v="5.1433078959999996"/>
    <n v="76.072511899999995"/>
    <n v="20.861194009999998"/>
    <n v="2.7179047039999999"/>
    <n v="0.3483893924"/>
    <n v="5"/>
    <n v="0.97694024200000062"/>
    <n v="0.18832348800000034"/>
    <n v="1.1446132419999997"/>
    <n v="56"/>
    <n v="45"/>
    <n v="76"/>
    <s v=""/>
    <s v=""/>
    <s v=""/>
    <n v="0.95628975399999938"/>
    <x v="1"/>
    <s v=""/>
  </r>
  <r>
    <s v="Yemen"/>
    <x v="1"/>
    <n v="29825.96875"/>
    <n v="37.907997129999998"/>
    <n v="60.663569840000001"/>
    <n v="28.9627418"/>
    <n v="7.77785276"/>
    <n v="2.595835594"/>
    <n v="50.681334370000002"/>
    <n v="33.53021373"/>
    <n v="11.60782393"/>
    <n v="4.1806279780000004"/>
    <n v="77.014129339999997"/>
    <n v="21.481379369999999"/>
    <n v="1.5044912859999999"/>
    <n v="0"/>
    <s v=""/>
    <s v=""/>
    <s v=""/>
    <s v=""/>
    <n v="61"/>
    <n v="51"/>
    <n v="77"/>
    <s v=""/>
    <s v=""/>
    <s v=""/>
    <s v=""/>
    <x v="1"/>
    <s v=""/>
  </r>
  <r>
    <s v="Zambia"/>
    <x v="0"/>
    <n v="15879.37012"/>
    <n v="41.9070015"/>
    <n v="61.338746280000002"/>
    <n v="5.6539172300000002"/>
    <n v="23.3359001"/>
    <n v="9.6714363920000004"/>
    <n v="43.616834320000002"/>
    <n v="7.2108648679999998"/>
    <n v="33.257219489999997"/>
    <n v="15.915081320000001"/>
    <n v="85.90549729"/>
    <n v="3.495619671"/>
    <n v="9.5826138469999993"/>
    <n v="1.0162691930000001"/>
    <n v="5"/>
    <n v="0.81472745800000013"/>
    <n v="0.16567147400000123"/>
    <n v="0.9220908019999996"/>
    <n v="61"/>
    <n v="44"/>
    <n v="86"/>
    <s v=""/>
    <s v=""/>
    <s v=""/>
    <n v="0.75641932799999834"/>
    <x v="4"/>
    <s v=""/>
  </r>
  <r>
    <s v="Zambia"/>
    <x v="1"/>
    <n v="18383.95508"/>
    <n v="44.6289978"/>
    <n v="65.412383570000003"/>
    <n v="6.1539390200000001"/>
    <n v="21.576840709999999"/>
    <n v="6.8568367060000002"/>
    <n v="48.22728833"/>
    <n v="8.3317036130000002"/>
    <n v="31.608654439999999"/>
    <n v="11.832353619999999"/>
    <n v="86.733854660000006"/>
    <n v="3.4519961939999999"/>
    <n v="9.1304141049999998"/>
    <n v="0.68373504630000004"/>
    <s v=""/>
    <s v=""/>
    <s v=""/>
    <s v=""/>
    <n v="65"/>
    <n v="48"/>
    <n v="87"/>
    <s v=""/>
    <s v=""/>
    <s v=""/>
    <s v=""/>
    <x v="4"/>
    <s v=""/>
  </r>
  <r>
    <s v="Zimbabwe"/>
    <x v="0"/>
    <n v="13814.641600000001"/>
    <n v="32.384998320000001"/>
    <n v="64.954929109999995"/>
    <n v="12.456764769999999"/>
    <n v="15.89884206"/>
    <n v="6.6894640550000002"/>
    <n v="51.25006071"/>
    <n v="16.396726579999999"/>
    <n v="22.514468619999999"/>
    <n v="9.8387440880000003"/>
    <n v="93.568635740000005"/>
    <n v="4.2307197299999997"/>
    <n v="2.086401773"/>
    <n v="0.11424275640000001"/>
    <n v="5"/>
    <n v="-0.45769429999999856"/>
    <n v="-0.13470135800000094"/>
    <n v="-0.59352637199999947"/>
    <n v="65"/>
    <n v="51"/>
    <n v="94"/>
    <s v=""/>
    <s v=""/>
    <s v=""/>
    <n v="-0.45882501399999853"/>
    <x v="4"/>
    <s v=""/>
  </r>
  <r>
    <s v="Zimbabwe"/>
    <x v="1"/>
    <n v="14862.92676"/>
    <n v="32.242000580000003"/>
    <n v="62.666457610000002"/>
    <n v="14.1975397"/>
    <n v="16.277855450000001"/>
    <n v="6.8581472420000003"/>
    <n v="48.282428850000002"/>
    <n v="18.590984670000001"/>
    <n v="23.013646550000001"/>
    <n v="10.112939920000001"/>
    <n v="92.89512895"/>
    <n v="4.9645177570000003"/>
    <n v="2.1222986740000001"/>
    <n v="1.805461538E-2"/>
    <s v=""/>
    <s v=""/>
    <s v=""/>
    <s v=""/>
    <n v="63"/>
    <n v="48"/>
    <n v="93"/>
    <s v=""/>
    <s v=""/>
    <s v=""/>
    <s v=""/>
    <x v="4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CA49C-609F-4499-B784-541CFDFE54CD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F69:G77" firstHeaderRow="1" firstDataRow="1" firstDataCol="1"/>
  <pivotFields count="29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1"/>
        <item x="5"/>
        <item x="2"/>
        <item x="6"/>
        <item x="0"/>
        <item x="4"/>
        <item t="default"/>
      </items>
    </pivotField>
    <pivotField showAll="0"/>
  </pivotFields>
  <rowFields count="1">
    <field x="2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pop_n" fld="2" subtotal="average" baseField="27" baseItem="0"/>
  </dataFields>
  <chartFormats count="1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5B4D1-CF53-41E7-8897-AFB1E00945AB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31:G39" firstHeaderRow="1" firstDataRow="1" firstDataCol="1" rowPageCount="1" colPageCount="1"/>
  <pivotFields count="29">
    <pivotField showAll="0"/>
    <pivotField axis="axisPage" showAll="0">
      <items count="7">
        <item x="0"/>
        <item x="3"/>
        <item x="2"/>
        <item x="5"/>
        <item x="4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1"/>
        <item x="5"/>
        <item x="2"/>
        <item x="6"/>
        <item x="0"/>
        <item x="4"/>
        <item t="default"/>
      </items>
    </pivotField>
    <pivotField showAll="0"/>
  </pivotFields>
  <rowFields count="1">
    <field x="2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item="5" hier="-1"/>
  </pageFields>
  <dataFields count="1">
    <dataField name="Sum of pop_n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533240-8CA1-4626-84E5-5D1A94D88248}" autoFormatId="16" applyNumberFormats="0" applyBorderFormats="0" applyFontFormats="0" applyPatternFormats="0" applyAlignmentFormats="0" applyWidthHeightFormats="0">
  <queryTableRefresh nextId="30" unboundColumnsRight="13">
    <queryTableFields count="29">
      <queryTableField id="1" name="name" tableColumnId="1"/>
      <queryTableField id="2" name="year" tableColumnId="2"/>
      <queryTableField id="3" name="pop_n" tableColumnId="3"/>
      <queryTableField id="4" name="pop_u" tableColumnId="4"/>
      <queryTableField id="5" name="wat_bas_n" tableColumnId="5"/>
      <queryTableField id="6" name="wat_lim_n" tableColumnId="6"/>
      <queryTableField id="7" name="wat_unimp_n" tableColumnId="7"/>
      <queryTableField id="8" name="wat_sur_n" tableColumnId="8"/>
      <queryTableField id="9" name="wat_bas_r" tableColumnId="9"/>
      <queryTableField id="10" name="wat_lim_r" tableColumnId="10"/>
      <queryTableField id="11" name="wat_unimp_r" tableColumnId="11"/>
      <queryTableField id="12" name="wat_sur_r" tableColumnId="12"/>
      <queryTableField id="13" name="wat_bas_u" tableColumnId="13"/>
      <queryTableField id="14" name="wat_lim_u" tableColumnId="14"/>
      <queryTableField id="15" name="wat_unimp_u" tableColumnId="15"/>
      <queryTableField id="16" name="wat_sur_u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B238A41-1CCF-4E9A-A35F-6C521F66F4C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reg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964E81-1A04-4F91-9A1E-6656D3F185B9}" name="Estimates_of_the_use_of_water__2000_2020" displayName="Estimates_of_the_use_of_water__2000_2020" ref="A1:AC463" tableType="queryTable" totalsRowShown="0">
  <autoFilter ref="A1:AC463" xr:uid="{64964E81-1A04-4F91-9A1E-6656D3F185B9}"/>
  <sortState xmlns:xlrd2="http://schemas.microsoft.com/office/spreadsheetml/2017/richdata2" ref="A2:P463">
    <sortCondition ref="A2:A463"/>
    <sortCondition ref="B2:B463"/>
  </sortState>
  <tableColumns count="29">
    <tableColumn id="1" xr3:uid="{0F2C4D04-507F-4832-827D-91D53F268D78}" uniqueName="1" name="name" queryTableFieldId="1" dataDxfId="15"/>
    <tableColumn id="2" xr3:uid="{AB381D49-6476-45DD-87A6-BADEF2A72D5D}" uniqueName="2" name="year" queryTableFieldId="2"/>
    <tableColumn id="3" xr3:uid="{B4842845-9C36-414E-B05E-2A325DB96A71}" uniqueName="3" name="pop_n" queryTableFieldId="3"/>
    <tableColumn id="4" xr3:uid="{E2173290-95E1-4A14-8670-82978D6EB204}" uniqueName="4" name="pop_u" queryTableFieldId="4"/>
    <tableColumn id="5" xr3:uid="{25E0D51B-A7C8-4CD6-AE1F-16C1B043A1D7}" uniqueName="5" name="wat_bas_n" queryTableFieldId="5"/>
    <tableColumn id="6" xr3:uid="{19FB2F69-33C1-4F11-A052-93C659D07A3A}" uniqueName="6" name="wat_lim_n" queryTableFieldId="6"/>
    <tableColumn id="7" xr3:uid="{A1F4EE99-D6C0-410B-ABB1-557D4FEF0C96}" uniqueName="7" name="wat_unimp_n" queryTableFieldId="7"/>
    <tableColumn id="8" xr3:uid="{E197A731-9805-41D1-82CE-D5321FFE61A1}" uniqueName="8" name="wat_sur_n" queryTableFieldId="8"/>
    <tableColumn id="9" xr3:uid="{1A845989-58A4-4CFD-9ACF-AFBAF04598E9}" uniqueName="9" name="wat_bas_r" queryTableFieldId="9"/>
    <tableColumn id="10" xr3:uid="{558CD39F-331C-44AE-B0C6-61072287434E}" uniqueName="10" name="wat_lim_r" queryTableFieldId="10"/>
    <tableColumn id="11" xr3:uid="{9920D2F7-DEFA-484C-8A31-B94AEDB86321}" uniqueName="11" name="wat_unimp_r" queryTableFieldId="11"/>
    <tableColumn id="12" xr3:uid="{AA30ADFE-128A-4B04-8C61-9E075428B7D4}" uniqueName="12" name="wat_sur_r" queryTableFieldId="12"/>
    <tableColumn id="13" xr3:uid="{30D68341-CCD6-450A-81B5-82A1DBA48986}" uniqueName="13" name="wat_bas_u" queryTableFieldId="13"/>
    <tableColumn id="14" xr3:uid="{8277A2EA-DBB2-44D2-BF3B-E3D26156AC9B}" uniqueName="14" name="wat_lim_u" queryTableFieldId="14"/>
    <tableColumn id="15" xr3:uid="{C5F3A46A-61F3-46F0-A25B-8901491EECD4}" uniqueName="15" name="wat_unimp_u" queryTableFieldId="15"/>
    <tableColumn id="16" xr3:uid="{46941C37-83B3-456C-BB61-9A3B97283CC0}" uniqueName="16" name="wat_sur_u" queryTableFieldId="16"/>
    <tableColumn id="17" xr3:uid="{C043906B-B80F-450B-87ED-51282F3C4186}" uniqueName="17" name="year_diff" queryTableFieldId="17" dataDxfId="14">
      <calculatedColumnFormula>IF(A2 =  A3,  B3 - B2, "")</calculatedColumnFormula>
    </tableColumn>
    <tableColumn id="18" xr3:uid="{6D0FD091-128A-41BC-B79D-CB49AA2D7BB8}" uniqueName="18" name="ARC_n" queryTableFieldId="18" dataDxfId="13">
      <calculatedColumnFormula>IF(A2 = A3,( E3 - E2)/Q2, "")</calculatedColumnFormula>
    </tableColumn>
    <tableColumn id="19" xr3:uid="{0BEC26B0-CD30-49FA-95FA-F4F32C6CC46D}" uniqueName="19" name="ARC_u" queryTableFieldId="19" dataDxfId="12">
      <calculatedColumnFormula>IF(A2 = A3,( M3 - M2)/Q2, "")</calculatedColumnFormula>
    </tableColumn>
    <tableColumn id="20" xr3:uid="{8CB6EDA5-A67C-4852-A4C0-F1637E9AA2C8}" uniqueName="20" name="ARC_r" queryTableFieldId="20" dataDxfId="11">
      <calculatedColumnFormula>IF(A2 = A3,( I3 - I2)/Q2, "")</calculatedColumnFormula>
    </tableColumn>
    <tableColumn id="21" xr3:uid="{A09C1E9B-BDAB-414D-8829-BF816996C1C0}" uniqueName="21" name="rounded_wat_bas_n" queryTableFieldId="21" dataDxfId="10">
      <calculatedColumnFormula>ROUND(E2, 0)</calculatedColumnFormula>
    </tableColumn>
    <tableColumn id="22" xr3:uid="{8FCDE957-3B4A-4BC7-B332-98E9AB122004}" uniqueName="22" name="rounded_wat_bas_r" queryTableFieldId="22" dataDxfId="9">
      <calculatedColumnFormula>ROUND(I2, 0 )</calculatedColumnFormula>
    </tableColumn>
    <tableColumn id="23" xr3:uid="{1080A08B-0899-4700-8A44-21B6A8935711}" uniqueName="23" name="rounded_wat_bas_u" queryTableFieldId="23" dataDxfId="8">
      <calculatedColumnFormula>ROUND(M2,0)</calculatedColumnFormula>
    </tableColumn>
    <tableColumn id="24" xr3:uid="{5152B8C8-5D86-4F89-9273-96D6E615EE32}" uniqueName="24" name="ARC_n_full" queryTableFieldId="24" dataDxfId="7">
      <calculatedColumnFormula>IF(AND(A2=A3,U2=100,U3=100),"Full Access","")</calculatedColumnFormula>
    </tableColumn>
    <tableColumn id="25" xr3:uid="{FB85ADF9-46EA-4775-BA6E-4B2C7421D3BA}" uniqueName="25" name="ARC_r_full" queryTableFieldId="25" dataDxfId="6">
      <calculatedColumnFormula>IF(AND(A2=A3,V2=100,V3=100),"Full Access","")</calculatedColumnFormula>
    </tableColumn>
    <tableColumn id="26" xr3:uid="{57EEB892-CBFE-4248-96B1-B599B1A990BE}" uniqueName="26" name="ARC_u_full" queryTableFieldId="26" dataDxfId="5">
      <calculatedColumnFormula>IF(AND(A2=A3,W2=100,W3=100),"Full Access","")</calculatedColumnFormula>
    </tableColumn>
    <tableColumn id="27" xr3:uid="{A5C29D52-0146-4218-8001-4CC4C32A9C5B}" uniqueName="27" name="ARC_diff" queryTableFieldId="27" dataDxfId="4">
      <calculatedColumnFormula>IFERROR(T2 - S2, "")</calculatedColumnFormula>
    </tableColumn>
    <tableColumn id="28" xr3:uid="{B89C54B2-3686-47D1-8C55-3DED645C5C05}" uniqueName="28" name="regions" queryTableFieldId="28" dataDxfId="3">
      <calculatedColumnFormula>LOOKUP(A2,Regions__2[])</calculatedColumnFormula>
    </tableColumn>
    <tableColumn id="29" xr3:uid="{1EDEF122-B1C9-4F65-B3F6-ABB7C894CECB}" uniqueName="29" name="pop_n (2020)" queryTableFieldId="29" dataDxfId="0">
      <calculatedColumnFormula>IF(AND(A2=A3, B2 = 2020),  B2,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02671C-C972-46BA-89E4-0EA673559D16}" name="Regions__2" displayName="Regions__2" ref="A1:B233" tableType="queryTable" totalsRowShown="0">
  <autoFilter ref="A1:B233" xr:uid="{8602671C-C972-46BA-89E4-0EA673559D16}"/>
  <tableColumns count="2">
    <tableColumn id="1" xr3:uid="{7D5B5CB6-4194-4C2B-B914-D456CBE23A79}" uniqueName="1" name="name" queryTableFieldId="1" dataDxfId="2"/>
    <tableColumn id="2" xr3:uid="{39691764-1589-4EA9-A533-B68F86F4CA06}" uniqueName="2" name="region" queryTableFieldId="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47B4-D414-4380-9A2A-75EE02C95516}">
  <dimension ref="A1:AC463"/>
  <sheetViews>
    <sheetView topLeftCell="K1" zoomScale="70" zoomScaleNormal="70" workbookViewId="0">
      <selection activeCell="AC3" sqref="AC3"/>
    </sheetView>
  </sheetViews>
  <sheetFormatPr defaultRowHeight="13.8" x14ac:dyDescent="0.25"/>
  <cols>
    <col min="1" max="1" width="32.5" bestFit="1" customWidth="1"/>
    <col min="2" max="2" width="6.796875" bestFit="1" customWidth="1"/>
    <col min="3" max="4" width="11.8984375" bestFit="1" customWidth="1"/>
    <col min="5" max="5" width="12.19921875" bestFit="1" customWidth="1"/>
    <col min="6" max="6" width="11.8984375" bestFit="1" customWidth="1"/>
    <col min="7" max="7" width="14.59765625" bestFit="1" customWidth="1"/>
    <col min="8" max="10" width="11.8984375" bestFit="1" customWidth="1"/>
    <col min="11" max="11" width="14.19921875" bestFit="1" customWidth="1"/>
    <col min="12" max="12" width="11.8984375" bestFit="1" customWidth="1"/>
    <col min="13" max="13" width="12.19921875" bestFit="1" customWidth="1"/>
    <col min="14" max="14" width="11.8984375" bestFit="1" customWidth="1"/>
    <col min="15" max="15" width="14.59765625" bestFit="1" customWidth="1"/>
    <col min="16" max="16" width="11.8984375" bestFit="1" customWidth="1"/>
    <col min="17" max="17" width="11.09765625" bestFit="1" customWidth="1"/>
    <col min="18" max="20" width="12.19921875" bestFit="1" customWidth="1"/>
    <col min="21" max="21" width="19.8984375" customWidth="1"/>
    <col min="22" max="22" width="19.5" bestFit="1" customWidth="1"/>
    <col min="23" max="23" width="19.8984375" bestFit="1" customWidth="1"/>
    <col min="24" max="24" width="16.8984375" bestFit="1" customWidth="1"/>
    <col min="25" max="25" width="12.5" bestFit="1" customWidth="1"/>
    <col min="26" max="26" width="12.796875" bestFit="1" customWidth="1"/>
    <col min="27" max="27" width="15.19921875" bestFit="1" customWidth="1"/>
    <col min="28" max="28" width="20.89843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256</v>
      </c>
      <c r="R1" s="2" t="s">
        <v>260</v>
      </c>
      <c r="S1" s="2" t="s">
        <v>262</v>
      </c>
      <c r="T1" s="2" t="s">
        <v>261</v>
      </c>
      <c r="U1" s="2" t="s">
        <v>273</v>
      </c>
      <c r="V1" s="2" t="s">
        <v>274</v>
      </c>
      <c r="W1" s="2" t="s">
        <v>275</v>
      </c>
      <c r="X1" s="2" t="s">
        <v>277</v>
      </c>
      <c r="Y1" s="2" t="s">
        <v>276</v>
      </c>
      <c r="Z1" s="2" t="s">
        <v>278</v>
      </c>
      <c r="AA1" s="2" t="s">
        <v>285</v>
      </c>
      <c r="AB1" s="2" t="s">
        <v>286</v>
      </c>
      <c r="AC1" t="s">
        <v>293</v>
      </c>
    </row>
    <row r="2" spans="1:29" x14ac:dyDescent="0.25">
      <c r="A2" s="1" t="s">
        <v>208</v>
      </c>
      <c r="B2">
        <v>2015</v>
      </c>
      <c r="C2">
        <v>34413.601560000003</v>
      </c>
      <c r="D2">
        <v>24.802999499999999</v>
      </c>
      <c r="E2">
        <v>61.339780810000001</v>
      </c>
      <c r="F2">
        <v>3.5111995139999999</v>
      </c>
      <c r="G2">
        <v>22.168783829999999</v>
      </c>
      <c r="H2">
        <v>12.98023585</v>
      </c>
      <c r="I2">
        <v>52.988502019999999</v>
      </c>
      <c r="J2">
        <v>3.8611366170000001</v>
      </c>
      <c r="K2">
        <v>26.553267569999999</v>
      </c>
      <c r="L2">
        <v>16.597093789999999</v>
      </c>
      <c r="M2">
        <v>86.658940720000004</v>
      </c>
      <c r="N2">
        <v>2.450270561</v>
      </c>
      <c r="O2">
        <v>8.8760357320000001</v>
      </c>
      <c r="P2">
        <v>2.0147529870000001</v>
      </c>
      <c r="Q2">
        <f t="shared" ref="Q2:Q65" si="0">IF(A2 =  A3,  B3 - B2, "")</f>
        <v>5</v>
      </c>
      <c r="R2">
        <f t="shared" ref="R2:R65" si="1">IF(A2 = A3,( E3 - E2)/Q2, "")</f>
        <v>2.7503264880000002</v>
      </c>
      <c r="S2">
        <f t="shared" ref="S2:S65" si="2">IF(A2 = A3,( M3 - M2)/Q2, "")</f>
        <v>2.6682118559999992</v>
      </c>
      <c r="T2">
        <f t="shared" ref="T2:T65" si="3">IF(A2 = A3,( I3 - I2)/Q2, "")</f>
        <v>2.6678826380000005</v>
      </c>
      <c r="U2" s="1">
        <f t="shared" ref="U2:U65" si="4">ROUND(E2, 0)</f>
        <v>61</v>
      </c>
      <c r="V2">
        <f t="shared" ref="V2:V65" si="5">ROUND(I2, 0 )</f>
        <v>53</v>
      </c>
      <c r="W2">
        <f t="shared" ref="W2:W65" si="6">ROUND(M2,0)</f>
        <v>87</v>
      </c>
      <c r="X2" s="1" t="str">
        <f t="shared" ref="X2:X65" si="7">IF(AND(A2=A3,U2=100,U3=100),"Full Access","")</f>
        <v/>
      </c>
      <c r="Y2" s="1" t="str">
        <f t="shared" ref="Y2:Y65" si="8">IF(AND(A2=A3,V2=100,V3=100),"Full Access","")</f>
        <v/>
      </c>
      <c r="Z2" s="1" t="str">
        <f t="shared" ref="Z2:Z65" si="9">IF(AND(A2=A3,W2=100,W3=100),"Full Access","")</f>
        <v/>
      </c>
      <c r="AA2" s="1">
        <f t="shared" ref="AA2:AA65" si="10">IFERROR(T2 - S2, "")</f>
        <v>-3.2921799999874324E-4</v>
      </c>
      <c r="AB2" s="1" t="str">
        <f>LOOKUP(A2,Regions__2[])</f>
        <v>South Asia</v>
      </c>
      <c r="AC2" s="1" t="str">
        <f t="shared" ref="AC2:AC65" si="11">IF(AND(A2=A3, B2 = 2020),  B2, "")</f>
        <v/>
      </c>
    </row>
    <row r="3" spans="1:29" x14ac:dyDescent="0.25">
      <c r="A3" s="1" t="s">
        <v>208</v>
      </c>
      <c r="B3">
        <v>2020</v>
      </c>
      <c r="C3">
        <v>38928.339840000001</v>
      </c>
      <c r="D3">
        <v>26.025999070000001</v>
      </c>
      <c r="E3">
        <v>75.091413250000002</v>
      </c>
      <c r="F3">
        <v>1.447541688</v>
      </c>
      <c r="G3">
        <v>14.56026288</v>
      </c>
      <c r="H3">
        <v>8.9007821739999997</v>
      </c>
      <c r="I3">
        <v>66.32791521</v>
      </c>
      <c r="J3">
        <v>1.9568248509999999</v>
      </c>
      <c r="K3">
        <v>19.68294895</v>
      </c>
      <c r="L3">
        <v>12.03231098</v>
      </c>
      <c r="M3">
        <v>100</v>
      </c>
      <c r="N3">
        <v>0</v>
      </c>
      <c r="O3">
        <v>0</v>
      </c>
      <c r="P3">
        <v>0</v>
      </c>
      <c r="Q3" t="str">
        <f t="shared" si="0"/>
        <v/>
      </c>
      <c r="R3" t="str">
        <f t="shared" si="1"/>
        <v/>
      </c>
      <c r="S3" t="str">
        <f t="shared" si="2"/>
        <v/>
      </c>
      <c r="T3" t="str">
        <f t="shared" si="3"/>
        <v/>
      </c>
      <c r="U3" s="1">
        <f t="shared" si="4"/>
        <v>75</v>
      </c>
      <c r="V3">
        <f t="shared" si="5"/>
        <v>66</v>
      </c>
      <c r="W3">
        <f t="shared" si="6"/>
        <v>100</v>
      </c>
      <c r="X3" s="1" t="str">
        <f t="shared" si="7"/>
        <v/>
      </c>
      <c r="Y3" s="1" t="str">
        <f t="shared" si="8"/>
        <v/>
      </c>
      <c r="Z3" s="1" t="str">
        <f t="shared" si="9"/>
        <v/>
      </c>
      <c r="AA3" s="1" t="str">
        <f t="shared" si="10"/>
        <v/>
      </c>
      <c r="AB3" s="1" t="str">
        <f>LOOKUP(A3,Regions__2[])</f>
        <v>South Asia</v>
      </c>
      <c r="AC3" s="1"/>
    </row>
    <row r="4" spans="1:29" x14ac:dyDescent="0.25">
      <c r="A4" s="1" t="s">
        <v>156</v>
      </c>
      <c r="B4">
        <v>2015</v>
      </c>
      <c r="C4">
        <v>2890.5239259999998</v>
      </c>
      <c r="D4">
        <v>57.433998109999997</v>
      </c>
      <c r="E4">
        <v>93.394325339999995</v>
      </c>
      <c r="F4">
        <v>3.626383658</v>
      </c>
      <c r="G4">
        <v>2.9792910039999998</v>
      </c>
      <c r="H4">
        <v>0</v>
      </c>
      <c r="I4">
        <v>90.627274610000001</v>
      </c>
      <c r="J4">
        <v>5.2631726480000003</v>
      </c>
      <c r="K4">
        <v>4.1095527440000001</v>
      </c>
      <c r="L4">
        <v>0</v>
      </c>
      <c r="M4">
        <v>95.445066960000005</v>
      </c>
      <c r="N4">
        <v>2.4133118200000001</v>
      </c>
      <c r="O4">
        <v>2.1416212159999999</v>
      </c>
      <c r="P4">
        <v>0</v>
      </c>
      <c r="Q4">
        <f t="shared" si="0"/>
        <v>5</v>
      </c>
      <c r="R4">
        <f t="shared" si="1"/>
        <v>0.33474269800000228</v>
      </c>
      <c r="S4">
        <f t="shared" si="2"/>
        <v>4.3748431999998158E-2</v>
      </c>
      <c r="T4">
        <f t="shared" si="3"/>
        <v>0.69281669000000079</v>
      </c>
      <c r="U4" s="1">
        <f t="shared" si="4"/>
        <v>93</v>
      </c>
      <c r="V4">
        <f t="shared" si="5"/>
        <v>91</v>
      </c>
      <c r="W4">
        <f t="shared" si="6"/>
        <v>95</v>
      </c>
      <c r="X4" s="1" t="str">
        <f t="shared" si="7"/>
        <v/>
      </c>
      <c r="Y4" s="1" t="str">
        <f t="shared" si="8"/>
        <v/>
      </c>
      <c r="Z4" s="1" t="str">
        <f t="shared" si="9"/>
        <v/>
      </c>
      <c r="AA4" s="1">
        <f t="shared" si="10"/>
        <v>0.64906825800000267</v>
      </c>
      <c r="AB4" s="1" t="str">
        <f>LOOKUP(A4,Regions__2[])</f>
        <v>Europe &amp; Central Asia</v>
      </c>
      <c r="AC4" s="1" t="str">
        <f t="shared" si="11"/>
        <v/>
      </c>
    </row>
    <row r="5" spans="1:29" x14ac:dyDescent="0.25">
      <c r="A5" s="1" t="s">
        <v>156</v>
      </c>
      <c r="B5">
        <v>2020</v>
      </c>
      <c r="C5">
        <v>2877.8000489999999</v>
      </c>
      <c r="D5">
        <v>62.111999509999997</v>
      </c>
      <c r="E5">
        <v>95.068038830000006</v>
      </c>
      <c r="F5">
        <v>1.8846560919999999</v>
      </c>
      <c r="G5">
        <v>3.0473050810000002</v>
      </c>
      <c r="H5">
        <v>0</v>
      </c>
      <c r="I5">
        <v>94.091358060000005</v>
      </c>
      <c r="J5">
        <v>2.3052649550000002</v>
      </c>
      <c r="K5">
        <v>3.6033769859999998</v>
      </c>
      <c r="L5">
        <v>0</v>
      </c>
      <c r="M5">
        <v>95.663809119999996</v>
      </c>
      <c r="N5">
        <v>1.62808683</v>
      </c>
      <c r="O5">
        <v>2.7081040540000001</v>
      </c>
      <c r="P5">
        <v>0</v>
      </c>
      <c r="Q5" t="str">
        <f t="shared" si="0"/>
        <v/>
      </c>
      <c r="R5" t="str">
        <f t="shared" si="1"/>
        <v/>
      </c>
      <c r="S5" t="str">
        <f t="shared" si="2"/>
        <v/>
      </c>
      <c r="T5" t="str">
        <f t="shared" si="3"/>
        <v/>
      </c>
      <c r="U5" s="1">
        <f t="shared" si="4"/>
        <v>95</v>
      </c>
      <c r="V5">
        <f t="shared" si="5"/>
        <v>94</v>
      </c>
      <c r="W5">
        <f t="shared" si="6"/>
        <v>96</v>
      </c>
      <c r="X5" s="1" t="str">
        <f t="shared" si="7"/>
        <v/>
      </c>
      <c r="Y5" s="1" t="str">
        <f t="shared" si="8"/>
        <v/>
      </c>
      <c r="Z5" s="1" t="str">
        <f t="shared" si="9"/>
        <v/>
      </c>
      <c r="AA5" s="1" t="str">
        <f t="shared" si="10"/>
        <v/>
      </c>
      <c r="AB5" s="1" t="str">
        <f>LOOKUP(A5,Regions__2[])</f>
        <v>Europe &amp; Central Asia</v>
      </c>
      <c r="AC5" s="1" t="str">
        <f t="shared" si="11"/>
        <v/>
      </c>
    </row>
    <row r="6" spans="1:29" x14ac:dyDescent="0.25">
      <c r="A6" s="1" t="s">
        <v>158</v>
      </c>
      <c r="B6">
        <v>2015</v>
      </c>
      <c r="C6">
        <v>39728.019529999998</v>
      </c>
      <c r="D6">
        <v>70.847999569999999</v>
      </c>
      <c r="E6">
        <v>93.409561530000005</v>
      </c>
      <c r="F6">
        <v>5.157780893</v>
      </c>
      <c r="G6">
        <v>1.2754646839999999</v>
      </c>
      <c r="H6">
        <v>0.1571928913</v>
      </c>
      <c r="I6">
        <v>88.352706859999998</v>
      </c>
      <c r="J6">
        <v>8.6857531209999994</v>
      </c>
      <c r="K6">
        <v>2.580431801</v>
      </c>
      <c r="L6">
        <v>0.38110821550000001</v>
      </c>
      <c r="M6">
        <v>95.490314699999999</v>
      </c>
      <c r="N6">
        <v>3.7061173169999999</v>
      </c>
      <c r="O6">
        <v>0.73851008510000005</v>
      </c>
      <c r="P6">
        <v>6.5057897530000006E-2</v>
      </c>
      <c r="Q6">
        <f t="shared" si="0"/>
        <v>5</v>
      </c>
      <c r="R6">
        <f t="shared" si="1"/>
        <v>0.20555368599999896</v>
      </c>
      <c r="S6">
        <f t="shared" si="2"/>
        <v>0.10288423199999955</v>
      </c>
      <c r="T6">
        <f t="shared" si="3"/>
        <v>0.33696620999999993</v>
      </c>
      <c r="U6" s="1">
        <f t="shared" si="4"/>
        <v>93</v>
      </c>
      <c r="V6">
        <f t="shared" si="5"/>
        <v>88</v>
      </c>
      <c r="W6">
        <f t="shared" si="6"/>
        <v>95</v>
      </c>
      <c r="X6" s="1" t="str">
        <f t="shared" si="7"/>
        <v/>
      </c>
      <c r="Y6" s="1" t="str">
        <f t="shared" si="8"/>
        <v/>
      </c>
      <c r="Z6" s="1" t="str">
        <f t="shared" si="9"/>
        <v/>
      </c>
      <c r="AA6" s="1">
        <f t="shared" si="10"/>
        <v>0.23408197800000038</v>
      </c>
      <c r="AB6" s="1" t="str">
        <f>LOOKUP(A6,Regions__2[])</f>
        <v>Middle East &amp; North Africa</v>
      </c>
      <c r="AC6" s="1" t="str">
        <f t="shared" si="11"/>
        <v/>
      </c>
    </row>
    <row r="7" spans="1:29" x14ac:dyDescent="0.25">
      <c r="A7" s="1" t="s">
        <v>158</v>
      </c>
      <c r="B7">
        <v>2020</v>
      </c>
      <c r="C7">
        <v>43851.042970000002</v>
      </c>
      <c r="D7">
        <v>73.733001709999996</v>
      </c>
      <c r="E7">
        <v>94.43732996</v>
      </c>
      <c r="F7">
        <v>4.9858808420000003</v>
      </c>
      <c r="G7">
        <v>0.53183666380000005</v>
      </c>
      <c r="H7">
        <v>4.495253272E-2</v>
      </c>
      <c r="I7">
        <v>90.037537909999998</v>
      </c>
      <c r="J7">
        <v>8.79672214</v>
      </c>
      <c r="K7">
        <v>0.99460302810000001</v>
      </c>
      <c r="L7">
        <v>0.17113692580000001</v>
      </c>
      <c r="M7">
        <v>96.004735859999997</v>
      </c>
      <c r="N7">
        <v>3.628288591</v>
      </c>
      <c r="O7">
        <v>0.36697554780000002</v>
      </c>
      <c r="P7">
        <v>0</v>
      </c>
      <c r="Q7" t="str">
        <f t="shared" si="0"/>
        <v/>
      </c>
      <c r="R7" t="str">
        <f t="shared" si="1"/>
        <v/>
      </c>
      <c r="S7" t="str">
        <f t="shared" si="2"/>
        <v/>
      </c>
      <c r="T7" t="str">
        <f t="shared" si="3"/>
        <v/>
      </c>
      <c r="U7" s="1">
        <f t="shared" si="4"/>
        <v>94</v>
      </c>
      <c r="V7">
        <f t="shared" si="5"/>
        <v>90</v>
      </c>
      <c r="W7">
        <f t="shared" si="6"/>
        <v>96</v>
      </c>
      <c r="X7" s="1" t="str">
        <f t="shared" si="7"/>
        <v/>
      </c>
      <c r="Y7" s="1" t="str">
        <f t="shared" si="8"/>
        <v/>
      </c>
      <c r="Z7" s="1" t="str">
        <f t="shared" si="9"/>
        <v/>
      </c>
      <c r="AA7" s="1" t="str">
        <f t="shared" si="10"/>
        <v/>
      </c>
      <c r="AB7" s="1" t="str">
        <f>LOOKUP(A7,Regions__2[])</f>
        <v>Middle East &amp; North Africa</v>
      </c>
      <c r="AC7" s="1" t="str">
        <f t="shared" si="11"/>
        <v/>
      </c>
    </row>
    <row r="8" spans="1:29" x14ac:dyDescent="0.25">
      <c r="A8" s="1" t="s">
        <v>82</v>
      </c>
      <c r="B8">
        <v>2015</v>
      </c>
      <c r="C8">
        <v>55.805999759999999</v>
      </c>
      <c r="D8">
        <v>87.238006589999998</v>
      </c>
      <c r="E8">
        <v>99.619103150000001</v>
      </c>
      <c r="F8">
        <v>0</v>
      </c>
      <c r="G8">
        <v>0.38089684610000002</v>
      </c>
      <c r="H8">
        <v>0</v>
      </c>
      <c r="Q8">
        <f t="shared" si="0"/>
        <v>5</v>
      </c>
      <c r="R8">
        <f t="shared" si="1"/>
        <v>3.0933701999998675E-2</v>
      </c>
      <c r="S8">
        <f t="shared" si="2"/>
        <v>0</v>
      </c>
      <c r="T8">
        <f t="shared" si="3"/>
        <v>0</v>
      </c>
      <c r="U8" s="1">
        <f t="shared" si="4"/>
        <v>100</v>
      </c>
      <c r="V8">
        <f t="shared" si="5"/>
        <v>0</v>
      </c>
      <c r="W8">
        <f t="shared" si="6"/>
        <v>0</v>
      </c>
      <c r="X8" s="1" t="str">
        <f t="shared" si="7"/>
        <v>Full Access</v>
      </c>
      <c r="Y8" s="1" t="str">
        <f t="shared" si="8"/>
        <v/>
      </c>
      <c r="Z8" s="1" t="str">
        <f t="shared" si="9"/>
        <v/>
      </c>
      <c r="AA8" s="1">
        <f t="shared" si="10"/>
        <v>0</v>
      </c>
      <c r="AB8" s="1" t="str">
        <f>LOOKUP(A8,Regions__2[])</f>
        <v>East Asia &amp; Pacific</v>
      </c>
      <c r="AC8" s="1" t="str">
        <f t="shared" si="11"/>
        <v/>
      </c>
    </row>
    <row r="9" spans="1:29" x14ac:dyDescent="0.25">
      <c r="A9" s="1" t="s">
        <v>82</v>
      </c>
      <c r="B9">
        <v>2020</v>
      </c>
      <c r="C9">
        <v>55.196998600000001</v>
      </c>
      <c r="D9">
        <v>87.152999879999996</v>
      </c>
      <c r="E9">
        <v>99.773771659999994</v>
      </c>
      <c r="F9">
        <v>0</v>
      </c>
      <c r="G9">
        <v>0.22622834150000001</v>
      </c>
      <c r="H9">
        <v>0</v>
      </c>
      <c r="Q9" t="str">
        <f t="shared" si="0"/>
        <v/>
      </c>
      <c r="R9" t="str">
        <f t="shared" si="1"/>
        <v/>
      </c>
      <c r="S9" t="str">
        <f t="shared" si="2"/>
        <v/>
      </c>
      <c r="T9" t="str">
        <f t="shared" si="3"/>
        <v/>
      </c>
      <c r="U9" s="1">
        <f t="shared" si="4"/>
        <v>100</v>
      </c>
      <c r="V9">
        <f t="shared" si="5"/>
        <v>0</v>
      </c>
      <c r="W9">
        <f t="shared" si="6"/>
        <v>0</v>
      </c>
      <c r="X9" s="1" t="str">
        <f t="shared" si="7"/>
        <v/>
      </c>
      <c r="Y9" s="1" t="str">
        <f t="shared" si="8"/>
        <v/>
      </c>
      <c r="Z9" s="1" t="str">
        <f t="shared" si="9"/>
        <v/>
      </c>
      <c r="AA9" s="1" t="str">
        <f t="shared" si="10"/>
        <v/>
      </c>
      <c r="AB9" s="1" t="str">
        <f>LOOKUP(A9,Regions__2[])</f>
        <v>East Asia &amp; Pacific</v>
      </c>
      <c r="AC9" s="1" t="str">
        <f t="shared" si="11"/>
        <v/>
      </c>
    </row>
    <row r="10" spans="1:29" x14ac:dyDescent="0.25">
      <c r="A10" s="1" t="s">
        <v>19</v>
      </c>
      <c r="B10">
        <v>2015</v>
      </c>
      <c r="C10">
        <v>77.992996219999995</v>
      </c>
      <c r="D10">
        <v>88.344993590000001</v>
      </c>
      <c r="E10">
        <v>99.999997550000003</v>
      </c>
      <c r="F10">
        <v>0</v>
      </c>
      <c r="G10">
        <v>2.4455383569999998E-6</v>
      </c>
      <c r="H10">
        <v>0</v>
      </c>
      <c r="I10">
        <v>100</v>
      </c>
      <c r="J10">
        <v>0</v>
      </c>
      <c r="K10">
        <v>0</v>
      </c>
      <c r="L10">
        <v>0</v>
      </c>
      <c r="M10">
        <v>100</v>
      </c>
      <c r="N10">
        <v>0</v>
      </c>
      <c r="O10">
        <v>0</v>
      </c>
      <c r="P10">
        <v>0</v>
      </c>
      <c r="Q10">
        <f t="shared" si="0"/>
        <v>5</v>
      </c>
      <c r="R10">
        <f t="shared" si="1"/>
        <v>1.229999998031417E-6</v>
      </c>
      <c r="S10">
        <f t="shared" si="2"/>
        <v>0</v>
      </c>
      <c r="T10">
        <f t="shared" si="3"/>
        <v>0</v>
      </c>
      <c r="U10" s="1">
        <f t="shared" si="4"/>
        <v>100</v>
      </c>
      <c r="V10">
        <f t="shared" si="5"/>
        <v>100</v>
      </c>
      <c r="W10">
        <f t="shared" si="6"/>
        <v>100</v>
      </c>
      <c r="X10" s="1" t="str">
        <f t="shared" si="7"/>
        <v>Full Access</v>
      </c>
      <c r="Y10" s="1" t="str">
        <f t="shared" si="8"/>
        <v>Full Access</v>
      </c>
      <c r="Z10" s="1" t="str">
        <f t="shared" si="9"/>
        <v>Full Access</v>
      </c>
      <c r="AA10" s="1">
        <f t="shared" si="10"/>
        <v>0</v>
      </c>
      <c r="AB10" s="1" t="str">
        <f>LOOKUP(A10,Regions__2[])</f>
        <v>Europe &amp; Central Asia</v>
      </c>
      <c r="AC10" s="1" t="str">
        <f t="shared" si="11"/>
        <v/>
      </c>
    </row>
    <row r="11" spans="1:29" x14ac:dyDescent="0.25">
      <c r="A11" s="1" t="s">
        <v>19</v>
      </c>
      <c r="B11">
        <v>2020</v>
      </c>
      <c r="C11">
        <v>77.26499939</v>
      </c>
      <c r="D11">
        <v>87.916000370000006</v>
      </c>
      <c r="E11">
        <v>100.00000369999999</v>
      </c>
      <c r="F11">
        <v>0</v>
      </c>
      <c r="G11">
        <v>0</v>
      </c>
      <c r="H11">
        <v>0</v>
      </c>
      <c r="I11">
        <v>100</v>
      </c>
      <c r="K11">
        <v>0</v>
      </c>
      <c r="L11">
        <v>0</v>
      </c>
      <c r="M11">
        <v>100</v>
      </c>
      <c r="N11">
        <v>0</v>
      </c>
      <c r="O11">
        <v>0</v>
      </c>
      <c r="P11">
        <v>0</v>
      </c>
      <c r="Q11" t="str">
        <f t="shared" si="0"/>
        <v/>
      </c>
      <c r="R11" t="str">
        <f t="shared" si="1"/>
        <v/>
      </c>
      <c r="S11" t="str">
        <f t="shared" si="2"/>
        <v/>
      </c>
      <c r="T11" t="str">
        <f t="shared" si="3"/>
        <v/>
      </c>
      <c r="U11" s="1">
        <f t="shared" si="4"/>
        <v>100</v>
      </c>
      <c r="V11">
        <f t="shared" si="5"/>
        <v>100</v>
      </c>
      <c r="W11">
        <f t="shared" si="6"/>
        <v>100</v>
      </c>
      <c r="X11" s="1" t="str">
        <f t="shared" si="7"/>
        <v/>
      </c>
      <c r="Y11" s="1" t="str">
        <f t="shared" si="8"/>
        <v/>
      </c>
      <c r="Z11" s="1" t="str">
        <f t="shared" si="9"/>
        <v/>
      </c>
      <c r="AA11" s="1" t="str">
        <f t="shared" si="10"/>
        <v/>
      </c>
      <c r="AB11" s="1" t="str">
        <f>LOOKUP(A11,Regions__2[])</f>
        <v>Europe &amp; Central Asia</v>
      </c>
      <c r="AC11" s="1" t="str">
        <f t="shared" si="11"/>
        <v/>
      </c>
    </row>
    <row r="12" spans="1:29" x14ac:dyDescent="0.25">
      <c r="A12" s="1" t="s">
        <v>234</v>
      </c>
      <c r="B12">
        <v>2015</v>
      </c>
      <c r="C12">
        <v>27884.380860000001</v>
      </c>
      <c r="D12">
        <v>63.445995330000002</v>
      </c>
      <c r="E12">
        <v>54.316928349999998</v>
      </c>
      <c r="F12">
        <v>11.368618659999999</v>
      </c>
      <c r="G12">
        <v>17.37235635</v>
      </c>
      <c r="H12">
        <v>16.942096639999999</v>
      </c>
      <c r="I12">
        <v>26.714369399999999</v>
      </c>
      <c r="J12">
        <v>9.9310692879999998</v>
      </c>
      <c r="K12">
        <v>21.725307619999999</v>
      </c>
      <c r="L12">
        <v>41.629253689999999</v>
      </c>
      <c r="M12">
        <v>70.219965119999998</v>
      </c>
      <c r="N12">
        <v>12.196853490000001</v>
      </c>
      <c r="O12">
        <v>14.86443147</v>
      </c>
      <c r="P12">
        <v>2.7187499210000001</v>
      </c>
      <c r="Q12">
        <f t="shared" si="0"/>
        <v>5</v>
      </c>
      <c r="R12">
        <f t="shared" si="1"/>
        <v>0.57016185399999986</v>
      </c>
      <c r="S12">
        <f t="shared" si="2"/>
        <v>0.30463670000000037</v>
      </c>
      <c r="T12">
        <f t="shared" si="3"/>
        <v>0.2187714419999999</v>
      </c>
      <c r="U12" s="1">
        <f t="shared" si="4"/>
        <v>54</v>
      </c>
      <c r="V12">
        <f t="shared" si="5"/>
        <v>27</v>
      </c>
      <c r="W12">
        <f t="shared" si="6"/>
        <v>70</v>
      </c>
      <c r="X12" s="1" t="str">
        <f t="shared" si="7"/>
        <v/>
      </c>
      <c r="Y12" s="1" t="str">
        <f t="shared" si="8"/>
        <v/>
      </c>
      <c r="Z12" s="1" t="str">
        <f t="shared" si="9"/>
        <v/>
      </c>
      <c r="AA12" s="1">
        <f t="shared" si="10"/>
        <v>-8.5865258000000472E-2</v>
      </c>
      <c r="AB12" s="1" t="str">
        <f>LOOKUP(A12,Regions__2[])</f>
        <v>Sub-Saharan Africa</v>
      </c>
      <c r="AC12" s="1" t="str">
        <f t="shared" si="11"/>
        <v/>
      </c>
    </row>
    <row r="13" spans="1:29" x14ac:dyDescent="0.25">
      <c r="A13" s="1" t="s">
        <v>234</v>
      </c>
      <c r="B13">
        <v>2020</v>
      </c>
      <c r="C13">
        <v>32866.269529999998</v>
      </c>
      <c r="D13">
        <v>66.824996949999999</v>
      </c>
      <c r="E13">
        <v>57.167737619999997</v>
      </c>
      <c r="F13">
        <v>9.2873499190000004</v>
      </c>
      <c r="G13">
        <v>19.450825340000002</v>
      </c>
      <c r="H13">
        <v>14.094087119999999</v>
      </c>
      <c r="I13">
        <v>27.808226609999998</v>
      </c>
      <c r="J13">
        <v>8.7404883889999994</v>
      </c>
      <c r="K13">
        <v>22.933152580000002</v>
      </c>
      <c r="L13">
        <v>40.518132420000001</v>
      </c>
      <c r="M13">
        <v>71.743148619999999</v>
      </c>
      <c r="N13">
        <v>9.5588374890000001</v>
      </c>
      <c r="O13">
        <v>17.722034730000001</v>
      </c>
      <c r="P13">
        <v>0.97597916289999997</v>
      </c>
      <c r="Q13" t="str">
        <f t="shared" si="0"/>
        <v/>
      </c>
      <c r="R13" t="str">
        <f t="shared" si="1"/>
        <v/>
      </c>
      <c r="S13" t="str">
        <f t="shared" si="2"/>
        <v/>
      </c>
      <c r="T13" t="str">
        <f t="shared" si="3"/>
        <v/>
      </c>
      <c r="U13" s="1">
        <f t="shared" si="4"/>
        <v>57</v>
      </c>
      <c r="V13">
        <f t="shared" si="5"/>
        <v>28</v>
      </c>
      <c r="W13">
        <f t="shared" si="6"/>
        <v>72</v>
      </c>
      <c r="X13" s="1" t="str">
        <f t="shared" si="7"/>
        <v/>
      </c>
      <c r="Y13" s="1" t="str">
        <f t="shared" si="8"/>
        <v/>
      </c>
      <c r="Z13" s="1" t="str">
        <f t="shared" si="9"/>
        <v/>
      </c>
      <c r="AA13" s="1" t="str">
        <f t="shared" si="10"/>
        <v/>
      </c>
      <c r="AB13" s="1" t="str">
        <f>LOOKUP(A13,Regions__2[])</f>
        <v>Sub-Saharan Africa</v>
      </c>
      <c r="AC13" s="1" t="str">
        <f t="shared" si="11"/>
        <v/>
      </c>
    </row>
    <row r="14" spans="1:29" x14ac:dyDescent="0.25">
      <c r="A14" s="1" t="s">
        <v>127</v>
      </c>
      <c r="B14">
        <v>2015</v>
      </c>
      <c r="C14">
        <v>14.27900028</v>
      </c>
      <c r="D14">
        <v>100</v>
      </c>
      <c r="E14">
        <v>97.482274250000003</v>
      </c>
      <c r="F14">
        <v>0</v>
      </c>
      <c r="G14">
        <v>2.5177257530000001</v>
      </c>
      <c r="H14">
        <v>0</v>
      </c>
      <c r="M14">
        <v>97.482274250000003</v>
      </c>
      <c r="N14">
        <v>0</v>
      </c>
      <c r="O14">
        <v>2.5177257530000001</v>
      </c>
      <c r="P14">
        <v>0</v>
      </c>
      <c r="Q14">
        <f t="shared" si="0"/>
        <v>2</v>
      </c>
      <c r="R14">
        <f t="shared" si="1"/>
        <v>0</v>
      </c>
      <c r="S14">
        <f t="shared" si="2"/>
        <v>0</v>
      </c>
      <c r="T14">
        <f t="shared" si="3"/>
        <v>0</v>
      </c>
      <c r="U14" s="1">
        <f t="shared" si="4"/>
        <v>97</v>
      </c>
      <c r="V14">
        <f t="shared" si="5"/>
        <v>0</v>
      </c>
      <c r="W14">
        <f t="shared" si="6"/>
        <v>97</v>
      </c>
      <c r="X14" s="1" t="str">
        <f t="shared" si="7"/>
        <v/>
      </c>
      <c r="Y14" s="1" t="str">
        <f t="shared" si="8"/>
        <v/>
      </c>
      <c r="Z14" s="1" t="str">
        <f t="shared" si="9"/>
        <v/>
      </c>
      <c r="AA14" s="1">
        <f t="shared" si="10"/>
        <v>0</v>
      </c>
      <c r="AB14" s="1" t="str">
        <f>LOOKUP(A14,Regions__2[])</f>
        <v>Latin America &amp; Caribbean</v>
      </c>
      <c r="AC14" s="1" t="str">
        <f t="shared" si="11"/>
        <v/>
      </c>
    </row>
    <row r="15" spans="1:29" x14ac:dyDescent="0.25">
      <c r="A15" s="1" t="s">
        <v>127</v>
      </c>
      <c r="B15">
        <v>2017</v>
      </c>
      <c r="C15">
        <v>14.588000299999999</v>
      </c>
      <c r="D15">
        <v>100</v>
      </c>
      <c r="E15">
        <v>97.482274250000003</v>
      </c>
      <c r="F15">
        <v>0</v>
      </c>
      <c r="G15">
        <v>2.5177257530000001</v>
      </c>
      <c r="H15">
        <v>0</v>
      </c>
      <c r="M15">
        <v>97.482274250000003</v>
      </c>
      <c r="N15">
        <v>0</v>
      </c>
      <c r="O15">
        <v>2.5177257530000001</v>
      </c>
      <c r="P15">
        <v>0</v>
      </c>
      <c r="Q15" t="str">
        <f t="shared" si="0"/>
        <v/>
      </c>
      <c r="R15" t="str">
        <f t="shared" si="1"/>
        <v/>
      </c>
      <c r="S15" t="str">
        <f t="shared" si="2"/>
        <v/>
      </c>
      <c r="T15" t="str">
        <f t="shared" si="3"/>
        <v/>
      </c>
      <c r="U15" s="1">
        <f t="shared" si="4"/>
        <v>97</v>
      </c>
      <c r="V15">
        <f t="shared" si="5"/>
        <v>0</v>
      </c>
      <c r="W15">
        <f t="shared" si="6"/>
        <v>97</v>
      </c>
      <c r="X15" s="1" t="str">
        <f t="shared" si="7"/>
        <v/>
      </c>
      <c r="Y15" s="1" t="str">
        <f t="shared" si="8"/>
        <v/>
      </c>
      <c r="Z15" s="1" t="str">
        <f t="shared" si="9"/>
        <v/>
      </c>
      <c r="AA15" s="1" t="str">
        <f t="shared" si="10"/>
        <v/>
      </c>
      <c r="AB15" s="1" t="str">
        <f>LOOKUP(A15,Regions__2[])</f>
        <v>Latin America &amp; Caribbean</v>
      </c>
      <c r="AC15" s="1" t="str">
        <f t="shared" si="11"/>
        <v/>
      </c>
    </row>
    <row r="16" spans="1:29" x14ac:dyDescent="0.25">
      <c r="A16" s="1" t="s">
        <v>139</v>
      </c>
      <c r="B16">
        <v>2015</v>
      </c>
      <c r="C16">
        <v>93.570999150000006</v>
      </c>
      <c r="D16">
        <v>25</v>
      </c>
      <c r="E16">
        <v>96.739186279999998</v>
      </c>
      <c r="F16">
        <v>0</v>
      </c>
      <c r="G16">
        <v>3.1663476099999999</v>
      </c>
      <c r="H16">
        <v>9.4466114089999997E-2</v>
      </c>
      <c r="Q16">
        <f t="shared" si="0"/>
        <v>2</v>
      </c>
      <c r="R16">
        <f t="shared" si="1"/>
        <v>0</v>
      </c>
      <c r="S16">
        <f t="shared" si="2"/>
        <v>0</v>
      </c>
      <c r="T16">
        <f t="shared" si="3"/>
        <v>0</v>
      </c>
      <c r="U16" s="1">
        <f t="shared" si="4"/>
        <v>97</v>
      </c>
      <c r="V16">
        <f t="shared" si="5"/>
        <v>0</v>
      </c>
      <c r="W16">
        <f t="shared" si="6"/>
        <v>0</v>
      </c>
      <c r="X16" s="1" t="str">
        <f t="shared" si="7"/>
        <v/>
      </c>
      <c r="Y16" s="1" t="str">
        <f t="shared" si="8"/>
        <v/>
      </c>
      <c r="Z16" s="1" t="str">
        <f t="shared" si="9"/>
        <v/>
      </c>
      <c r="AA16" s="1">
        <f t="shared" si="10"/>
        <v>0</v>
      </c>
      <c r="AB16" s="1" t="str">
        <f>LOOKUP(A16,Regions__2[])</f>
        <v>Latin America &amp; Caribbean</v>
      </c>
      <c r="AC16" s="1" t="str">
        <f t="shared" si="11"/>
        <v/>
      </c>
    </row>
    <row r="17" spans="1:29" x14ac:dyDescent="0.25">
      <c r="A17" s="1" t="s">
        <v>139</v>
      </c>
      <c r="B17">
        <v>2017</v>
      </c>
      <c r="C17">
        <v>95.425003050000001</v>
      </c>
      <c r="D17">
        <v>24.713001250000001</v>
      </c>
      <c r="E17">
        <v>96.739186279999998</v>
      </c>
      <c r="F17">
        <v>0</v>
      </c>
      <c r="G17">
        <v>3.1663476099999999</v>
      </c>
      <c r="H17">
        <v>9.4466114089999997E-2</v>
      </c>
      <c r="Q17" t="str">
        <f t="shared" si="0"/>
        <v/>
      </c>
      <c r="R17" t="str">
        <f t="shared" si="1"/>
        <v/>
      </c>
      <c r="S17" t="str">
        <f t="shared" si="2"/>
        <v/>
      </c>
      <c r="T17" t="str">
        <f t="shared" si="3"/>
        <v/>
      </c>
      <c r="U17" s="1">
        <f t="shared" si="4"/>
        <v>97</v>
      </c>
      <c r="V17">
        <f t="shared" si="5"/>
        <v>0</v>
      </c>
      <c r="W17">
        <f t="shared" si="6"/>
        <v>0</v>
      </c>
      <c r="X17" s="1" t="str">
        <f t="shared" si="7"/>
        <v/>
      </c>
      <c r="Y17" s="1" t="str">
        <f t="shared" si="8"/>
        <v/>
      </c>
      <c r="Z17" s="1" t="str">
        <f t="shared" si="9"/>
        <v/>
      </c>
      <c r="AA17" s="1" t="str">
        <f t="shared" si="10"/>
        <v/>
      </c>
      <c r="AB17" s="1" t="str">
        <f>LOOKUP(A17,Regions__2[])</f>
        <v>Latin America &amp; Caribbean</v>
      </c>
      <c r="AC17" s="1" t="str">
        <f t="shared" si="11"/>
        <v/>
      </c>
    </row>
    <row r="18" spans="1:29" x14ac:dyDescent="0.25">
      <c r="A18" s="1" t="s">
        <v>17</v>
      </c>
      <c r="B18">
        <v>2015</v>
      </c>
      <c r="C18">
        <v>43075.414060000003</v>
      </c>
      <c r="D18">
        <v>91.502998349999999</v>
      </c>
      <c r="E18">
        <v>98.966588150000007</v>
      </c>
      <c r="F18">
        <v>0</v>
      </c>
      <c r="G18">
        <v>0.66491437909999995</v>
      </c>
      <c r="H18">
        <v>0.36849747420000001</v>
      </c>
      <c r="I18">
        <v>92.983660049999997</v>
      </c>
      <c r="J18">
        <v>0</v>
      </c>
      <c r="K18">
        <v>2.6795448990000001</v>
      </c>
      <c r="L18">
        <v>4.3367950510000002</v>
      </c>
      <c r="M18">
        <v>99.522163050000003</v>
      </c>
      <c r="N18">
        <v>0</v>
      </c>
      <c r="O18">
        <v>0.47783694729999998</v>
      </c>
      <c r="P18">
        <v>0</v>
      </c>
      <c r="Q18">
        <f t="shared" si="0"/>
        <v>5</v>
      </c>
      <c r="R18">
        <f t="shared" si="1"/>
        <v>-19.793317630000001</v>
      </c>
      <c r="S18">
        <f t="shared" si="2"/>
        <v>5.3651519999999661E-2</v>
      </c>
      <c r="T18">
        <f t="shared" si="3"/>
        <v>-18.59673201</v>
      </c>
      <c r="U18" s="1">
        <f t="shared" si="4"/>
        <v>99</v>
      </c>
      <c r="V18">
        <f t="shared" si="5"/>
        <v>93</v>
      </c>
      <c r="W18">
        <f t="shared" si="6"/>
        <v>100</v>
      </c>
      <c r="X18" s="1" t="str">
        <f t="shared" si="7"/>
        <v/>
      </c>
      <c r="Y18" s="1" t="str">
        <f t="shared" si="8"/>
        <v/>
      </c>
      <c r="Z18" s="1" t="str">
        <f t="shared" si="9"/>
        <v>Full Access</v>
      </c>
      <c r="AA18" s="1">
        <f t="shared" si="10"/>
        <v>-18.650383529999999</v>
      </c>
      <c r="AB18" s="1" t="str">
        <f>LOOKUP(A18,Regions__2[])</f>
        <v>Latin America &amp; Caribbean</v>
      </c>
      <c r="AC18" s="1" t="str">
        <f t="shared" si="11"/>
        <v/>
      </c>
    </row>
    <row r="19" spans="1:29" x14ac:dyDescent="0.25">
      <c r="A19" s="1" t="s">
        <v>17</v>
      </c>
      <c r="B19">
        <v>2020</v>
      </c>
      <c r="C19">
        <v>45195.777340000001</v>
      </c>
      <c r="D19">
        <v>92.111000059999995</v>
      </c>
      <c r="M19">
        <v>99.790420650000002</v>
      </c>
      <c r="N19">
        <v>0</v>
      </c>
      <c r="O19">
        <v>0.20957935010000001</v>
      </c>
      <c r="P19">
        <v>0</v>
      </c>
      <c r="Q19" t="str">
        <f t="shared" si="0"/>
        <v/>
      </c>
      <c r="R19" t="str">
        <f t="shared" si="1"/>
        <v/>
      </c>
      <c r="S19" t="str">
        <f t="shared" si="2"/>
        <v/>
      </c>
      <c r="T19" t="str">
        <f t="shared" si="3"/>
        <v/>
      </c>
      <c r="U19" s="1">
        <f t="shared" si="4"/>
        <v>0</v>
      </c>
      <c r="V19">
        <f t="shared" si="5"/>
        <v>0</v>
      </c>
      <c r="W19">
        <f t="shared" si="6"/>
        <v>100</v>
      </c>
      <c r="X19" s="1" t="str">
        <f t="shared" si="7"/>
        <v/>
      </c>
      <c r="Y19" s="1" t="str">
        <f t="shared" si="8"/>
        <v/>
      </c>
      <c r="Z19" s="1" t="str">
        <f t="shared" si="9"/>
        <v/>
      </c>
      <c r="AA19" s="1" t="str">
        <f t="shared" si="10"/>
        <v/>
      </c>
      <c r="AB19" s="1" t="str">
        <f>LOOKUP(A19,Regions__2[])</f>
        <v>Latin America &amp; Caribbean</v>
      </c>
      <c r="AC19" s="1" t="str">
        <f t="shared" si="11"/>
        <v/>
      </c>
    </row>
    <row r="20" spans="1:29" x14ac:dyDescent="0.25">
      <c r="A20" s="1" t="s">
        <v>61</v>
      </c>
      <c r="B20">
        <v>2015</v>
      </c>
      <c r="C20">
        <v>2925.5590820000002</v>
      </c>
      <c r="D20">
        <v>63.085002899999999</v>
      </c>
      <c r="E20">
        <v>99.5525667</v>
      </c>
      <c r="F20">
        <v>0</v>
      </c>
      <c r="G20">
        <v>9.8505083660000006E-2</v>
      </c>
      <c r="H20">
        <v>0.3489282205</v>
      </c>
      <c r="I20">
        <v>99.054779269999997</v>
      </c>
      <c r="J20">
        <v>0</v>
      </c>
      <c r="K20">
        <v>0</v>
      </c>
      <c r="L20">
        <v>0.94522073470000001</v>
      </c>
      <c r="M20">
        <v>99.8438534</v>
      </c>
      <c r="N20">
        <v>0</v>
      </c>
      <c r="O20">
        <v>0.15614659810000001</v>
      </c>
      <c r="P20">
        <v>0</v>
      </c>
      <c r="Q20">
        <f t="shared" si="0"/>
        <v>5</v>
      </c>
      <c r="R20">
        <f t="shared" si="1"/>
        <v>8.3722797999999446E-2</v>
      </c>
      <c r="S20">
        <f t="shared" si="2"/>
        <v>2.2125564000000965E-2</v>
      </c>
      <c r="T20">
        <f t="shared" si="3"/>
        <v>0.18904414600000052</v>
      </c>
      <c r="U20" s="1">
        <f t="shared" si="4"/>
        <v>100</v>
      </c>
      <c r="V20">
        <f t="shared" si="5"/>
        <v>99</v>
      </c>
      <c r="W20">
        <f t="shared" si="6"/>
        <v>100</v>
      </c>
      <c r="X20" s="1" t="str">
        <f t="shared" si="7"/>
        <v>Full Access</v>
      </c>
      <c r="Y20" s="1" t="str">
        <f t="shared" si="8"/>
        <v/>
      </c>
      <c r="Z20" s="1" t="str">
        <f t="shared" si="9"/>
        <v>Full Access</v>
      </c>
      <c r="AA20" s="1">
        <f t="shared" si="10"/>
        <v>0.16691858199999957</v>
      </c>
      <c r="AB20" s="1" t="str">
        <f>LOOKUP(A20,Regions__2[])</f>
        <v>Europe &amp; Central Asia</v>
      </c>
      <c r="AC20" s="1" t="str">
        <f t="shared" si="11"/>
        <v/>
      </c>
    </row>
    <row r="21" spans="1:29" x14ac:dyDescent="0.25">
      <c r="A21" s="1" t="s">
        <v>61</v>
      </c>
      <c r="B21">
        <v>2020</v>
      </c>
      <c r="C21">
        <v>2963.2338869999999</v>
      </c>
      <c r="D21">
        <v>63.312999730000001</v>
      </c>
      <c r="E21">
        <v>99.971180689999997</v>
      </c>
      <c r="F21">
        <v>0</v>
      </c>
      <c r="G21">
        <v>2.8819308009999999E-2</v>
      </c>
      <c r="H21">
        <v>0</v>
      </c>
      <c r="I21">
        <v>100</v>
      </c>
      <c r="J21">
        <v>0</v>
      </c>
      <c r="K21">
        <v>0</v>
      </c>
      <c r="L21">
        <v>0</v>
      </c>
      <c r="M21">
        <v>99.954481220000005</v>
      </c>
      <c r="N21">
        <v>0</v>
      </c>
      <c r="O21">
        <v>4.5518783639999998E-2</v>
      </c>
      <c r="P21">
        <v>0</v>
      </c>
      <c r="Q21" t="str">
        <f t="shared" si="0"/>
        <v/>
      </c>
      <c r="R21" t="str">
        <f t="shared" si="1"/>
        <v/>
      </c>
      <c r="S21" t="str">
        <f t="shared" si="2"/>
        <v/>
      </c>
      <c r="T21" t="str">
        <f t="shared" si="3"/>
        <v/>
      </c>
      <c r="U21" s="1">
        <f t="shared" si="4"/>
        <v>100</v>
      </c>
      <c r="V21">
        <f t="shared" si="5"/>
        <v>100</v>
      </c>
      <c r="W21">
        <f t="shared" si="6"/>
        <v>100</v>
      </c>
      <c r="X21" s="1" t="str">
        <f t="shared" si="7"/>
        <v/>
      </c>
      <c r="Y21" s="1" t="str">
        <f t="shared" si="8"/>
        <v/>
      </c>
      <c r="Z21" s="1" t="str">
        <f t="shared" si="9"/>
        <v/>
      </c>
      <c r="AA21" s="1" t="str">
        <f t="shared" si="10"/>
        <v/>
      </c>
      <c r="AB21" s="1" t="str">
        <f>LOOKUP(A21,Regions__2[])</f>
        <v>Europe &amp; Central Asia</v>
      </c>
      <c r="AC21" s="1" t="str">
        <f t="shared" si="11"/>
        <v/>
      </c>
    </row>
    <row r="22" spans="1:29" x14ac:dyDescent="0.25">
      <c r="A22" s="1" t="s">
        <v>119</v>
      </c>
      <c r="B22">
        <v>2015</v>
      </c>
      <c r="C22">
        <v>104.3389969</v>
      </c>
      <c r="D22">
        <v>43.108001710000003</v>
      </c>
      <c r="E22">
        <v>97.869023380000002</v>
      </c>
      <c r="F22">
        <v>0</v>
      </c>
      <c r="G22">
        <v>1.95993621</v>
      </c>
      <c r="H22">
        <v>0.1710404089</v>
      </c>
      <c r="Q22">
        <f t="shared" si="0"/>
        <v>1</v>
      </c>
      <c r="R22">
        <f t="shared" si="1"/>
        <v>0</v>
      </c>
      <c r="S22">
        <f t="shared" si="2"/>
        <v>0</v>
      </c>
      <c r="T22">
        <f t="shared" si="3"/>
        <v>0</v>
      </c>
      <c r="U22" s="1">
        <f t="shared" si="4"/>
        <v>98</v>
      </c>
      <c r="V22">
        <f t="shared" si="5"/>
        <v>0</v>
      </c>
      <c r="W22">
        <f t="shared" si="6"/>
        <v>0</v>
      </c>
      <c r="X22" s="1" t="str">
        <f t="shared" si="7"/>
        <v/>
      </c>
      <c r="Y22" s="1" t="str">
        <f t="shared" si="8"/>
        <v/>
      </c>
      <c r="Z22" s="1" t="str">
        <f t="shared" si="9"/>
        <v/>
      </c>
      <c r="AA22" s="1">
        <f t="shared" si="10"/>
        <v>0</v>
      </c>
      <c r="AB22" s="1" t="str">
        <f>LOOKUP(A22,Regions__2[])</f>
        <v>Latin America &amp; Caribbean</v>
      </c>
      <c r="AC22" s="1" t="str">
        <f t="shared" si="11"/>
        <v/>
      </c>
    </row>
    <row r="23" spans="1:29" x14ac:dyDescent="0.25">
      <c r="A23" s="1" t="s">
        <v>119</v>
      </c>
      <c r="B23">
        <v>2016</v>
      </c>
      <c r="C23">
        <v>104.86499790000001</v>
      </c>
      <c r="D23">
        <v>43.191997530000002</v>
      </c>
      <c r="E23">
        <v>97.869023380000002</v>
      </c>
      <c r="F23">
        <v>0</v>
      </c>
      <c r="G23">
        <v>1.95993621</v>
      </c>
      <c r="H23">
        <v>0.1710404089</v>
      </c>
      <c r="Q23" t="str">
        <f t="shared" si="0"/>
        <v/>
      </c>
      <c r="R23" t="str">
        <f t="shared" si="1"/>
        <v/>
      </c>
      <c r="S23" t="str">
        <f t="shared" si="2"/>
        <v/>
      </c>
      <c r="T23" t="str">
        <f t="shared" si="3"/>
        <v/>
      </c>
      <c r="U23" s="1">
        <f t="shared" si="4"/>
        <v>98</v>
      </c>
      <c r="V23">
        <f t="shared" si="5"/>
        <v>0</v>
      </c>
      <c r="W23">
        <f t="shared" si="6"/>
        <v>0</v>
      </c>
      <c r="X23" s="1" t="str">
        <f t="shared" si="7"/>
        <v/>
      </c>
      <c r="Y23" s="1" t="str">
        <f t="shared" si="8"/>
        <v/>
      </c>
      <c r="Z23" s="1" t="str">
        <f t="shared" si="9"/>
        <v/>
      </c>
      <c r="AA23" s="1" t="str">
        <f t="shared" si="10"/>
        <v/>
      </c>
      <c r="AB23" s="1" t="str">
        <f>LOOKUP(A23,Regions__2[])</f>
        <v>Latin America &amp; Caribbean</v>
      </c>
      <c r="AC23" s="1" t="str">
        <f t="shared" si="11"/>
        <v/>
      </c>
    </row>
    <row r="24" spans="1:29" x14ac:dyDescent="0.25">
      <c r="A24" s="1" t="s">
        <v>62</v>
      </c>
      <c r="B24">
        <v>2015</v>
      </c>
      <c r="C24">
        <v>23932.498049999998</v>
      </c>
      <c r="D24">
        <v>85.701004030000007</v>
      </c>
      <c r="E24">
        <v>99.970005670000006</v>
      </c>
      <c r="F24">
        <v>0</v>
      </c>
      <c r="G24">
        <v>2.9994330570000002E-2</v>
      </c>
      <c r="H24">
        <v>0</v>
      </c>
      <c r="I24">
        <v>100</v>
      </c>
      <c r="J24">
        <v>0</v>
      </c>
      <c r="K24">
        <v>0</v>
      </c>
      <c r="L24">
        <v>0</v>
      </c>
      <c r="M24">
        <v>99.965000000000003</v>
      </c>
      <c r="N24">
        <v>0</v>
      </c>
      <c r="O24">
        <v>3.5000000000000003E-2</v>
      </c>
      <c r="P24">
        <v>0</v>
      </c>
      <c r="Q24">
        <f t="shared" si="0"/>
        <v>5</v>
      </c>
      <c r="R24">
        <f t="shared" si="1"/>
        <v>-3.8770000000454277E-5</v>
      </c>
      <c r="S24">
        <f t="shared" si="2"/>
        <v>0</v>
      </c>
      <c r="T24">
        <f t="shared" si="3"/>
        <v>0</v>
      </c>
      <c r="U24" s="1">
        <f t="shared" si="4"/>
        <v>100</v>
      </c>
      <c r="V24">
        <f t="shared" si="5"/>
        <v>100</v>
      </c>
      <c r="W24">
        <f t="shared" si="6"/>
        <v>100</v>
      </c>
      <c r="X24" s="1" t="str">
        <f t="shared" si="7"/>
        <v>Full Access</v>
      </c>
      <c r="Y24" s="1" t="str">
        <f t="shared" si="8"/>
        <v>Full Access</v>
      </c>
      <c r="Z24" s="1" t="str">
        <f t="shared" si="9"/>
        <v>Full Access</v>
      </c>
      <c r="AA24" s="1">
        <f t="shared" si="10"/>
        <v>0</v>
      </c>
      <c r="AB24" s="1" t="str">
        <f>LOOKUP(A24,Regions__2[])</f>
        <v>East Asia &amp; Pacific</v>
      </c>
      <c r="AC24" s="1" t="str">
        <f t="shared" si="11"/>
        <v/>
      </c>
    </row>
    <row r="25" spans="1:29" x14ac:dyDescent="0.25">
      <c r="A25" s="1" t="s">
        <v>62</v>
      </c>
      <c r="B25">
        <v>2020</v>
      </c>
      <c r="C25">
        <v>25499.880860000001</v>
      </c>
      <c r="D25">
        <v>86.240997309999997</v>
      </c>
      <c r="E25">
        <v>99.969811820000004</v>
      </c>
      <c r="F25">
        <v>0</v>
      </c>
      <c r="G25">
        <v>3.0188178730000001E-2</v>
      </c>
      <c r="H25">
        <v>0</v>
      </c>
      <c r="I25">
        <v>100</v>
      </c>
      <c r="J25">
        <v>0</v>
      </c>
      <c r="K25">
        <v>0</v>
      </c>
      <c r="L25">
        <v>0</v>
      </c>
      <c r="M25">
        <v>99.965000000000003</v>
      </c>
      <c r="N25">
        <v>0</v>
      </c>
      <c r="O25">
        <v>3.5000000000000003E-2</v>
      </c>
      <c r="P25">
        <v>0</v>
      </c>
      <c r="Q25" t="str">
        <f t="shared" si="0"/>
        <v/>
      </c>
      <c r="R25" t="str">
        <f t="shared" si="1"/>
        <v/>
      </c>
      <c r="S25" t="str">
        <f t="shared" si="2"/>
        <v/>
      </c>
      <c r="T25" t="str">
        <f t="shared" si="3"/>
        <v/>
      </c>
      <c r="U25" s="1">
        <f t="shared" si="4"/>
        <v>100</v>
      </c>
      <c r="V25">
        <f t="shared" si="5"/>
        <v>100</v>
      </c>
      <c r="W25">
        <f t="shared" si="6"/>
        <v>100</v>
      </c>
      <c r="X25" s="1" t="str">
        <f t="shared" si="7"/>
        <v/>
      </c>
      <c r="Y25" s="1" t="str">
        <f t="shared" si="8"/>
        <v/>
      </c>
      <c r="Z25" s="1" t="str">
        <f t="shared" si="9"/>
        <v/>
      </c>
      <c r="AA25" s="1" t="str">
        <f t="shared" si="10"/>
        <v/>
      </c>
      <c r="AB25" s="1" t="str">
        <f>LOOKUP(A25,Regions__2[])</f>
        <v>East Asia &amp; Pacific</v>
      </c>
      <c r="AC25" s="1" t="str">
        <f t="shared" si="11"/>
        <v/>
      </c>
    </row>
    <row r="26" spans="1:29" x14ac:dyDescent="0.25">
      <c r="A26" s="1" t="s">
        <v>49</v>
      </c>
      <c r="B26">
        <v>2015</v>
      </c>
      <c r="C26">
        <v>8678.6669920000004</v>
      </c>
      <c r="D26">
        <v>57.715000150000002</v>
      </c>
      <c r="E26">
        <v>100</v>
      </c>
      <c r="F26">
        <v>0</v>
      </c>
      <c r="G26">
        <v>0</v>
      </c>
      <c r="H26">
        <v>0</v>
      </c>
      <c r="I26">
        <v>100</v>
      </c>
      <c r="J26">
        <v>0</v>
      </c>
      <c r="K26">
        <v>0</v>
      </c>
      <c r="L26">
        <v>0</v>
      </c>
      <c r="M26">
        <v>100</v>
      </c>
      <c r="N26">
        <v>0</v>
      </c>
      <c r="O26">
        <v>0</v>
      </c>
      <c r="P26">
        <v>0</v>
      </c>
      <c r="Q26">
        <f t="shared" si="0"/>
        <v>5</v>
      </c>
      <c r="R26">
        <f t="shared" si="1"/>
        <v>0</v>
      </c>
      <c r="S26">
        <f t="shared" si="2"/>
        <v>0</v>
      </c>
      <c r="T26">
        <f t="shared" si="3"/>
        <v>0</v>
      </c>
      <c r="U26" s="1">
        <f t="shared" si="4"/>
        <v>100</v>
      </c>
      <c r="V26">
        <f t="shared" si="5"/>
        <v>100</v>
      </c>
      <c r="W26">
        <f t="shared" si="6"/>
        <v>100</v>
      </c>
      <c r="X26" s="1" t="str">
        <f t="shared" si="7"/>
        <v>Full Access</v>
      </c>
      <c r="Y26" s="1" t="str">
        <f t="shared" si="8"/>
        <v>Full Access</v>
      </c>
      <c r="Z26" s="1" t="str">
        <f t="shared" si="9"/>
        <v>Full Access</v>
      </c>
      <c r="AA26" s="1">
        <f t="shared" si="10"/>
        <v>0</v>
      </c>
      <c r="AB26" s="1" t="str">
        <f>LOOKUP(A26,Regions__2[])</f>
        <v>Europe &amp; Central Asia</v>
      </c>
      <c r="AC26" s="1" t="str">
        <f t="shared" si="11"/>
        <v/>
      </c>
    </row>
    <row r="27" spans="1:29" x14ac:dyDescent="0.25">
      <c r="A27" s="1" t="s">
        <v>49</v>
      </c>
      <c r="B27">
        <v>2020</v>
      </c>
      <c r="C27">
        <v>9006.4003909999992</v>
      </c>
      <c r="D27">
        <v>58.748001100000003</v>
      </c>
      <c r="E27">
        <v>100</v>
      </c>
      <c r="F27">
        <v>0</v>
      </c>
      <c r="G27">
        <v>0</v>
      </c>
      <c r="H27">
        <v>0</v>
      </c>
      <c r="I27">
        <v>100</v>
      </c>
      <c r="J27">
        <v>0</v>
      </c>
      <c r="K27">
        <v>0</v>
      </c>
      <c r="L27">
        <v>0</v>
      </c>
      <c r="M27">
        <v>100</v>
      </c>
      <c r="N27">
        <v>0</v>
      </c>
      <c r="O27">
        <v>0</v>
      </c>
      <c r="P27">
        <v>0</v>
      </c>
      <c r="Q27" t="str">
        <f t="shared" si="0"/>
        <v/>
      </c>
      <c r="R27" t="str">
        <f t="shared" si="1"/>
        <v/>
      </c>
      <c r="S27" t="str">
        <f t="shared" si="2"/>
        <v/>
      </c>
      <c r="T27" t="str">
        <f t="shared" si="3"/>
        <v/>
      </c>
      <c r="U27" s="1">
        <f t="shared" si="4"/>
        <v>100</v>
      </c>
      <c r="V27">
        <f t="shared" si="5"/>
        <v>100</v>
      </c>
      <c r="W27">
        <f t="shared" si="6"/>
        <v>100</v>
      </c>
      <c r="X27" s="1" t="str">
        <f t="shared" si="7"/>
        <v/>
      </c>
      <c r="Y27" s="1" t="str">
        <f t="shared" si="8"/>
        <v/>
      </c>
      <c r="Z27" s="1" t="str">
        <f t="shared" si="9"/>
        <v/>
      </c>
      <c r="AA27" s="1" t="str">
        <f t="shared" si="10"/>
        <v/>
      </c>
      <c r="AB27" s="1" t="str">
        <f>LOOKUP(A27,Regions__2[])</f>
        <v>Europe &amp; Central Asia</v>
      </c>
      <c r="AC27" s="1" t="str">
        <f t="shared" si="11"/>
        <v/>
      </c>
    </row>
    <row r="28" spans="1:29" x14ac:dyDescent="0.25">
      <c r="A28" s="1" t="s">
        <v>144</v>
      </c>
      <c r="B28">
        <v>2015</v>
      </c>
      <c r="C28">
        <v>9622.7412110000005</v>
      </c>
      <c r="D28">
        <v>54.7140007</v>
      </c>
      <c r="E28">
        <v>92.420313980000003</v>
      </c>
      <c r="F28">
        <v>1.002242415</v>
      </c>
      <c r="G28">
        <v>4.3650895219999999</v>
      </c>
      <c r="H28">
        <v>2.2123540799999999</v>
      </c>
      <c r="I28">
        <v>84.143213270000004</v>
      </c>
      <c r="J28">
        <v>2.2131397310000001</v>
      </c>
      <c r="K28">
        <v>8.9882060060000004</v>
      </c>
      <c r="L28">
        <v>4.6554409919999999</v>
      </c>
      <c r="M28">
        <v>99.271152029999996</v>
      </c>
      <c r="N28">
        <v>0</v>
      </c>
      <c r="O28">
        <v>0.53860203449999999</v>
      </c>
      <c r="P28">
        <v>0.1902459339</v>
      </c>
      <c r="Q28">
        <f t="shared" si="0"/>
        <v>5</v>
      </c>
      <c r="R28">
        <f t="shared" si="1"/>
        <v>0.72461242999999909</v>
      </c>
      <c r="S28">
        <f t="shared" si="2"/>
        <v>0.14576959400000078</v>
      </c>
      <c r="T28">
        <f t="shared" si="3"/>
        <v>1.3565169359999998</v>
      </c>
      <c r="U28" s="1">
        <f t="shared" si="4"/>
        <v>92</v>
      </c>
      <c r="V28">
        <f t="shared" si="5"/>
        <v>84</v>
      </c>
      <c r="W28">
        <f t="shared" si="6"/>
        <v>99</v>
      </c>
      <c r="X28" s="1" t="str">
        <f t="shared" si="7"/>
        <v/>
      </c>
      <c r="Y28" s="1" t="str">
        <f t="shared" si="8"/>
        <v/>
      </c>
      <c r="Z28" s="1" t="str">
        <f t="shared" si="9"/>
        <v/>
      </c>
      <c r="AA28" s="1">
        <f t="shared" si="10"/>
        <v>1.210747341999999</v>
      </c>
      <c r="AB28" s="1" t="str">
        <f>LOOKUP(A28,Regions__2[])</f>
        <v>Europe &amp; Central Asia</v>
      </c>
      <c r="AC28" s="1" t="str">
        <f t="shared" si="11"/>
        <v/>
      </c>
    </row>
    <row r="29" spans="1:29" x14ac:dyDescent="0.25">
      <c r="A29" s="1" t="s">
        <v>144</v>
      </c>
      <c r="B29">
        <v>2020</v>
      </c>
      <c r="C29">
        <v>10139.174800000001</v>
      </c>
      <c r="D29">
        <v>56.397003169999998</v>
      </c>
      <c r="E29">
        <v>96.043376129999999</v>
      </c>
      <c r="F29">
        <v>1.04278118</v>
      </c>
      <c r="G29">
        <v>2.9138426879999999</v>
      </c>
      <c r="H29">
        <v>0</v>
      </c>
      <c r="I29">
        <v>90.925797950000003</v>
      </c>
      <c r="J29">
        <v>2.3915356710000002</v>
      </c>
      <c r="K29">
        <v>6.6826663770000003</v>
      </c>
      <c r="L29">
        <v>0</v>
      </c>
      <c r="M29">
        <v>100</v>
      </c>
      <c r="N29">
        <v>0</v>
      </c>
      <c r="O29">
        <v>0</v>
      </c>
      <c r="P29">
        <v>0</v>
      </c>
      <c r="Q29" t="str">
        <f t="shared" si="0"/>
        <v/>
      </c>
      <c r="R29" t="str">
        <f t="shared" si="1"/>
        <v/>
      </c>
      <c r="S29" t="str">
        <f t="shared" si="2"/>
        <v/>
      </c>
      <c r="T29" t="str">
        <f t="shared" si="3"/>
        <v/>
      </c>
      <c r="U29" s="1">
        <f t="shared" si="4"/>
        <v>96</v>
      </c>
      <c r="V29">
        <f t="shared" si="5"/>
        <v>91</v>
      </c>
      <c r="W29">
        <f t="shared" si="6"/>
        <v>100</v>
      </c>
      <c r="X29" s="1" t="str">
        <f t="shared" si="7"/>
        <v/>
      </c>
      <c r="Y29" s="1" t="str">
        <f t="shared" si="8"/>
        <v/>
      </c>
      <c r="Z29" s="1" t="str">
        <f t="shared" si="9"/>
        <v/>
      </c>
      <c r="AA29" s="1" t="str">
        <f t="shared" si="10"/>
        <v/>
      </c>
      <c r="AB29" s="1" t="str">
        <f>LOOKUP(A29,Regions__2[])</f>
        <v>Europe &amp; Central Asia</v>
      </c>
      <c r="AC29" s="1" t="str">
        <f t="shared" si="11"/>
        <v/>
      </c>
    </row>
    <row r="30" spans="1:29" x14ac:dyDescent="0.25">
      <c r="A30" s="1" t="s">
        <v>104</v>
      </c>
      <c r="B30">
        <v>2015</v>
      </c>
      <c r="C30">
        <v>374.2000122</v>
      </c>
      <c r="D30">
        <v>82.745994569999993</v>
      </c>
      <c r="E30">
        <v>98.886960500000001</v>
      </c>
      <c r="F30">
        <v>0</v>
      </c>
      <c r="G30">
        <v>1.113039503</v>
      </c>
      <c r="H30">
        <v>0</v>
      </c>
      <c r="Q30">
        <f t="shared" si="0"/>
        <v>4</v>
      </c>
      <c r="R30">
        <f t="shared" si="1"/>
        <v>0</v>
      </c>
      <c r="S30">
        <f t="shared" si="2"/>
        <v>0</v>
      </c>
      <c r="T30">
        <f t="shared" si="3"/>
        <v>0</v>
      </c>
      <c r="U30" s="1">
        <f t="shared" si="4"/>
        <v>99</v>
      </c>
      <c r="V30">
        <f t="shared" si="5"/>
        <v>0</v>
      </c>
      <c r="W30">
        <f t="shared" si="6"/>
        <v>0</v>
      </c>
      <c r="X30" s="1" t="str">
        <f t="shared" si="7"/>
        <v/>
      </c>
      <c r="Y30" s="1" t="str">
        <f t="shared" si="8"/>
        <v/>
      </c>
      <c r="Z30" s="1" t="str">
        <f t="shared" si="9"/>
        <v/>
      </c>
      <c r="AA30" s="1">
        <f t="shared" si="10"/>
        <v>0</v>
      </c>
      <c r="AB30" s="1" t="str">
        <f>LOOKUP(A30,Regions__2[])</f>
        <v>Latin America &amp; Caribbean</v>
      </c>
      <c r="AC30" s="1" t="str">
        <f t="shared" si="11"/>
        <v/>
      </c>
    </row>
    <row r="31" spans="1:29" x14ac:dyDescent="0.25">
      <c r="A31" s="1" t="s">
        <v>104</v>
      </c>
      <c r="B31">
        <v>2019</v>
      </c>
      <c r="C31">
        <v>389.48599239999999</v>
      </c>
      <c r="D31">
        <v>83.131996150000006</v>
      </c>
      <c r="E31">
        <v>98.886960500000001</v>
      </c>
      <c r="F31">
        <v>0</v>
      </c>
      <c r="G31">
        <v>1.113039503</v>
      </c>
      <c r="H31">
        <v>0</v>
      </c>
      <c r="Q31" t="str">
        <f t="shared" si="0"/>
        <v/>
      </c>
      <c r="R31" t="str">
        <f t="shared" si="1"/>
        <v/>
      </c>
      <c r="S31" t="str">
        <f t="shared" si="2"/>
        <v/>
      </c>
      <c r="T31" t="str">
        <f t="shared" si="3"/>
        <v/>
      </c>
      <c r="U31" s="1">
        <f t="shared" si="4"/>
        <v>99</v>
      </c>
      <c r="V31">
        <f t="shared" si="5"/>
        <v>0</v>
      </c>
      <c r="W31">
        <f t="shared" si="6"/>
        <v>0</v>
      </c>
      <c r="X31" s="1" t="str">
        <f t="shared" si="7"/>
        <v/>
      </c>
      <c r="Y31" s="1" t="str">
        <f t="shared" si="8"/>
        <v/>
      </c>
      <c r="Z31" s="1" t="str">
        <f t="shared" si="9"/>
        <v/>
      </c>
      <c r="AA31" s="1" t="str">
        <f t="shared" si="10"/>
        <v/>
      </c>
      <c r="AB31" s="1" t="str">
        <f>LOOKUP(A31,Regions__2[])</f>
        <v>Latin America &amp; Caribbean</v>
      </c>
      <c r="AC31" s="1" t="str">
        <f t="shared" si="11"/>
        <v/>
      </c>
    </row>
    <row r="32" spans="1:29" x14ac:dyDescent="0.25">
      <c r="A32" s="1" t="s">
        <v>43</v>
      </c>
      <c r="B32">
        <v>2015</v>
      </c>
      <c r="C32">
        <v>1371.8530270000001</v>
      </c>
      <c r="D32">
        <v>88.998992920000006</v>
      </c>
      <c r="E32">
        <v>100</v>
      </c>
      <c r="F32">
        <v>0</v>
      </c>
      <c r="G32">
        <v>0</v>
      </c>
      <c r="H32">
        <v>0</v>
      </c>
      <c r="Q32">
        <f t="shared" si="0"/>
        <v>5</v>
      </c>
      <c r="R32">
        <f t="shared" si="1"/>
        <v>0</v>
      </c>
      <c r="S32">
        <f t="shared" si="2"/>
        <v>0</v>
      </c>
      <c r="T32">
        <f t="shared" si="3"/>
        <v>0</v>
      </c>
      <c r="U32" s="1">
        <f t="shared" si="4"/>
        <v>100</v>
      </c>
      <c r="V32">
        <f t="shared" si="5"/>
        <v>0</v>
      </c>
      <c r="W32">
        <f t="shared" si="6"/>
        <v>0</v>
      </c>
      <c r="X32" s="1" t="str">
        <f t="shared" si="7"/>
        <v>Full Access</v>
      </c>
      <c r="Y32" s="1" t="str">
        <f t="shared" si="8"/>
        <v/>
      </c>
      <c r="Z32" s="1" t="str">
        <f t="shared" si="9"/>
        <v/>
      </c>
      <c r="AA32" s="1">
        <f t="shared" si="10"/>
        <v>0</v>
      </c>
      <c r="AB32" s="1" t="str">
        <f>LOOKUP(A32,Regions__2[])</f>
        <v>Europe &amp; Central Asia</v>
      </c>
      <c r="AC32" s="1" t="str">
        <f t="shared" si="11"/>
        <v/>
      </c>
    </row>
    <row r="33" spans="1:29" x14ac:dyDescent="0.25">
      <c r="A33" s="1" t="s">
        <v>43</v>
      </c>
      <c r="B33">
        <v>2020</v>
      </c>
      <c r="C33">
        <v>1701.5830080000001</v>
      </c>
      <c r="D33">
        <v>89.506004329999996</v>
      </c>
      <c r="E33">
        <v>100</v>
      </c>
      <c r="F33">
        <v>0</v>
      </c>
      <c r="G33">
        <v>0</v>
      </c>
      <c r="H33">
        <v>0</v>
      </c>
      <c r="Q33" t="str">
        <f t="shared" si="0"/>
        <v/>
      </c>
      <c r="R33" t="str">
        <f t="shared" si="1"/>
        <v/>
      </c>
      <c r="S33" t="str">
        <f t="shared" si="2"/>
        <v/>
      </c>
      <c r="T33" t="str">
        <f t="shared" si="3"/>
        <v/>
      </c>
      <c r="U33" s="1">
        <f t="shared" si="4"/>
        <v>100</v>
      </c>
      <c r="V33">
        <f t="shared" si="5"/>
        <v>0</v>
      </c>
      <c r="W33">
        <f t="shared" si="6"/>
        <v>0</v>
      </c>
      <c r="X33" s="1" t="str">
        <f t="shared" si="7"/>
        <v/>
      </c>
      <c r="Y33" s="1" t="str">
        <f t="shared" si="8"/>
        <v/>
      </c>
      <c r="Z33" s="1" t="str">
        <f t="shared" si="9"/>
        <v/>
      </c>
      <c r="AA33" s="1" t="str">
        <f t="shared" si="10"/>
        <v/>
      </c>
      <c r="AB33" s="1" t="str">
        <f>LOOKUP(A33,Regions__2[])</f>
        <v>Europe &amp; Central Asia</v>
      </c>
      <c r="AC33" s="1" t="str">
        <f t="shared" si="11"/>
        <v/>
      </c>
    </row>
    <row r="34" spans="1:29" x14ac:dyDescent="0.25">
      <c r="A34" s="1" t="s">
        <v>122</v>
      </c>
      <c r="B34">
        <v>2015</v>
      </c>
      <c r="C34">
        <v>156256.2813</v>
      </c>
      <c r="D34">
        <v>34.308002469999998</v>
      </c>
      <c r="E34">
        <v>97.101602470000003</v>
      </c>
      <c r="F34">
        <v>1.087988961</v>
      </c>
      <c r="G34">
        <v>0.72156165819999996</v>
      </c>
      <c r="H34">
        <v>1.08884691</v>
      </c>
      <c r="I34">
        <v>96.773011280000006</v>
      </c>
      <c r="J34">
        <v>1.0462141620000001</v>
      </c>
      <c r="K34">
        <v>0.73174732170000001</v>
      </c>
      <c r="L34">
        <v>1.4490272369999999</v>
      </c>
      <c r="M34">
        <v>97.730779679999998</v>
      </c>
      <c r="N34">
        <v>1.167978177</v>
      </c>
      <c r="O34">
        <v>0.70205843499999998</v>
      </c>
      <c r="P34">
        <v>0.39918370739999998</v>
      </c>
      <c r="Q34">
        <f t="shared" si="0"/>
        <v>5</v>
      </c>
      <c r="R34">
        <f t="shared" si="1"/>
        <v>0.11927155599999821</v>
      </c>
      <c r="S34">
        <f t="shared" si="2"/>
        <v>-6.5600341999999048E-2</v>
      </c>
      <c r="T34">
        <f t="shared" si="3"/>
        <v>0.22144529599999885</v>
      </c>
      <c r="U34" s="1">
        <f t="shared" si="4"/>
        <v>97</v>
      </c>
      <c r="V34">
        <f t="shared" si="5"/>
        <v>97</v>
      </c>
      <c r="W34">
        <f t="shared" si="6"/>
        <v>98</v>
      </c>
      <c r="X34" s="1" t="str">
        <f t="shared" si="7"/>
        <v/>
      </c>
      <c r="Y34" s="1" t="str">
        <f t="shared" si="8"/>
        <v/>
      </c>
      <c r="Z34" s="1" t="str">
        <f t="shared" si="9"/>
        <v/>
      </c>
      <c r="AA34" s="1">
        <f t="shared" si="10"/>
        <v>0.28704563799999788</v>
      </c>
      <c r="AB34" s="1" t="str">
        <f>LOOKUP(A34,Regions__2[])</f>
        <v>South Asia</v>
      </c>
      <c r="AC34" s="1" t="str">
        <f t="shared" si="11"/>
        <v/>
      </c>
    </row>
    <row r="35" spans="1:29" x14ac:dyDescent="0.25">
      <c r="A35" s="1" t="s">
        <v>122</v>
      </c>
      <c r="B35">
        <v>2020</v>
      </c>
      <c r="C35">
        <v>164689.39060000001</v>
      </c>
      <c r="D35">
        <v>38.177001949999998</v>
      </c>
      <c r="E35">
        <v>97.697960249999994</v>
      </c>
      <c r="F35">
        <v>1.1564258780000001</v>
      </c>
      <c r="G35">
        <v>0.46265570020000002</v>
      </c>
      <c r="H35">
        <v>0.68295817349999999</v>
      </c>
      <c r="I35">
        <v>97.88023776</v>
      </c>
      <c r="J35">
        <v>0.85810498040000005</v>
      </c>
      <c r="K35">
        <v>0.31648024139999997</v>
      </c>
      <c r="L35">
        <v>0.94517701509999996</v>
      </c>
      <c r="M35">
        <v>97.402777970000002</v>
      </c>
      <c r="N35">
        <v>1.6395201210000001</v>
      </c>
      <c r="O35">
        <v>0.69937521469999997</v>
      </c>
      <c r="P35">
        <v>0.25832669339999997</v>
      </c>
      <c r="Q35" t="str">
        <f t="shared" si="0"/>
        <v/>
      </c>
      <c r="R35" t="str">
        <f t="shared" si="1"/>
        <v/>
      </c>
      <c r="S35" t="str">
        <f t="shared" si="2"/>
        <v/>
      </c>
      <c r="T35" t="str">
        <f t="shared" si="3"/>
        <v/>
      </c>
      <c r="U35" s="1">
        <f t="shared" si="4"/>
        <v>98</v>
      </c>
      <c r="V35">
        <f t="shared" si="5"/>
        <v>98</v>
      </c>
      <c r="W35">
        <f t="shared" si="6"/>
        <v>97</v>
      </c>
      <c r="X35" s="1" t="str">
        <f t="shared" si="7"/>
        <v/>
      </c>
      <c r="Y35" s="1" t="str">
        <f t="shared" si="8"/>
        <v/>
      </c>
      <c r="Z35" s="1" t="str">
        <f t="shared" si="9"/>
        <v/>
      </c>
      <c r="AA35" s="1" t="str">
        <f t="shared" si="10"/>
        <v/>
      </c>
      <c r="AB35" s="1" t="str">
        <f>LOOKUP(A35,Regions__2[])</f>
        <v>South Asia</v>
      </c>
      <c r="AC35" s="1" t="str">
        <f t="shared" si="11"/>
        <v/>
      </c>
    </row>
    <row r="36" spans="1:29" x14ac:dyDescent="0.25">
      <c r="A36" s="1" t="s">
        <v>111</v>
      </c>
      <c r="B36">
        <v>2015</v>
      </c>
      <c r="C36">
        <v>285.32699580000002</v>
      </c>
      <c r="D36">
        <v>31.24899864</v>
      </c>
      <c r="E36">
        <v>98.474444739999996</v>
      </c>
      <c r="F36">
        <v>0.26749190639999998</v>
      </c>
      <c r="G36">
        <v>1.2580633510000001</v>
      </c>
      <c r="H36">
        <v>0</v>
      </c>
      <c r="Q36">
        <f t="shared" si="0"/>
        <v>5</v>
      </c>
      <c r="R36">
        <f t="shared" si="1"/>
        <v>8.0011360000014527E-3</v>
      </c>
      <c r="S36">
        <f t="shared" si="2"/>
        <v>0</v>
      </c>
      <c r="T36">
        <f t="shared" si="3"/>
        <v>0</v>
      </c>
      <c r="U36" s="1">
        <f t="shared" si="4"/>
        <v>98</v>
      </c>
      <c r="V36">
        <f t="shared" si="5"/>
        <v>0</v>
      </c>
      <c r="W36">
        <f t="shared" si="6"/>
        <v>0</v>
      </c>
      <c r="X36" s="1" t="str">
        <f t="shared" si="7"/>
        <v/>
      </c>
      <c r="Y36" s="1" t="str">
        <f t="shared" si="8"/>
        <v/>
      </c>
      <c r="Z36" s="1" t="str">
        <f t="shared" si="9"/>
        <v/>
      </c>
      <c r="AA36" s="1">
        <f t="shared" si="10"/>
        <v>0</v>
      </c>
      <c r="AB36" s="1" t="str">
        <f>LOOKUP(A36,Regions__2[])</f>
        <v>Latin America &amp; Caribbean</v>
      </c>
      <c r="AC36" s="1" t="str">
        <f t="shared" si="11"/>
        <v/>
      </c>
    </row>
    <row r="37" spans="1:29" x14ac:dyDescent="0.25">
      <c r="A37" s="1" t="s">
        <v>111</v>
      </c>
      <c r="B37">
        <v>2020</v>
      </c>
      <c r="C37">
        <v>287.37100220000002</v>
      </c>
      <c r="D37">
        <v>31.190999980000001</v>
      </c>
      <c r="E37">
        <v>98.514450420000003</v>
      </c>
      <c r="F37">
        <v>0.26760057609999999</v>
      </c>
      <c r="G37">
        <v>1.2179490049999999</v>
      </c>
      <c r="H37">
        <v>0</v>
      </c>
      <c r="Q37" t="str">
        <f t="shared" si="0"/>
        <v/>
      </c>
      <c r="R37" t="str">
        <f t="shared" si="1"/>
        <v/>
      </c>
      <c r="S37" t="str">
        <f t="shared" si="2"/>
        <v/>
      </c>
      <c r="T37" t="str">
        <f t="shared" si="3"/>
        <v/>
      </c>
      <c r="U37" s="1">
        <f t="shared" si="4"/>
        <v>99</v>
      </c>
      <c r="V37">
        <f t="shared" si="5"/>
        <v>0</v>
      </c>
      <c r="W37">
        <f t="shared" si="6"/>
        <v>0</v>
      </c>
      <c r="X37" s="1" t="str">
        <f t="shared" si="7"/>
        <v/>
      </c>
      <c r="Y37" s="1" t="str">
        <f t="shared" si="8"/>
        <v/>
      </c>
      <c r="Z37" s="1" t="str">
        <f t="shared" si="9"/>
        <v/>
      </c>
      <c r="AA37" s="1" t="str">
        <f t="shared" si="10"/>
        <v/>
      </c>
      <c r="AB37" s="1" t="str">
        <f>LOOKUP(A37,Regions__2[])</f>
        <v>Latin America &amp; Caribbean</v>
      </c>
      <c r="AC37" s="1" t="str">
        <f t="shared" si="11"/>
        <v/>
      </c>
    </row>
    <row r="38" spans="1:29" x14ac:dyDescent="0.25">
      <c r="A38" s="1" t="s">
        <v>141</v>
      </c>
      <c r="B38">
        <v>2015</v>
      </c>
      <c r="C38">
        <v>9439.4238280000009</v>
      </c>
      <c r="D38">
        <v>77.180999760000006</v>
      </c>
      <c r="E38">
        <v>96.477067090000006</v>
      </c>
      <c r="F38">
        <v>3.3001301079999998</v>
      </c>
      <c r="G38">
        <v>0.22280279950000001</v>
      </c>
      <c r="H38">
        <v>0</v>
      </c>
      <c r="I38">
        <v>98.330671600000002</v>
      </c>
      <c r="J38">
        <v>0.99323910709999996</v>
      </c>
      <c r="K38">
        <v>0.67608928950000002</v>
      </c>
      <c r="L38">
        <v>0</v>
      </c>
      <c r="M38">
        <v>95.92903518</v>
      </c>
      <c r="N38">
        <v>3.9821753929999999</v>
      </c>
      <c r="O38">
        <v>8.8789423830000005E-2</v>
      </c>
      <c r="P38">
        <v>0</v>
      </c>
      <c r="Q38">
        <f t="shared" si="0"/>
        <v>5</v>
      </c>
      <c r="R38">
        <f t="shared" si="1"/>
        <v>1.1531797999998617E-2</v>
      </c>
      <c r="S38">
        <f t="shared" si="2"/>
        <v>1.6367687999999703E-2</v>
      </c>
      <c r="T38">
        <f t="shared" si="3"/>
        <v>4.6690141999999921E-2</v>
      </c>
      <c r="U38" s="1">
        <f t="shared" si="4"/>
        <v>96</v>
      </c>
      <c r="V38">
        <f t="shared" si="5"/>
        <v>98</v>
      </c>
      <c r="W38">
        <f t="shared" si="6"/>
        <v>96</v>
      </c>
      <c r="X38" s="1" t="str">
        <f t="shared" si="7"/>
        <v/>
      </c>
      <c r="Y38" s="1" t="str">
        <f t="shared" si="8"/>
        <v/>
      </c>
      <c r="Z38" s="1" t="str">
        <f t="shared" si="9"/>
        <v/>
      </c>
      <c r="AA38" s="1">
        <f t="shared" si="10"/>
        <v>3.0322454000000217E-2</v>
      </c>
      <c r="AB38" s="1" t="str">
        <f>LOOKUP(A38,Regions__2[])</f>
        <v>Europe &amp; Central Asia</v>
      </c>
      <c r="AC38" s="1" t="str">
        <f t="shared" si="11"/>
        <v/>
      </c>
    </row>
    <row r="39" spans="1:29" x14ac:dyDescent="0.25">
      <c r="A39" s="1" t="s">
        <v>141</v>
      </c>
      <c r="B39">
        <v>2020</v>
      </c>
      <c r="C39">
        <v>9449.3212889999995</v>
      </c>
      <c r="D39">
        <v>79.483001709999996</v>
      </c>
      <c r="E39">
        <v>96.534726079999999</v>
      </c>
      <c r="F39">
        <v>3.3721195499999999</v>
      </c>
      <c r="G39">
        <v>9.3154368370000004E-2</v>
      </c>
      <c r="H39">
        <v>0</v>
      </c>
      <c r="I39">
        <v>98.564122310000002</v>
      </c>
      <c r="J39">
        <v>0.9955971951</v>
      </c>
      <c r="K39">
        <v>0.4402804931</v>
      </c>
      <c r="L39">
        <v>0</v>
      </c>
      <c r="M39">
        <v>96.010873619999998</v>
      </c>
      <c r="N39">
        <v>3.9855726439999999</v>
      </c>
      <c r="O39">
        <v>3.5537319770000001E-3</v>
      </c>
      <c r="P39">
        <v>0</v>
      </c>
      <c r="Q39" t="str">
        <f t="shared" si="0"/>
        <v/>
      </c>
      <c r="R39" t="str">
        <f t="shared" si="1"/>
        <v/>
      </c>
      <c r="S39" t="str">
        <f t="shared" si="2"/>
        <v/>
      </c>
      <c r="T39" t="str">
        <f t="shared" si="3"/>
        <v/>
      </c>
      <c r="U39" s="1">
        <f t="shared" si="4"/>
        <v>97</v>
      </c>
      <c r="V39">
        <f t="shared" si="5"/>
        <v>99</v>
      </c>
      <c r="W39">
        <f t="shared" si="6"/>
        <v>96</v>
      </c>
      <c r="X39" s="1" t="str">
        <f t="shared" si="7"/>
        <v/>
      </c>
      <c r="Y39" s="1" t="str">
        <f t="shared" si="8"/>
        <v/>
      </c>
      <c r="Z39" s="1" t="str">
        <f t="shared" si="9"/>
        <v/>
      </c>
      <c r="AA39" s="1" t="str">
        <f t="shared" si="10"/>
        <v/>
      </c>
      <c r="AB39" s="1" t="str">
        <f>LOOKUP(A39,Regions__2[])</f>
        <v>Europe &amp; Central Asia</v>
      </c>
      <c r="AC39" s="1" t="str">
        <f t="shared" si="11"/>
        <v/>
      </c>
    </row>
    <row r="40" spans="1:29" x14ac:dyDescent="0.25">
      <c r="A40" s="1" t="s">
        <v>56</v>
      </c>
      <c r="B40">
        <v>2015</v>
      </c>
      <c r="C40">
        <v>11287.93066</v>
      </c>
      <c r="D40">
        <v>97.875999449999995</v>
      </c>
      <c r="E40">
        <v>99.999997699999994</v>
      </c>
      <c r="F40">
        <v>0</v>
      </c>
      <c r="G40">
        <v>2.2980245119999998E-6</v>
      </c>
      <c r="H40">
        <v>0</v>
      </c>
      <c r="I40">
        <v>100</v>
      </c>
      <c r="J40">
        <v>0</v>
      </c>
      <c r="K40">
        <v>0</v>
      </c>
      <c r="L40">
        <v>0</v>
      </c>
      <c r="M40">
        <v>100</v>
      </c>
      <c r="N40">
        <v>0</v>
      </c>
      <c r="O40">
        <v>0</v>
      </c>
      <c r="P40">
        <v>0</v>
      </c>
      <c r="Q40">
        <f t="shared" si="0"/>
        <v>5</v>
      </c>
      <c r="R40">
        <f t="shared" si="1"/>
        <v>-2.4999999936881068E-7</v>
      </c>
      <c r="S40">
        <f t="shared" si="2"/>
        <v>0</v>
      </c>
      <c r="T40">
        <f t="shared" si="3"/>
        <v>0</v>
      </c>
      <c r="U40" s="1">
        <f t="shared" si="4"/>
        <v>100</v>
      </c>
      <c r="V40">
        <f t="shared" si="5"/>
        <v>100</v>
      </c>
      <c r="W40">
        <f t="shared" si="6"/>
        <v>100</v>
      </c>
      <c r="X40" s="1" t="str">
        <f t="shared" si="7"/>
        <v>Full Access</v>
      </c>
      <c r="Y40" s="1" t="str">
        <f t="shared" si="8"/>
        <v>Full Access</v>
      </c>
      <c r="Z40" s="1" t="str">
        <f t="shared" si="9"/>
        <v>Full Access</v>
      </c>
      <c r="AA40" s="1">
        <f t="shared" si="10"/>
        <v>0</v>
      </c>
      <c r="AB40" s="1" t="str">
        <f>LOOKUP(A40,Regions__2[])</f>
        <v>Europe &amp; Central Asia</v>
      </c>
      <c r="AC40" s="1" t="str">
        <f t="shared" si="11"/>
        <v/>
      </c>
    </row>
    <row r="41" spans="1:29" x14ac:dyDescent="0.25">
      <c r="A41" s="1" t="s">
        <v>56</v>
      </c>
      <c r="B41">
        <v>2020</v>
      </c>
      <c r="C41">
        <v>11589.61621</v>
      </c>
      <c r="D41">
        <v>98.078994750000007</v>
      </c>
      <c r="E41">
        <v>99.999996449999998</v>
      </c>
      <c r="F41">
        <v>0</v>
      </c>
      <c r="G41">
        <v>3.5547967910000002E-6</v>
      </c>
      <c r="H41">
        <v>0</v>
      </c>
      <c r="I41">
        <v>100</v>
      </c>
      <c r="J41">
        <v>0</v>
      </c>
      <c r="K41">
        <v>0</v>
      </c>
      <c r="L41">
        <v>0</v>
      </c>
      <c r="M41">
        <v>100</v>
      </c>
      <c r="N41">
        <v>0</v>
      </c>
      <c r="O41">
        <v>0</v>
      </c>
      <c r="P41">
        <v>0</v>
      </c>
      <c r="Q41" t="str">
        <f t="shared" si="0"/>
        <v/>
      </c>
      <c r="R41" t="str">
        <f t="shared" si="1"/>
        <v/>
      </c>
      <c r="S41" t="str">
        <f t="shared" si="2"/>
        <v/>
      </c>
      <c r="T41" t="str">
        <f t="shared" si="3"/>
        <v/>
      </c>
      <c r="U41" s="1">
        <f t="shared" si="4"/>
        <v>100</v>
      </c>
      <c r="V41">
        <f t="shared" si="5"/>
        <v>100</v>
      </c>
      <c r="W41">
        <f t="shared" si="6"/>
        <v>100</v>
      </c>
      <c r="X41" s="1" t="str">
        <f t="shared" si="7"/>
        <v/>
      </c>
      <c r="Y41" s="1" t="str">
        <f t="shared" si="8"/>
        <v/>
      </c>
      <c r="Z41" s="1" t="str">
        <f t="shared" si="9"/>
        <v/>
      </c>
      <c r="AA41" s="1" t="str">
        <f t="shared" si="10"/>
        <v/>
      </c>
      <c r="AB41" s="1" t="str">
        <f>LOOKUP(A41,Regions__2[])</f>
        <v>Europe &amp; Central Asia</v>
      </c>
      <c r="AC41" s="1" t="str">
        <f t="shared" si="11"/>
        <v/>
      </c>
    </row>
    <row r="42" spans="1:29" x14ac:dyDescent="0.25">
      <c r="A42" s="1" t="s">
        <v>112</v>
      </c>
      <c r="B42">
        <v>2015</v>
      </c>
      <c r="C42">
        <v>360.92599489999998</v>
      </c>
      <c r="D42">
        <v>45.405998230000002</v>
      </c>
      <c r="E42">
        <v>97.17559498</v>
      </c>
      <c r="F42">
        <v>1.227940493</v>
      </c>
      <c r="G42">
        <v>1.5682225350000001</v>
      </c>
      <c r="H42">
        <v>2.8241988169999999E-2</v>
      </c>
      <c r="I42">
        <v>95.653832059999999</v>
      </c>
      <c r="J42">
        <v>1.4219190049999999</v>
      </c>
      <c r="K42">
        <v>2.8725179939999999</v>
      </c>
      <c r="L42">
        <v>5.1730935759999999E-2</v>
      </c>
      <c r="M42">
        <v>99.005290000000002</v>
      </c>
      <c r="N42">
        <v>0.99470999999999998</v>
      </c>
      <c r="O42">
        <v>0</v>
      </c>
      <c r="P42">
        <v>0</v>
      </c>
      <c r="Q42">
        <f t="shared" si="0"/>
        <v>5</v>
      </c>
      <c r="R42">
        <f t="shared" si="1"/>
        <v>0.24527193000000125</v>
      </c>
      <c r="S42">
        <f t="shared" si="2"/>
        <v>-2.5265999999999168E-2</v>
      </c>
      <c r="T42">
        <f t="shared" si="3"/>
        <v>0.46827510399999994</v>
      </c>
      <c r="U42" s="1">
        <f t="shared" si="4"/>
        <v>97</v>
      </c>
      <c r="V42">
        <f t="shared" si="5"/>
        <v>96</v>
      </c>
      <c r="W42">
        <f t="shared" si="6"/>
        <v>99</v>
      </c>
      <c r="X42" s="1" t="str">
        <f t="shared" si="7"/>
        <v/>
      </c>
      <c r="Y42" s="1" t="str">
        <f t="shared" si="8"/>
        <v/>
      </c>
      <c r="Z42" s="1" t="str">
        <f t="shared" si="9"/>
        <v/>
      </c>
      <c r="AA42" s="1">
        <f t="shared" si="10"/>
        <v>0.49354110399999912</v>
      </c>
      <c r="AB42" s="1" t="str">
        <f>LOOKUP(A42,Regions__2[])</f>
        <v>Latin America &amp; Caribbean</v>
      </c>
      <c r="AC42" s="1" t="str">
        <f t="shared" si="11"/>
        <v/>
      </c>
    </row>
    <row r="43" spans="1:29" x14ac:dyDescent="0.25">
      <c r="A43" s="1" t="s">
        <v>112</v>
      </c>
      <c r="B43">
        <v>2020</v>
      </c>
      <c r="C43">
        <v>397.62100220000002</v>
      </c>
      <c r="D43">
        <v>46.025001529999997</v>
      </c>
      <c r="E43">
        <v>98.401954630000006</v>
      </c>
      <c r="F43">
        <v>1.249110629</v>
      </c>
      <c r="G43">
        <v>0.3489347411</v>
      </c>
      <c r="H43">
        <v>0</v>
      </c>
      <c r="I43">
        <v>97.995207579999999</v>
      </c>
      <c r="J43">
        <v>1.358317682</v>
      </c>
      <c r="K43">
        <v>0.64647473929999999</v>
      </c>
      <c r="L43">
        <v>0</v>
      </c>
      <c r="M43">
        <v>98.878960000000006</v>
      </c>
      <c r="N43">
        <v>1.12104</v>
      </c>
      <c r="O43">
        <v>0</v>
      </c>
      <c r="P43">
        <v>0</v>
      </c>
      <c r="Q43" t="str">
        <f t="shared" si="0"/>
        <v/>
      </c>
      <c r="R43" t="str">
        <f t="shared" si="1"/>
        <v/>
      </c>
      <c r="S43" t="str">
        <f t="shared" si="2"/>
        <v/>
      </c>
      <c r="T43" t="str">
        <f t="shared" si="3"/>
        <v/>
      </c>
      <c r="U43" s="1">
        <f t="shared" si="4"/>
        <v>98</v>
      </c>
      <c r="V43">
        <f t="shared" si="5"/>
        <v>98</v>
      </c>
      <c r="W43">
        <f t="shared" si="6"/>
        <v>99</v>
      </c>
      <c r="X43" s="1" t="str">
        <f t="shared" si="7"/>
        <v/>
      </c>
      <c r="Y43" s="1" t="str">
        <f t="shared" si="8"/>
        <v/>
      </c>
      <c r="Z43" s="1" t="str">
        <f t="shared" si="9"/>
        <v/>
      </c>
      <c r="AA43" s="1" t="str">
        <f t="shared" si="10"/>
        <v/>
      </c>
      <c r="AB43" s="1" t="str">
        <f>LOOKUP(A43,Regions__2[])</f>
        <v>Latin America &amp; Caribbean</v>
      </c>
      <c r="AC43" s="1" t="str">
        <f t="shared" si="11"/>
        <v/>
      </c>
    </row>
    <row r="44" spans="1:29" x14ac:dyDescent="0.25">
      <c r="A44" s="1" t="s">
        <v>220</v>
      </c>
      <c r="B44">
        <v>2015</v>
      </c>
      <c r="C44">
        <v>10575.96191</v>
      </c>
      <c r="D44">
        <v>45.695003509999999</v>
      </c>
      <c r="E44">
        <v>64.786822299999997</v>
      </c>
      <c r="F44">
        <v>8.7154706540000006</v>
      </c>
      <c r="G44">
        <v>21.298464339999999</v>
      </c>
      <c r="H44">
        <v>5.1992427130000003</v>
      </c>
      <c r="I44">
        <v>56.784352470000002</v>
      </c>
      <c r="J44">
        <v>11.70337067</v>
      </c>
      <c r="K44">
        <v>23.774978569999998</v>
      </c>
      <c r="L44">
        <v>7.7372982859999997</v>
      </c>
      <c r="M44">
        <v>74.297142559999998</v>
      </c>
      <c r="N44">
        <v>5.1645811540000004</v>
      </c>
      <c r="O44">
        <v>18.355317530000001</v>
      </c>
      <c r="P44">
        <v>2.1829587560000001</v>
      </c>
      <c r="Q44">
        <f t="shared" si="0"/>
        <v>5</v>
      </c>
      <c r="R44">
        <f t="shared" si="1"/>
        <v>0.12546013799999969</v>
      </c>
      <c r="S44">
        <f t="shared" si="2"/>
        <v>-0.20782850399999972</v>
      </c>
      <c r="T44">
        <f t="shared" si="3"/>
        <v>0.25358310399999906</v>
      </c>
      <c r="U44" s="1">
        <f t="shared" si="4"/>
        <v>65</v>
      </c>
      <c r="V44">
        <f t="shared" si="5"/>
        <v>57</v>
      </c>
      <c r="W44">
        <f t="shared" si="6"/>
        <v>74</v>
      </c>
      <c r="X44" s="1" t="str">
        <f t="shared" si="7"/>
        <v/>
      </c>
      <c r="Y44" s="1" t="str">
        <f t="shared" si="8"/>
        <v/>
      </c>
      <c r="Z44" s="1" t="str">
        <f t="shared" si="9"/>
        <v/>
      </c>
      <c r="AA44" s="1">
        <f t="shared" si="10"/>
        <v>0.46141160799999881</v>
      </c>
      <c r="AB44" s="1" t="str">
        <f>LOOKUP(A44,Regions__2[])</f>
        <v>Sub-Saharan Africa</v>
      </c>
      <c r="AC44" s="1" t="str">
        <f t="shared" si="11"/>
        <v/>
      </c>
    </row>
    <row r="45" spans="1:29" x14ac:dyDescent="0.25">
      <c r="A45" s="1" t="s">
        <v>220</v>
      </c>
      <c r="B45">
        <v>2020</v>
      </c>
      <c r="C45">
        <v>12123.19824</v>
      </c>
      <c r="D45">
        <v>48.414997100000001</v>
      </c>
      <c r="E45">
        <v>65.414122989999996</v>
      </c>
      <c r="F45">
        <v>9.317535586</v>
      </c>
      <c r="G45">
        <v>21.97254088</v>
      </c>
      <c r="H45">
        <v>3.2958005469999998</v>
      </c>
      <c r="I45">
        <v>58.052267989999997</v>
      </c>
      <c r="J45">
        <v>12.705205039999999</v>
      </c>
      <c r="K45">
        <v>23.977968329999999</v>
      </c>
      <c r="L45">
        <v>5.2645586340000001</v>
      </c>
      <c r="M45">
        <v>73.258000039999999</v>
      </c>
      <c r="N45">
        <v>5.7080563529999999</v>
      </c>
      <c r="O45">
        <v>19.835806810000001</v>
      </c>
      <c r="P45">
        <v>1.1981367940000001</v>
      </c>
      <c r="Q45" t="str">
        <f t="shared" si="0"/>
        <v/>
      </c>
      <c r="R45" t="str">
        <f t="shared" si="1"/>
        <v/>
      </c>
      <c r="S45" t="str">
        <f t="shared" si="2"/>
        <v/>
      </c>
      <c r="T45" t="str">
        <f t="shared" si="3"/>
        <v/>
      </c>
      <c r="U45" s="1">
        <f t="shared" si="4"/>
        <v>65</v>
      </c>
      <c r="V45">
        <f t="shared" si="5"/>
        <v>58</v>
      </c>
      <c r="W45">
        <f t="shared" si="6"/>
        <v>73</v>
      </c>
      <c r="X45" s="1" t="str">
        <f t="shared" si="7"/>
        <v/>
      </c>
      <c r="Y45" s="1" t="str">
        <f t="shared" si="8"/>
        <v/>
      </c>
      <c r="Z45" s="1" t="str">
        <f t="shared" si="9"/>
        <v/>
      </c>
      <c r="AA45" s="1" t="str">
        <f t="shared" si="10"/>
        <v/>
      </c>
      <c r="AB45" s="1" t="str">
        <f>LOOKUP(A45,Regions__2[])</f>
        <v>Sub-Saharan Africa</v>
      </c>
      <c r="AC45" s="1" t="str">
        <f t="shared" si="11"/>
        <v/>
      </c>
    </row>
    <row r="46" spans="1:29" x14ac:dyDescent="0.25">
      <c r="A46" s="1" t="s">
        <v>69</v>
      </c>
      <c r="B46">
        <v>2015</v>
      </c>
      <c r="C46">
        <v>63.694999690000003</v>
      </c>
      <c r="D46">
        <v>100</v>
      </c>
      <c r="E46">
        <v>99.903140019999995</v>
      </c>
      <c r="F46">
        <v>0</v>
      </c>
      <c r="G46">
        <v>9.6859982940000006E-2</v>
      </c>
      <c r="H46">
        <v>0</v>
      </c>
      <c r="M46">
        <v>99.903140019999995</v>
      </c>
      <c r="N46">
        <v>0</v>
      </c>
      <c r="O46">
        <v>9.6859982940000006E-2</v>
      </c>
      <c r="P46">
        <v>0</v>
      </c>
      <c r="Q46">
        <f t="shared" si="0"/>
        <v>5</v>
      </c>
      <c r="R46">
        <f t="shared" si="1"/>
        <v>0</v>
      </c>
      <c r="S46">
        <f t="shared" si="2"/>
        <v>0</v>
      </c>
      <c r="T46">
        <f t="shared" si="3"/>
        <v>0</v>
      </c>
      <c r="U46" s="1">
        <f t="shared" si="4"/>
        <v>100</v>
      </c>
      <c r="V46">
        <f t="shared" si="5"/>
        <v>0</v>
      </c>
      <c r="W46">
        <f t="shared" si="6"/>
        <v>100</v>
      </c>
      <c r="X46" s="1" t="str">
        <f t="shared" si="7"/>
        <v>Full Access</v>
      </c>
      <c r="Y46" s="1" t="str">
        <f t="shared" si="8"/>
        <v/>
      </c>
      <c r="Z46" s="1" t="str">
        <f t="shared" si="9"/>
        <v>Full Access</v>
      </c>
      <c r="AA46" s="1">
        <f t="shared" si="10"/>
        <v>0</v>
      </c>
      <c r="AB46" s="1" t="str">
        <f>LOOKUP(A46,Regions__2[])</f>
        <v>North America</v>
      </c>
      <c r="AC46" s="1" t="str">
        <f t="shared" si="11"/>
        <v/>
      </c>
    </row>
    <row r="47" spans="1:29" x14ac:dyDescent="0.25">
      <c r="A47" s="1" t="s">
        <v>69</v>
      </c>
      <c r="B47">
        <v>2020</v>
      </c>
      <c r="C47">
        <v>62.272998809999997</v>
      </c>
      <c r="D47">
        <v>100</v>
      </c>
      <c r="E47">
        <v>99.903140019999995</v>
      </c>
      <c r="F47">
        <v>0</v>
      </c>
      <c r="G47">
        <v>9.6859982940000006E-2</v>
      </c>
      <c r="H47">
        <v>0</v>
      </c>
      <c r="M47">
        <v>99.903140019999995</v>
      </c>
      <c r="N47">
        <v>0</v>
      </c>
      <c r="O47">
        <v>9.6859982940000006E-2</v>
      </c>
      <c r="P47">
        <v>0</v>
      </c>
      <c r="Q47" t="str">
        <f t="shared" si="0"/>
        <v/>
      </c>
      <c r="R47" t="str">
        <f t="shared" si="1"/>
        <v/>
      </c>
      <c r="S47" t="str">
        <f t="shared" si="2"/>
        <v/>
      </c>
      <c r="T47" t="str">
        <f t="shared" si="3"/>
        <v/>
      </c>
      <c r="U47" s="1">
        <f t="shared" si="4"/>
        <v>100</v>
      </c>
      <c r="V47">
        <f t="shared" si="5"/>
        <v>0</v>
      </c>
      <c r="W47">
        <f t="shared" si="6"/>
        <v>100</v>
      </c>
      <c r="X47" s="1" t="str">
        <f t="shared" si="7"/>
        <v/>
      </c>
      <c r="Y47" s="1" t="str">
        <f t="shared" si="8"/>
        <v/>
      </c>
      <c r="Z47" s="1" t="str">
        <f t="shared" si="9"/>
        <v/>
      </c>
      <c r="AA47" s="1" t="str">
        <f t="shared" si="10"/>
        <v/>
      </c>
      <c r="AB47" s="1" t="str">
        <f>LOOKUP(A47,Regions__2[])</f>
        <v>North America</v>
      </c>
      <c r="AC47" s="1" t="str">
        <f t="shared" si="11"/>
        <v/>
      </c>
    </row>
    <row r="48" spans="1:29" x14ac:dyDescent="0.25">
      <c r="A48" s="1" t="s">
        <v>130</v>
      </c>
      <c r="B48">
        <v>2015</v>
      </c>
      <c r="C48">
        <v>727.88500980000003</v>
      </c>
      <c r="D48">
        <v>38.678001399999999</v>
      </c>
      <c r="E48">
        <v>96.221422590000003</v>
      </c>
      <c r="F48">
        <v>2.496596292</v>
      </c>
      <c r="G48">
        <v>0.29618737509999998</v>
      </c>
      <c r="H48">
        <v>0.98579373770000001</v>
      </c>
      <c r="I48">
        <v>95.164362949999997</v>
      </c>
      <c r="J48">
        <v>3.215858941</v>
      </c>
      <c r="K48">
        <v>0.1935987005</v>
      </c>
      <c r="L48">
        <v>1.4261794109999999</v>
      </c>
      <c r="M48">
        <v>97.897336780000003</v>
      </c>
      <c r="N48">
        <v>1.3562420319999999</v>
      </c>
      <c r="O48">
        <v>0.45883648849999997</v>
      </c>
      <c r="P48">
        <v>0.28758470349999998</v>
      </c>
      <c r="Q48">
        <f t="shared" si="0"/>
        <v>5</v>
      </c>
      <c r="R48">
        <f t="shared" si="1"/>
        <v>0.21836000799999908</v>
      </c>
      <c r="S48">
        <f t="shared" si="2"/>
        <v>4.1858342000000451E-2</v>
      </c>
      <c r="T48">
        <f t="shared" si="3"/>
        <v>0.3133661399999994</v>
      </c>
      <c r="U48" s="1">
        <f t="shared" si="4"/>
        <v>96</v>
      </c>
      <c r="V48">
        <f t="shared" si="5"/>
        <v>95</v>
      </c>
      <c r="W48">
        <f t="shared" si="6"/>
        <v>98</v>
      </c>
      <c r="X48" s="1" t="str">
        <f t="shared" si="7"/>
        <v/>
      </c>
      <c r="Y48" s="1" t="str">
        <f t="shared" si="8"/>
        <v/>
      </c>
      <c r="Z48" s="1" t="str">
        <f t="shared" si="9"/>
        <v/>
      </c>
      <c r="AA48" s="1">
        <f t="shared" si="10"/>
        <v>0.27150779799999897</v>
      </c>
      <c r="AB48" s="1" t="str">
        <f>LOOKUP(A48,Regions__2[])</f>
        <v>South Asia</v>
      </c>
      <c r="AC48" s="1" t="str">
        <f t="shared" si="11"/>
        <v/>
      </c>
    </row>
    <row r="49" spans="1:29" x14ac:dyDescent="0.25">
      <c r="A49" s="1" t="s">
        <v>130</v>
      </c>
      <c r="B49">
        <v>2020</v>
      </c>
      <c r="C49">
        <v>771.61199950000002</v>
      </c>
      <c r="D49">
        <v>42.31599808</v>
      </c>
      <c r="E49">
        <v>97.313222629999999</v>
      </c>
      <c r="F49">
        <v>2.4607126070000001</v>
      </c>
      <c r="G49">
        <v>0.17642421829999999</v>
      </c>
      <c r="H49">
        <v>4.9640541420000003E-2</v>
      </c>
      <c r="I49">
        <v>96.731193649999994</v>
      </c>
      <c r="J49">
        <v>3.2688063509999998</v>
      </c>
      <c r="K49">
        <v>0</v>
      </c>
      <c r="L49">
        <v>0</v>
      </c>
      <c r="M49">
        <v>98.106628490000006</v>
      </c>
      <c r="N49">
        <v>1.3591415</v>
      </c>
      <c r="O49">
        <v>0.41692084750000002</v>
      </c>
      <c r="P49">
        <v>0.1173091586</v>
      </c>
      <c r="Q49" t="str">
        <f t="shared" si="0"/>
        <v/>
      </c>
      <c r="R49" t="str">
        <f t="shared" si="1"/>
        <v/>
      </c>
      <c r="S49" t="str">
        <f t="shared" si="2"/>
        <v/>
      </c>
      <c r="T49" t="str">
        <f t="shared" si="3"/>
        <v/>
      </c>
      <c r="U49" s="1">
        <f t="shared" si="4"/>
        <v>97</v>
      </c>
      <c r="V49">
        <f t="shared" si="5"/>
        <v>97</v>
      </c>
      <c r="W49">
        <f t="shared" si="6"/>
        <v>98</v>
      </c>
      <c r="X49" s="1" t="str">
        <f t="shared" si="7"/>
        <v/>
      </c>
      <c r="Y49" s="1" t="str">
        <f t="shared" si="8"/>
        <v/>
      </c>
      <c r="Z49" s="1" t="str">
        <f t="shared" si="9"/>
        <v/>
      </c>
      <c r="AA49" s="1" t="str">
        <f t="shared" si="10"/>
        <v/>
      </c>
      <c r="AB49" s="1" t="str">
        <f>LOOKUP(A49,Regions__2[])</f>
        <v>South Asia</v>
      </c>
      <c r="AC49" s="1" t="str">
        <f t="shared" si="11"/>
        <v/>
      </c>
    </row>
    <row r="50" spans="1:29" x14ac:dyDescent="0.25">
      <c r="A50" s="1" t="s">
        <v>170</v>
      </c>
      <c r="B50">
        <v>2015</v>
      </c>
      <c r="C50">
        <v>10869.73242</v>
      </c>
      <c r="D50">
        <v>68.392997739999998</v>
      </c>
      <c r="E50">
        <v>90.462141009999996</v>
      </c>
      <c r="F50">
        <v>0.17289839809999999</v>
      </c>
      <c r="G50">
        <v>2.832457169</v>
      </c>
      <c r="H50">
        <v>6.5325034249999998</v>
      </c>
      <c r="I50">
        <v>73.740180199999998</v>
      </c>
      <c r="J50">
        <v>0.33996878380000001</v>
      </c>
      <c r="K50">
        <v>5.9118005360000003</v>
      </c>
      <c r="L50">
        <v>20.008050480000001</v>
      </c>
      <c r="M50">
        <v>98.189997079999998</v>
      </c>
      <c r="N50">
        <v>9.5688834099999995E-2</v>
      </c>
      <c r="O50">
        <v>1.4093724700000001</v>
      </c>
      <c r="P50">
        <v>0.304941615</v>
      </c>
      <c r="Q50">
        <f t="shared" si="0"/>
        <v>5</v>
      </c>
      <c r="R50">
        <f t="shared" si="1"/>
        <v>0.58558612399999954</v>
      </c>
      <c r="S50">
        <f t="shared" si="2"/>
        <v>0.18642424800000015</v>
      </c>
      <c r="T50">
        <f t="shared" si="3"/>
        <v>1.2392925259999998</v>
      </c>
      <c r="U50" s="1">
        <f t="shared" si="4"/>
        <v>90</v>
      </c>
      <c r="V50">
        <f t="shared" si="5"/>
        <v>74</v>
      </c>
      <c r="W50">
        <f t="shared" si="6"/>
        <v>98</v>
      </c>
      <c r="X50" s="1" t="str">
        <f t="shared" si="7"/>
        <v/>
      </c>
      <c r="Y50" s="1" t="str">
        <f t="shared" si="8"/>
        <v/>
      </c>
      <c r="Z50" s="1" t="str">
        <f t="shared" si="9"/>
        <v/>
      </c>
      <c r="AA50" s="1">
        <f t="shared" si="10"/>
        <v>1.0528682779999996</v>
      </c>
      <c r="AB50" s="1" t="str">
        <f>LOOKUP(A50,Regions__2[])</f>
        <v>Latin America &amp; Caribbean</v>
      </c>
      <c r="AC50" s="1" t="str">
        <f t="shared" si="11"/>
        <v/>
      </c>
    </row>
    <row r="51" spans="1:29" x14ac:dyDescent="0.25">
      <c r="A51" s="1" t="s">
        <v>170</v>
      </c>
      <c r="B51">
        <v>2020</v>
      </c>
      <c r="C51">
        <v>11673.0293</v>
      </c>
      <c r="D51">
        <v>70.123001099999996</v>
      </c>
      <c r="E51">
        <v>93.390071629999994</v>
      </c>
      <c r="F51">
        <v>0.13659052960000001</v>
      </c>
      <c r="G51">
        <v>1.575010843</v>
      </c>
      <c r="H51">
        <v>4.8983269969999998</v>
      </c>
      <c r="I51">
        <v>79.936642829999997</v>
      </c>
      <c r="J51">
        <v>0.24473640820000001</v>
      </c>
      <c r="K51">
        <v>3.9541336930000002</v>
      </c>
      <c r="L51">
        <v>15.864487069999999</v>
      </c>
      <c r="M51">
        <v>99.122118319999998</v>
      </c>
      <c r="N51">
        <v>9.0513289469999994E-2</v>
      </c>
      <c r="O51">
        <v>0.56134538079999996</v>
      </c>
      <c r="P51">
        <v>0.22602301120000001</v>
      </c>
      <c r="Q51" t="str">
        <f t="shared" si="0"/>
        <v/>
      </c>
      <c r="R51" t="str">
        <f t="shared" si="1"/>
        <v/>
      </c>
      <c r="S51" t="str">
        <f t="shared" si="2"/>
        <v/>
      </c>
      <c r="T51" t="str">
        <f t="shared" si="3"/>
        <v/>
      </c>
      <c r="U51" s="1">
        <f t="shared" si="4"/>
        <v>93</v>
      </c>
      <c r="V51">
        <f t="shared" si="5"/>
        <v>80</v>
      </c>
      <c r="W51">
        <f t="shared" si="6"/>
        <v>99</v>
      </c>
      <c r="X51" s="1" t="str">
        <f t="shared" si="7"/>
        <v/>
      </c>
      <c r="Y51" s="1" t="str">
        <f t="shared" si="8"/>
        <v/>
      </c>
      <c r="Z51" s="1" t="str">
        <f t="shared" si="9"/>
        <v/>
      </c>
      <c r="AA51" s="1" t="str">
        <f t="shared" si="10"/>
        <v/>
      </c>
      <c r="AB51" s="1" t="str">
        <f>LOOKUP(A51,Regions__2[])</f>
        <v>Latin America &amp; Caribbean</v>
      </c>
      <c r="AC51" s="1" t="str">
        <f t="shared" si="11"/>
        <v/>
      </c>
    </row>
    <row r="52" spans="1:29" x14ac:dyDescent="0.25">
      <c r="A52" s="1" t="s">
        <v>142</v>
      </c>
      <c r="B52">
        <v>2015</v>
      </c>
      <c r="C52">
        <v>3429.3620609999998</v>
      </c>
      <c r="D52">
        <v>47.172996519999998</v>
      </c>
      <c r="E52">
        <v>96.159844179999993</v>
      </c>
      <c r="F52">
        <v>3.780069975</v>
      </c>
      <c r="G52">
        <v>6.0085848570000003E-2</v>
      </c>
      <c r="H52">
        <v>0</v>
      </c>
      <c r="I52">
        <v>97.333333330000002</v>
      </c>
      <c r="J52">
        <v>2.6666666669999999</v>
      </c>
      <c r="K52">
        <v>0</v>
      </c>
      <c r="L52">
        <v>0</v>
      </c>
      <c r="M52">
        <v>94.845704400000002</v>
      </c>
      <c r="N52">
        <v>5.0269222060000001</v>
      </c>
      <c r="O52">
        <v>0.12737339280000001</v>
      </c>
      <c r="P52">
        <v>0</v>
      </c>
      <c r="Q52">
        <f t="shared" si="0"/>
        <v>5</v>
      </c>
      <c r="R52">
        <f t="shared" si="1"/>
        <v>-9.1893119999980396E-3</v>
      </c>
      <c r="S52">
        <f t="shared" si="2"/>
        <v>0</v>
      </c>
      <c r="T52">
        <f t="shared" si="3"/>
        <v>0</v>
      </c>
      <c r="U52" s="1">
        <f t="shared" si="4"/>
        <v>96</v>
      </c>
      <c r="V52">
        <f t="shared" si="5"/>
        <v>97</v>
      </c>
      <c r="W52">
        <f t="shared" si="6"/>
        <v>95</v>
      </c>
      <c r="X52" s="1" t="str">
        <f t="shared" si="7"/>
        <v/>
      </c>
      <c r="Y52" s="1" t="str">
        <f t="shared" si="8"/>
        <v/>
      </c>
      <c r="Z52" s="1" t="str">
        <f t="shared" si="9"/>
        <v/>
      </c>
      <c r="AA52" s="1">
        <f t="shared" si="10"/>
        <v>0</v>
      </c>
      <c r="AB52" s="1" t="str">
        <f>LOOKUP(A52,Regions__2[])</f>
        <v>Europe &amp; Central Asia</v>
      </c>
      <c r="AC52" s="1" t="str">
        <f t="shared" si="11"/>
        <v/>
      </c>
    </row>
    <row r="53" spans="1:29" x14ac:dyDescent="0.25">
      <c r="A53" s="1" t="s">
        <v>142</v>
      </c>
      <c r="B53">
        <v>2020</v>
      </c>
      <c r="C53">
        <v>3280.8149410000001</v>
      </c>
      <c r="D53">
        <v>49.020000459999999</v>
      </c>
      <c r="E53">
        <v>96.113897620000003</v>
      </c>
      <c r="F53">
        <v>3.8236639380000002</v>
      </c>
      <c r="G53">
        <v>6.2438437520000001E-2</v>
      </c>
      <c r="H53">
        <v>0</v>
      </c>
      <c r="I53">
        <v>97.333333330000002</v>
      </c>
      <c r="J53">
        <v>2.6666666669999999</v>
      </c>
      <c r="K53">
        <v>0</v>
      </c>
      <c r="L53">
        <v>0</v>
      </c>
      <c r="M53">
        <v>94.845704400000002</v>
      </c>
      <c r="N53">
        <v>5.0269222060000001</v>
      </c>
      <c r="O53">
        <v>0.12737339280000001</v>
      </c>
      <c r="P53">
        <v>0</v>
      </c>
      <c r="Q53" t="str">
        <f t="shared" si="0"/>
        <v/>
      </c>
      <c r="R53" t="str">
        <f t="shared" si="1"/>
        <v/>
      </c>
      <c r="S53" t="str">
        <f t="shared" si="2"/>
        <v/>
      </c>
      <c r="T53" t="str">
        <f t="shared" si="3"/>
        <v/>
      </c>
      <c r="U53" s="1">
        <f t="shared" si="4"/>
        <v>96</v>
      </c>
      <c r="V53">
        <f t="shared" si="5"/>
        <v>97</v>
      </c>
      <c r="W53">
        <f t="shared" si="6"/>
        <v>95</v>
      </c>
      <c r="X53" s="1" t="str">
        <f t="shared" si="7"/>
        <v/>
      </c>
      <c r="Y53" s="1" t="str">
        <f t="shared" si="8"/>
        <v/>
      </c>
      <c r="Z53" s="1" t="str">
        <f t="shared" si="9"/>
        <v/>
      </c>
      <c r="AA53" s="1" t="str">
        <f t="shared" si="10"/>
        <v/>
      </c>
      <c r="AB53" s="1" t="str">
        <f>LOOKUP(A53,Regions__2[])</f>
        <v>Europe &amp; Central Asia</v>
      </c>
      <c r="AC53" s="1" t="str">
        <f t="shared" si="11"/>
        <v/>
      </c>
    </row>
    <row r="54" spans="1:29" x14ac:dyDescent="0.25">
      <c r="A54" s="1" t="s">
        <v>175</v>
      </c>
      <c r="B54">
        <v>2015</v>
      </c>
      <c r="C54">
        <v>2120.7160640000002</v>
      </c>
      <c r="D54">
        <v>67.15499878</v>
      </c>
      <c r="E54">
        <v>88.446289530000001</v>
      </c>
      <c r="F54">
        <v>8.4106141599999997</v>
      </c>
      <c r="G54">
        <v>1.578349601</v>
      </c>
      <c r="H54">
        <v>1.5647467079999999</v>
      </c>
      <c r="I54">
        <v>71.892533830000005</v>
      </c>
      <c r="J54">
        <v>21.789327549999999</v>
      </c>
      <c r="K54">
        <v>1.854197906</v>
      </c>
      <c r="L54">
        <v>4.4639407090000001</v>
      </c>
      <c r="M54">
        <v>96.542602579999993</v>
      </c>
      <c r="N54">
        <v>1.867186166</v>
      </c>
      <c r="O54">
        <v>1.443438497</v>
      </c>
      <c r="P54">
        <v>0.1467727616</v>
      </c>
      <c r="Q54">
        <f t="shared" si="0"/>
        <v>5</v>
      </c>
      <c r="R54">
        <f t="shared" si="1"/>
        <v>0.75345470800000103</v>
      </c>
      <c r="S54">
        <f t="shared" si="2"/>
        <v>0.21647560000000113</v>
      </c>
      <c r="T54">
        <f t="shared" si="3"/>
        <v>1.4302380059999991</v>
      </c>
      <c r="U54" s="1">
        <f t="shared" si="4"/>
        <v>88</v>
      </c>
      <c r="V54">
        <f t="shared" si="5"/>
        <v>72</v>
      </c>
      <c r="W54">
        <f t="shared" si="6"/>
        <v>97</v>
      </c>
      <c r="X54" s="1" t="str">
        <f t="shared" si="7"/>
        <v/>
      </c>
      <c r="Y54" s="1" t="str">
        <f t="shared" si="8"/>
        <v/>
      </c>
      <c r="Z54" s="1" t="str">
        <f t="shared" si="9"/>
        <v/>
      </c>
      <c r="AA54" s="1">
        <f t="shared" si="10"/>
        <v>1.2137624059999979</v>
      </c>
      <c r="AB54" s="1" t="str">
        <f>LOOKUP(A54,Regions__2[])</f>
        <v>Sub-Saharan Africa</v>
      </c>
      <c r="AC54" s="1" t="str">
        <f t="shared" si="11"/>
        <v/>
      </c>
    </row>
    <row r="55" spans="1:29" x14ac:dyDescent="0.25">
      <c r="A55" s="1" t="s">
        <v>175</v>
      </c>
      <c r="B55">
        <v>2020</v>
      </c>
      <c r="C55">
        <v>2351.625</v>
      </c>
      <c r="D55">
        <v>70.876998900000004</v>
      </c>
      <c r="E55">
        <v>92.213563070000006</v>
      </c>
      <c r="F55">
        <v>4.7230389700000002</v>
      </c>
      <c r="G55">
        <v>1.7325264760000001</v>
      </c>
      <c r="H55">
        <v>1.330871481</v>
      </c>
      <c r="I55">
        <v>79.04372386</v>
      </c>
      <c r="J55">
        <v>15.154947180000001</v>
      </c>
      <c r="K55">
        <v>1.5961191560000001</v>
      </c>
      <c r="L55">
        <v>4.2052098100000004</v>
      </c>
      <c r="M55">
        <v>97.624980579999999</v>
      </c>
      <c r="N55">
        <v>0.43662003220000001</v>
      </c>
      <c r="O55">
        <v>1.788579159</v>
      </c>
      <c r="P55">
        <v>0.14982022810000001</v>
      </c>
      <c r="Q55" t="str">
        <f t="shared" si="0"/>
        <v/>
      </c>
      <c r="R55" t="str">
        <f t="shared" si="1"/>
        <v/>
      </c>
      <c r="S55" t="str">
        <f t="shared" si="2"/>
        <v/>
      </c>
      <c r="T55" t="str">
        <f t="shared" si="3"/>
        <v/>
      </c>
      <c r="U55" s="1">
        <f t="shared" si="4"/>
        <v>92</v>
      </c>
      <c r="V55">
        <f t="shared" si="5"/>
        <v>79</v>
      </c>
      <c r="W55">
        <f t="shared" si="6"/>
        <v>98</v>
      </c>
      <c r="X55" s="1" t="str">
        <f t="shared" si="7"/>
        <v/>
      </c>
      <c r="Y55" s="1" t="str">
        <f t="shared" si="8"/>
        <v/>
      </c>
      <c r="Z55" s="1" t="str">
        <f t="shared" si="9"/>
        <v/>
      </c>
      <c r="AA55" s="1" t="str">
        <f t="shared" si="10"/>
        <v/>
      </c>
      <c r="AB55" s="1" t="str">
        <f>LOOKUP(A55,Regions__2[])</f>
        <v>Sub-Saharan Africa</v>
      </c>
      <c r="AC55" s="1" t="str">
        <f t="shared" si="11"/>
        <v/>
      </c>
    </row>
    <row r="56" spans="1:29" x14ac:dyDescent="0.25">
      <c r="A56" s="1" t="s">
        <v>96</v>
      </c>
      <c r="B56">
        <v>2015</v>
      </c>
      <c r="C56">
        <v>204471.76560000001</v>
      </c>
      <c r="D56">
        <v>85.770004270000001</v>
      </c>
      <c r="E56">
        <v>97.80356759</v>
      </c>
      <c r="F56">
        <v>0.57950002290000002</v>
      </c>
      <c r="G56">
        <v>0.47496570910000002</v>
      </c>
      <c r="H56">
        <v>1.141966676</v>
      </c>
      <c r="I56">
        <v>88.756028180000001</v>
      </c>
      <c r="J56">
        <v>2.8537735780000002</v>
      </c>
      <c r="K56">
        <v>0.36513423810000001</v>
      </c>
      <c r="L56">
        <v>8.0250640079999993</v>
      </c>
      <c r="M56">
        <v>99.304631020000002</v>
      </c>
      <c r="N56">
        <v>0.20217793440000001</v>
      </c>
      <c r="O56">
        <v>0.49319104540000003</v>
      </c>
      <c r="P56">
        <v>0</v>
      </c>
      <c r="Q56">
        <f t="shared" si="0"/>
        <v>5</v>
      </c>
      <c r="R56">
        <f t="shared" si="1"/>
        <v>0.30345708000000116</v>
      </c>
      <c r="S56">
        <f t="shared" si="2"/>
        <v>0.10347405800000047</v>
      </c>
      <c r="T56">
        <f t="shared" si="3"/>
        <v>1.4378462700000001</v>
      </c>
      <c r="U56" s="1">
        <f t="shared" si="4"/>
        <v>98</v>
      </c>
      <c r="V56">
        <f t="shared" si="5"/>
        <v>89</v>
      </c>
      <c r="W56">
        <f t="shared" si="6"/>
        <v>99</v>
      </c>
      <c r="X56" s="1" t="str">
        <f t="shared" si="7"/>
        <v/>
      </c>
      <c r="Y56" s="1" t="str">
        <f t="shared" si="8"/>
        <v/>
      </c>
      <c r="Z56" s="1" t="str">
        <f t="shared" si="9"/>
        <v/>
      </c>
      <c r="AA56" s="1">
        <f t="shared" si="10"/>
        <v>1.3343722119999997</v>
      </c>
      <c r="AB56" s="1" t="str">
        <f>LOOKUP(A56,Regions__2[])</f>
        <v>Latin America &amp; Caribbean</v>
      </c>
      <c r="AC56" s="1" t="str">
        <f t="shared" si="11"/>
        <v/>
      </c>
    </row>
    <row r="57" spans="1:29" x14ac:dyDescent="0.25">
      <c r="A57" s="1" t="s">
        <v>96</v>
      </c>
      <c r="B57">
        <v>2020</v>
      </c>
      <c r="C57">
        <v>212559.4063</v>
      </c>
      <c r="D57">
        <v>87.072998049999995</v>
      </c>
      <c r="E57">
        <v>99.320852990000006</v>
      </c>
      <c r="F57">
        <v>0.12654900390000001</v>
      </c>
      <c r="G57">
        <v>0.55259800989999996</v>
      </c>
      <c r="I57">
        <v>95.945259530000001</v>
      </c>
      <c r="J57">
        <v>0.97895091540000001</v>
      </c>
      <c r="K57">
        <v>3.0757895510000002</v>
      </c>
      <c r="M57">
        <v>99.822001310000005</v>
      </c>
      <c r="N57">
        <v>0</v>
      </c>
      <c r="O57">
        <v>0.1779986949</v>
      </c>
      <c r="P57">
        <v>0</v>
      </c>
      <c r="Q57" t="str">
        <f t="shared" si="0"/>
        <v/>
      </c>
      <c r="R57" t="str">
        <f t="shared" si="1"/>
        <v/>
      </c>
      <c r="S57" t="str">
        <f t="shared" si="2"/>
        <v/>
      </c>
      <c r="T57" t="str">
        <f t="shared" si="3"/>
        <v/>
      </c>
      <c r="U57" s="1">
        <f t="shared" si="4"/>
        <v>99</v>
      </c>
      <c r="V57">
        <f t="shared" si="5"/>
        <v>96</v>
      </c>
      <c r="W57">
        <f t="shared" si="6"/>
        <v>100</v>
      </c>
      <c r="X57" s="1" t="str">
        <f t="shared" si="7"/>
        <v/>
      </c>
      <c r="Y57" s="1" t="str">
        <f t="shared" si="8"/>
        <v/>
      </c>
      <c r="Z57" s="1" t="str">
        <f t="shared" si="9"/>
        <v/>
      </c>
      <c r="AA57" s="1" t="str">
        <f t="shared" si="10"/>
        <v/>
      </c>
      <c r="AB57" s="1" t="str">
        <f>LOOKUP(A57,Regions__2[])</f>
        <v>Latin America &amp; Caribbean</v>
      </c>
      <c r="AC57" s="1" t="str">
        <f t="shared" si="11"/>
        <v/>
      </c>
    </row>
    <row r="58" spans="1:29" x14ac:dyDescent="0.25">
      <c r="A58" s="1" t="s">
        <v>75</v>
      </c>
      <c r="B58">
        <v>2015</v>
      </c>
      <c r="C58">
        <v>29.148000719999999</v>
      </c>
      <c r="D58">
        <v>46.583000179999999</v>
      </c>
      <c r="E58">
        <v>99.864383559999993</v>
      </c>
      <c r="F58">
        <v>0</v>
      </c>
      <c r="G58">
        <v>0.13561643840000001</v>
      </c>
      <c r="H58">
        <v>0</v>
      </c>
      <c r="Q58">
        <f t="shared" si="0"/>
        <v>5</v>
      </c>
      <c r="R58">
        <f t="shared" si="1"/>
        <v>0</v>
      </c>
      <c r="S58">
        <f t="shared" si="2"/>
        <v>0</v>
      </c>
      <c r="T58">
        <f t="shared" si="3"/>
        <v>0</v>
      </c>
      <c r="U58" s="1">
        <f t="shared" si="4"/>
        <v>100</v>
      </c>
      <c r="V58">
        <f t="shared" si="5"/>
        <v>0</v>
      </c>
      <c r="W58">
        <f t="shared" si="6"/>
        <v>0</v>
      </c>
      <c r="X58" s="1" t="str">
        <f t="shared" si="7"/>
        <v>Full Access</v>
      </c>
      <c r="Y58" s="1" t="str">
        <f t="shared" si="8"/>
        <v/>
      </c>
      <c r="Z58" s="1" t="str">
        <f t="shared" si="9"/>
        <v/>
      </c>
      <c r="AA58" s="1">
        <f t="shared" si="10"/>
        <v>0</v>
      </c>
      <c r="AB58" s="1" t="str">
        <f>LOOKUP(A58,Regions__2[])</f>
        <v>Latin America &amp; Caribbean</v>
      </c>
      <c r="AC58" s="1" t="str">
        <f t="shared" si="11"/>
        <v/>
      </c>
    </row>
    <row r="59" spans="1:29" x14ac:dyDescent="0.25">
      <c r="A59" s="1" t="s">
        <v>75</v>
      </c>
      <c r="B59">
        <v>2020</v>
      </c>
      <c r="C59">
        <v>30.23699951</v>
      </c>
      <c r="D59">
        <v>48.51499939</v>
      </c>
      <c r="E59">
        <v>99.864383559999993</v>
      </c>
      <c r="F59">
        <v>0</v>
      </c>
      <c r="G59">
        <v>0.13561643840000001</v>
      </c>
      <c r="H59">
        <v>0</v>
      </c>
      <c r="Q59" t="str">
        <f t="shared" si="0"/>
        <v/>
      </c>
      <c r="R59" t="str">
        <f t="shared" si="1"/>
        <v/>
      </c>
      <c r="S59" t="str">
        <f t="shared" si="2"/>
        <v/>
      </c>
      <c r="T59" t="str">
        <f t="shared" si="3"/>
        <v/>
      </c>
      <c r="U59" s="1">
        <f t="shared" si="4"/>
        <v>100</v>
      </c>
      <c r="V59">
        <f t="shared" si="5"/>
        <v>0</v>
      </c>
      <c r="W59">
        <f t="shared" si="6"/>
        <v>0</v>
      </c>
      <c r="X59" s="1" t="str">
        <f t="shared" si="7"/>
        <v/>
      </c>
      <c r="Y59" s="1" t="str">
        <f t="shared" si="8"/>
        <v/>
      </c>
      <c r="Z59" s="1" t="str">
        <f t="shared" si="9"/>
        <v/>
      </c>
      <c r="AA59" s="1" t="str">
        <f t="shared" si="10"/>
        <v/>
      </c>
      <c r="AB59" s="1" t="str">
        <f>LOOKUP(A59,Regions__2[])</f>
        <v>Latin America &amp; Caribbean</v>
      </c>
      <c r="AC59" s="1" t="str">
        <f t="shared" si="11"/>
        <v/>
      </c>
    </row>
    <row r="60" spans="1:29" x14ac:dyDescent="0.25">
      <c r="A60" s="1" t="s">
        <v>70</v>
      </c>
      <c r="B60">
        <v>2015</v>
      </c>
      <c r="C60">
        <v>414.91400149999998</v>
      </c>
      <c r="D60">
        <v>76.662994380000001</v>
      </c>
      <c r="E60">
        <v>99.509976159999994</v>
      </c>
      <c r="F60">
        <v>0</v>
      </c>
      <c r="G60">
        <v>0.39667583379999999</v>
      </c>
      <c r="H60">
        <v>9.3348002949999995E-2</v>
      </c>
      <c r="I60">
        <v>99.05</v>
      </c>
      <c r="J60">
        <v>0</v>
      </c>
      <c r="K60">
        <v>0.55000000000000004</v>
      </c>
      <c r="L60">
        <v>0.4</v>
      </c>
      <c r="M60">
        <v>99.65</v>
      </c>
      <c r="N60">
        <v>0</v>
      </c>
      <c r="O60">
        <v>0.35</v>
      </c>
      <c r="P60">
        <v>0</v>
      </c>
      <c r="Q60">
        <f t="shared" si="0"/>
        <v>5</v>
      </c>
      <c r="R60">
        <f t="shared" si="1"/>
        <v>7.8012128000000305E-2</v>
      </c>
      <c r="S60">
        <f t="shared" si="2"/>
        <v>0</v>
      </c>
      <c r="T60">
        <f t="shared" si="3"/>
        <v>-19.809999999999999</v>
      </c>
      <c r="U60" s="1">
        <f t="shared" si="4"/>
        <v>100</v>
      </c>
      <c r="V60">
        <f t="shared" si="5"/>
        <v>99</v>
      </c>
      <c r="W60">
        <f t="shared" si="6"/>
        <v>100</v>
      </c>
      <c r="X60" s="1" t="str">
        <f t="shared" si="7"/>
        <v>Full Access</v>
      </c>
      <c r="Y60" s="1" t="str">
        <f t="shared" si="8"/>
        <v/>
      </c>
      <c r="Z60" s="1" t="str">
        <f t="shared" si="9"/>
        <v>Full Access</v>
      </c>
      <c r="AA60" s="1">
        <f t="shared" si="10"/>
        <v>-19.809999999999999</v>
      </c>
      <c r="AB60" s="1" t="str">
        <f>LOOKUP(A60,Regions__2[])</f>
        <v>East Asia &amp; Pacific</v>
      </c>
      <c r="AC60" s="1" t="str">
        <f t="shared" si="11"/>
        <v/>
      </c>
    </row>
    <row r="61" spans="1:29" x14ac:dyDescent="0.25">
      <c r="A61" s="1" t="s">
        <v>70</v>
      </c>
      <c r="B61">
        <v>2020</v>
      </c>
      <c r="C61">
        <v>437.48300169999999</v>
      </c>
      <c r="D61">
        <v>78.250007629999999</v>
      </c>
      <c r="E61">
        <v>99.900036799999995</v>
      </c>
      <c r="F61">
        <v>0</v>
      </c>
      <c r="G61">
        <v>9.9963200360000004E-2</v>
      </c>
      <c r="H61">
        <v>0</v>
      </c>
      <c r="M61">
        <v>99.65</v>
      </c>
      <c r="N61">
        <v>0</v>
      </c>
      <c r="O61">
        <v>0.35</v>
      </c>
      <c r="P61">
        <v>0</v>
      </c>
      <c r="Q61" t="str">
        <f t="shared" si="0"/>
        <v/>
      </c>
      <c r="R61" t="str">
        <f t="shared" si="1"/>
        <v/>
      </c>
      <c r="S61" t="str">
        <f t="shared" si="2"/>
        <v/>
      </c>
      <c r="T61" t="str">
        <f t="shared" si="3"/>
        <v/>
      </c>
      <c r="U61" s="1">
        <f t="shared" si="4"/>
        <v>100</v>
      </c>
      <c r="V61">
        <f t="shared" si="5"/>
        <v>0</v>
      </c>
      <c r="W61">
        <f t="shared" si="6"/>
        <v>100</v>
      </c>
      <c r="X61" s="1" t="str">
        <f t="shared" si="7"/>
        <v/>
      </c>
      <c r="Y61" s="1" t="str">
        <f t="shared" si="8"/>
        <v/>
      </c>
      <c r="Z61" s="1" t="str">
        <f t="shared" si="9"/>
        <v/>
      </c>
      <c r="AA61" s="1" t="str">
        <f t="shared" si="10"/>
        <v/>
      </c>
      <c r="AB61" s="1" t="str">
        <f>LOOKUP(A61,Regions__2[])</f>
        <v>East Asia &amp; Pacific</v>
      </c>
      <c r="AC61" s="1" t="str">
        <f t="shared" si="11"/>
        <v/>
      </c>
    </row>
    <row r="62" spans="1:29" x14ac:dyDescent="0.25">
      <c r="A62" s="1" t="s">
        <v>99</v>
      </c>
      <c r="B62">
        <v>2015</v>
      </c>
      <c r="C62">
        <v>7199.7387699999999</v>
      </c>
      <c r="D62">
        <v>73.989997860000003</v>
      </c>
      <c r="E62">
        <v>99.196327310000001</v>
      </c>
      <c r="F62">
        <v>0</v>
      </c>
      <c r="G62">
        <v>0.80367269050000001</v>
      </c>
      <c r="H62">
        <v>0</v>
      </c>
      <c r="I62">
        <v>98.016140340000007</v>
      </c>
      <c r="J62">
        <v>0</v>
      </c>
      <c r="K62">
        <v>1.98385966</v>
      </c>
      <c r="L62">
        <v>0</v>
      </c>
      <c r="M62">
        <v>99.611207719999996</v>
      </c>
      <c r="N62">
        <v>0</v>
      </c>
      <c r="O62">
        <v>0.3887922761</v>
      </c>
      <c r="P62">
        <v>0</v>
      </c>
      <c r="Q62">
        <f t="shared" si="0"/>
        <v>5</v>
      </c>
      <c r="R62">
        <f t="shared" si="1"/>
        <v>-3.6982073999999442E-2</v>
      </c>
      <c r="S62">
        <f t="shared" si="2"/>
        <v>-1.6507464000000027E-2</v>
      </c>
      <c r="T62">
        <f t="shared" si="3"/>
        <v>-0.12297047400000168</v>
      </c>
      <c r="U62" s="1">
        <f t="shared" si="4"/>
        <v>99</v>
      </c>
      <c r="V62">
        <f t="shared" si="5"/>
        <v>98</v>
      </c>
      <c r="W62">
        <f t="shared" si="6"/>
        <v>100</v>
      </c>
      <c r="X62" s="1" t="str">
        <f t="shared" si="7"/>
        <v/>
      </c>
      <c r="Y62" s="1" t="str">
        <f t="shared" si="8"/>
        <v/>
      </c>
      <c r="Z62" s="1" t="str">
        <f t="shared" si="9"/>
        <v>Full Access</v>
      </c>
      <c r="AA62" s="1">
        <f t="shared" si="10"/>
        <v>-0.10646301000000165</v>
      </c>
      <c r="AB62" s="1" t="str">
        <f>LOOKUP(A62,Regions__2[])</f>
        <v>Europe &amp; Central Asia</v>
      </c>
      <c r="AC62" s="1" t="str">
        <f t="shared" si="11"/>
        <v/>
      </c>
    </row>
    <row r="63" spans="1:29" x14ac:dyDescent="0.25">
      <c r="A63" s="1" t="s">
        <v>99</v>
      </c>
      <c r="B63">
        <v>2020</v>
      </c>
      <c r="C63">
        <v>6948.4448240000002</v>
      </c>
      <c r="D63">
        <v>75.685997009999994</v>
      </c>
      <c r="E63">
        <v>99.011416940000004</v>
      </c>
      <c r="F63">
        <v>0</v>
      </c>
      <c r="G63">
        <v>0.98858306070000002</v>
      </c>
      <c r="H63">
        <v>0</v>
      </c>
      <c r="I63">
        <v>97.401287969999998</v>
      </c>
      <c r="J63">
        <v>0</v>
      </c>
      <c r="K63">
        <v>2.5987120309999998</v>
      </c>
      <c r="L63">
        <v>0</v>
      </c>
      <c r="M63">
        <v>99.528670399999996</v>
      </c>
      <c r="N63">
        <v>0</v>
      </c>
      <c r="O63">
        <v>0.47132960070000002</v>
      </c>
      <c r="P63">
        <v>0</v>
      </c>
      <c r="Q63" t="str">
        <f t="shared" si="0"/>
        <v/>
      </c>
      <c r="R63" t="str">
        <f t="shared" si="1"/>
        <v/>
      </c>
      <c r="S63" t="str">
        <f t="shared" si="2"/>
        <v/>
      </c>
      <c r="T63" t="str">
        <f t="shared" si="3"/>
        <v/>
      </c>
      <c r="U63" s="1">
        <f t="shared" si="4"/>
        <v>99</v>
      </c>
      <c r="V63">
        <f t="shared" si="5"/>
        <v>97</v>
      </c>
      <c r="W63">
        <f t="shared" si="6"/>
        <v>100</v>
      </c>
      <c r="X63" s="1" t="str">
        <f t="shared" si="7"/>
        <v/>
      </c>
      <c r="Y63" s="1" t="str">
        <f t="shared" si="8"/>
        <v/>
      </c>
      <c r="Z63" s="1" t="str">
        <f t="shared" si="9"/>
        <v/>
      </c>
      <c r="AA63" s="1" t="str">
        <f t="shared" si="10"/>
        <v/>
      </c>
      <c r="AB63" s="1" t="str">
        <f>LOOKUP(A63,Regions__2[])</f>
        <v>Europe &amp; Central Asia</v>
      </c>
      <c r="AC63" s="1" t="str">
        <f t="shared" si="11"/>
        <v/>
      </c>
    </row>
    <row r="64" spans="1:29" x14ac:dyDescent="0.25">
      <c r="A64" s="1" t="s">
        <v>239</v>
      </c>
      <c r="B64">
        <v>2015</v>
      </c>
      <c r="C64">
        <v>18110.615229999999</v>
      </c>
      <c r="D64">
        <v>27.530000690000001</v>
      </c>
      <c r="E64">
        <v>50.137131089999997</v>
      </c>
      <c r="F64">
        <v>25.67354095</v>
      </c>
      <c r="G64">
        <v>22.430178909999999</v>
      </c>
      <c r="H64">
        <v>1.7591490430000001</v>
      </c>
      <c r="I64">
        <v>38.855163699999999</v>
      </c>
      <c r="J64">
        <v>30.202184890000002</v>
      </c>
      <c r="K64">
        <v>28.648694299999999</v>
      </c>
      <c r="L64">
        <v>2.2939571060000001</v>
      </c>
      <c r="M64">
        <v>79.835792159999997</v>
      </c>
      <c r="N64">
        <v>13.75233459</v>
      </c>
      <c r="O64">
        <v>6.0605534319999999</v>
      </c>
      <c r="P64">
        <v>0.35131981779999999</v>
      </c>
      <c r="Q64">
        <f t="shared" si="0"/>
        <v>5</v>
      </c>
      <c r="R64">
        <f t="shared" si="1"/>
        <v>-0.58445532599999983</v>
      </c>
      <c r="S64">
        <f t="shared" si="2"/>
        <v>4.9225276000001372E-2</v>
      </c>
      <c r="T64">
        <f t="shared" si="3"/>
        <v>-1.2273809599999992</v>
      </c>
      <c r="U64" s="1">
        <f t="shared" si="4"/>
        <v>50</v>
      </c>
      <c r="V64">
        <f t="shared" si="5"/>
        <v>39</v>
      </c>
      <c r="W64">
        <f t="shared" si="6"/>
        <v>80</v>
      </c>
      <c r="X64" s="1" t="str">
        <f t="shared" si="7"/>
        <v/>
      </c>
      <c r="Y64" s="1" t="str">
        <f t="shared" si="8"/>
        <v/>
      </c>
      <c r="Z64" s="1" t="str">
        <f t="shared" si="9"/>
        <v/>
      </c>
      <c r="AA64" s="1">
        <f t="shared" si="10"/>
        <v>-1.2766062360000006</v>
      </c>
      <c r="AB64" s="1" t="str">
        <f>LOOKUP(A64,Regions__2[])</f>
        <v>Sub-Saharan Africa</v>
      </c>
      <c r="AC64" s="1" t="str">
        <f t="shared" si="11"/>
        <v/>
      </c>
    </row>
    <row r="65" spans="1:29" x14ac:dyDescent="0.25">
      <c r="A65" s="1" t="s">
        <v>239</v>
      </c>
      <c r="B65">
        <v>2020</v>
      </c>
      <c r="C65">
        <v>20903.277340000001</v>
      </c>
      <c r="D65">
        <v>30.60700035</v>
      </c>
      <c r="E65">
        <v>47.214854459999998</v>
      </c>
      <c r="F65">
        <v>31.2730034</v>
      </c>
      <c r="G65">
        <v>21.15863263</v>
      </c>
      <c r="H65">
        <v>0.35350950240000001</v>
      </c>
      <c r="I65">
        <v>32.718258900000002</v>
      </c>
      <c r="J65">
        <v>38.626902540000003</v>
      </c>
      <c r="K65">
        <v>28.3404457</v>
      </c>
      <c r="L65">
        <v>0.31439286259999999</v>
      </c>
      <c r="M65">
        <v>80.081918540000004</v>
      </c>
      <c r="N65">
        <v>14.60004919</v>
      </c>
      <c r="O65">
        <v>4.8758364869999999</v>
      </c>
      <c r="P65">
        <v>0.44219578050000002</v>
      </c>
      <c r="Q65" t="str">
        <f t="shared" si="0"/>
        <v/>
      </c>
      <c r="R65" t="str">
        <f t="shared" si="1"/>
        <v/>
      </c>
      <c r="S65" t="str">
        <f t="shared" si="2"/>
        <v/>
      </c>
      <c r="T65" t="str">
        <f t="shared" si="3"/>
        <v/>
      </c>
      <c r="U65" s="1">
        <f t="shared" si="4"/>
        <v>47</v>
      </c>
      <c r="V65">
        <f t="shared" si="5"/>
        <v>33</v>
      </c>
      <c r="W65">
        <f t="shared" si="6"/>
        <v>80</v>
      </c>
      <c r="X65" s="1" t="str">
        <f t="shared" si="7"/>
        <v/>
      </c>
      <c r="Y65" s="1" t="str">
        <f t="shared" si="8"/>
        <v/>
      </c>
      <c r="Z65" s="1" t="str">
        <f t="shared" si="9"/>
        <v/>
      </c>
      <c r="AA65" s="1" t="str">
        <f t="shared" si="10"/>
        <v/>
      </c>
      <c r="AB65" s="1" t="str">
        <f>LOOKUP(A65,Regions__2[])</f>
        <v>Sub-Saharan Africa</v>
      </c>
      <c r="AC65" s="1" t="str">
        <f t="shared" si="11"/>
        <v/>
      </c>
    </row>
    <row r="66" spans="1:29" x14ac:dyDescent="0.25">
      <c r="A66" s="1" t="s">
        <v>227</v>
      </c>
      <c r="B66">
        <v>2015</v>
      </c>
      <c r="C66">
        <v>10160.034180000001</v>
      </c>
      <c r="D66">
        <v>12.07800007</v>
      </c>
      <c r="E66">
        <v>59.581469249999998</v>
      </c>
      <c r="F66">
        <v>19.538891840000002</v>
      </c>
      <c r="G66">
        <v>14.864992579999999</v>
      </c>
      <c r="H66">
        <v>6.0146463399999996</v>
      </c>
      <c r="I66">
        <v>55.55826691</v>
      </c>
      <c r="J66">
        <v>21.166795570000001</v>
      </c>
      <c r="K66">
        <v>16.594144570000001</v>
      </c>
      <c r="L66">
        <v>6.6807929509999999</v>
      </c>
      <c r="M66">
        <v>88.868437589999999</v>
      </c>
      <c r="N66">
        <v>7.6885395340000002</v>
      </c>
      <c r="O66">
        <v>2.2776018659999999</v>
      </c>
      <c r="P66">
        <v>1.1654210119999999</v>
      </c>
      <c r="Q66">
        <f t="shared" ref="Q66:Q129" si="12">IF(A66 =  A67,  B67 - B66, "")</f>
        <v>5</v>
      </c>
      <c r="R66">
        <f t="shared" ref="R66:R129" si="13">IF(A66 = A67,( E67 - E66)/Q66, "")</f>
        <v>0.5251306</v>
      </c>
      <c r="S66">
        <f t="shared" ref="S66:S129" si="14">IF(A66 = A67,( M67 - M66)/Q66, "")</f>
        <v>0.36013465400000089</v>
      </c>
      <c r="T66">
        <f t="shared" ref="T66:T129" si="15">IF(A66 = A67,( I67 - I66)/Q66, "")</f>
        <v>0.42549967199999938</v>
      </c>
      <c r="U66" s="1">
        <f t="shared" ref="U66:U129" si="16">ROUND(E66, 0)</f>
        <v>60</v>
      </c>
      <c r="V66">
        <f t="shared" ref="V66:V129" si="17">ROUND(I66, 0 )</f>
        <v>56</v>
      </c>
      <c r="W66">
        <f t="shared" ref="W66:W129" si="18">ROUND(M66,0)</f>
        <v>89</v>
      </c>
      <c r="X66" s="1" t="str">
        <f t="shared" ref="X66:X129" si="19">IF(AND(A66=A67,U66=100,U67=100),"Full Access","")</f>
        <v/>
      </c>
      <c r="Y66" s="1" t="str">
        <f t="shared" ref="Y66:Y129" si="20">IF(AND(A66=A67,V66=100,V67=100),"Full Access","")</f>
        <v/>
      </c>
      <c r="Z66" s="1" t="str">
        <f t="shared" ref="Z66:Z129" si="21">IF(AND(A66=A67,W66=100,W67=100),"Full Access","")</f>
        <v/>
      </c>
      <c r="AA66" s="1">
        <f t="shared" ref="AA66:AA129" si="22">IFERROR(T66 - S66, "")</f>
        <v>6.5365017999998498E-2</v>
      </c>
      <c r="AB66" s="1" t="str">
        <f>LOOKUP(A66,Regions__2[])</f>
        <v>Sub-Saharan Africa</v>
      </c>
      <c r="AC66" s="1" t="str">
        <f t="shared" ref="AC66:AC129" si="23">IF(AND(A66=A67, B66 = 2020),  B66, "")</f>
        <v/>
      </c>
    </row>
    <row r="67" spans="1:29" x14ac:dyDescent="0.25">
      <c r="A67" s="1" t="s">
        <v>227</v>
      </c>
      <c r="B67">
        <v>2020</v>
      </c>
      <c r="C67">
        <v>11890.78125</v>
      </c>
      <c r="D67">
        <v>13.708000180000001</v>
      </c>
      <c r="E67">
        <v>62.207122249999998</v>
      </c>
      <c r="F67">
        <v>19.439693139999999</v>
      </c>
      <c r="G67">
        <v>14.758259689999999</v>
      </c>
      <c r="H67">
        <v>3.5949249129999998</v>
      </c>
      <c r="I67">
        <v>57.685765269999997</v>
      </c>
      <c r="J67">
        <v>21.251482129999999</v>
      </c>
      <c r="K67">
        <v>16.896752379999999</v>
      </c>
      <c r="L67">
        <v>4.1660002189999998</v>
      </c>
      <c r="M67">
        <v>90.669110860000004</v>
      </c>
      <c r="N67">
        <v>8.0344628690000004</v>
      </c>
      <c r="O67">
        <v>1.2964262689999999</v>
      </c>
      <c r="P67">
        <v>0</v>
      </c>
      <c r="Q67" t="str">
        <f t="shared" si="12"/>
        <v/>
      </c>
      <c r="R67" t="str">
        <f t="shared" si="13"/>
        <v/>
      </c>
      <c r="S67" t="str">
        <f t="shared" si="14"/>
        <v/>
      </c>
      <c r="T67" t="str">
        <f t="shared" si="15"/>
        <v/>
      </c>
      <c r="U67" s="1">
        <f t="shared" si="16"/>
        <v>62</v>
      </c>
      <c r="V67">
        <f t="shared" si="17"/>
        <v>58</v>
      </c>
      <c r="W67">
        <f t="shared" si="18"/>
        <v>91</v>
      </c>
      <c r="X67" s="1" t="str">
        <f t="shared" si="19"/>
        <v/>
      </c>
      <c r="Y67" s="1" t="str">
        <f t="shared" si="20"/>
        <v/>
      </c>
      <c r="Z67" s="1" t="str">
        <f t="shared" si="21"/>
        <v/>
      </c>
      <c r="AA67" s="1" t="str">
        <f t="shared" si="22"/>
        <v/>
      </c>
      <c r="AB67" s="1" t="str">
        <f>LOOKUP(A67,Regions__2[])</f>
        <v>Sub-Saharan Africa</v>
      </c>
      <c r="AC67" s="1" t="str">
        <f t="shared" si="23"/>
        <v/>
      </c>
    </row>
    <row r="68" spans="1:29" x14ac:dyDescent="0.25">
      <c r="A68" s="1" t="s">
        <v>187</v>
      </c>
      <c r="B68">
        <v>2015</v>
      </c>
      <c r="C68">
        <v>524.73999019999997</v>
      </c>
      <c r="D68">
        <v>64.299995420000002</v>
      </c>
      <c r="E68">
        <v>85.443342369999996</v>
      </c>
      <c r="F68">
        <v>10.253077619999999</v>
      </c>
      <c r="G68">
        <v>4.1519483189999997</v>
      </c>
      <c r="H68">
        <v>0.15163169109999999</v>
      </c>
      <c r="I68">
        <v>72.832314109999999</v>
      </c>
      <c r="J68">
        <v>16.379794579999999</v>
      </c>
      <c r="K68">
        <v>10.436760769999999</v>
      </c>
      <c r="L68">
        <v>0.35113053970000002</v>
      </c>
      <c r="M68">
        <v>92.445114509999996</v>
      </c>
      <c r="N68">
        <v>6.8514639109999997</v>
      </c>
      <c r="O68">
        <v>0.66255362809999996</v>
      </c>
      <c r="P68">
        <v>4.0867953800000002E-2</v>
      </c>
      <c r="Q68">
        <f t="shared" si="12"/>
        <v>5</v>
      </c>
      <c r="R68">
        <f t="shared" si="13"/>
        <v>0.66525281000000125</v>
      </c>
      <c r="S68">
        <f t="shared" si="14"/>
        <v>0.13097709799999963</v>
      </c>
      <c r="T68">
        <f t="shared" si="15"/>
        <v>1.4564422659999992</v>
      </c>
      <c r="U68" s="1">
        <f t="shared" si="16"/>
        <v>85</v>
      </c>
      <c r="V68">
        <f t="shared" si="17"/>
        <v>73</v>
      </c>
      <c r="W68">
        <f t="shared" si="18"/>
        <v>92</v>
      </c>
      <c r="X68" s="1" t="str">
        <f t="shared" si="19"/>
        <v/>
      </c>
      <c r="Y68" s="1" t="str">
        <f t="shared" si="20"/>
        <v/>
      </c>
      <c r="Z68" s="1" t="str">
        <f t="shared" si="21"/>
        <v/>
      </c>
      <c r="AA68" s="1">
        <f t="shared" si="22"/>
        <v>1.3254651679999996</v>
      </c>
      <c r="AB68" s="1" t="str">
        <f>LOOKUP(A68,Regions__2[])</f>
        <v>Sub-Saharan Africa</v>
      </c>
      <c r="AC68" s="1" t="str">
        <f t="shared" si="23"/>
        <v/>
      </c>
    </row>
    <row r="69" spans="1:29" x14ac:dyDescent="0.25">
      <c r="A69" s="1" t="s">
        <v>187</v>
      </c>
      <c r="B69">
        <v>2020</v>
      </c>
      <c r="C69">
        <v>555.98797609999997</v>
      </c>
      <c r="D69">
        <v>66.652000430000001</v>
      </c>
      <c r="E69">
        <v>88.769606420000002</v>
      </c>
      <c r="F69">
        <v>7.9041508460000003</v>
      </c>
      <c r="G69">
        <v>3.2091477159999999</v>
      </c>
      <c r="H69">
        <v>0.1170950144</v>
      </c>
      <c r="I69">
        <v>80.114525439999994</v>
      </c>
      <c r="J69">
        <v>9.9111270220000005</v>
      </c>
      <c r="K69">
        <v>9.6232170030000006</v>
      </c>
      <c r="L69">
        <v>0.35113053970000002</v>
      </c>
      <c r="M69">
        <v>93.1</v>
      </c>
      <c r="N69">
        <v>6.9</v>
      </c>
      <c r="O69">
        <v>0</v>
      </c>
      <c r="P69">
        <v>0</v>
      </c>
      <c r="Q69" t="str">
        <f t="shared" si="12"/>
        <v/>
      </c>
      <c r="R69" t="str">
        <f t="shared" si="13"/>
        <v/>
      </c>
      <c r="S69" t="str">
        <f t="shared" si="14"/>
        <v/>
      </c>
      <c r="T69" t="str">
        <f t="shared" si="15"/>
        <v/>
      </c>
      <c r="U69" s="1">
        <f t="shared" si="16"/>
        <v>89</v>
      </c>
      <c r="V69">
        <f t="shared" si="17"/>
        <v>80</v>
      </c>
      <c r="W69">
        <f t="shared" si="18"/>
        <v>93</v>
      </c>
      <c r="X69" s="1" t="str">
        <f t="shared" si="19"/>
        <v/>
      </c>
      <c r="Y69" s="1" t="str">
        <f t="shared" si="20"/>
        <v/>
      </c>
      <c r="Z69" s="1" t="str">
        <f t="shared" si="21"/>
        <v/>
      </c>
      <c r="AA69" s="1" t="str">
        <f t="shared" si="22"/>
        <v/>
      </c>
      <c r="AB69" s="1" t="str">
        <f>LOOKUP(A69,Regions__2[])</f>
        <v>Sub-Saharan Africa</v>
      </c>
      <c r="AC69" s="1" t="str">
        <f t="shared" si="23"/>
        <v/>
      </c>
    </row>
    <row r="70" spans="1:29" x14ac:dyDescent="0.25">
      <c r="A70" s="1" t="s">
        <v>212</v>
      </c>
      <c r="B70">
        <v>2015</v>
      </c>
      <c r="C70">
        <v>15521.434569999999</v>
      </c>
      <c r="D70">
        <v>22.187999730000001</v>
      </c>
      <c r="E70">
        <v>68.443848959999997</v>
      </c>
      <c r="F70">
        <v>8.6032481930000007</v>
      </c>
      <c r="G70">
        <v>9.6029948170000008</v>
      </c>
      <c r="H70">
        <v>13.34990803</v>
      </c>
      <c r="I70">
        <v>62.711116680000003</v>
      </c>
      <c r="J70">
        <v>9.432045638</v>
      </c>
      <c r="K70">
        <v>11.750895959999999</v>
      </c>
      <c r="L70">
        <v>16.105941720000001</v>
      </c>
      <c r="M70">
        <v>88.548191439999997</v>
      </c>
      <c r="N70">
        <v>5.6967034720000003</v>
      </c>
      <c r="O70">
        <v>2.0704456869999999</v>
      </c>
      <c r="P70">
        <v>3.6846594000000001</v>
      </c>
      <c r="Q70">
        <f t="shared" si="12"/>
        <v>5</v>
      </c>
      <c r="R70">
        <f t="shared" si="13"/>
        <v>0.55520720199999973</v>
      </c>
      <c r="S70">
        <f t="shared" si="14"/>
        <v>0.38197714599999982</v>
      </c>
      <c r="T70">
        <f t="shared" si="15"/>
        <v>0.47120783000000016</v>
      </c>
      <c r="U70" s="1">
        <f t="shared" si="16"/>
        <v>68</v>
      </c>
      <c r="V70">
        <f t="shared" si="17"/>
        <v>63</v>
      </c>
      <c r="W70">
        <f t="shared" si="18"/>
        <v>89</v>
      </c>
      <c r="X70" s="1" t="str">
        <f t="shared" si="19"/>
        <v/>
      </c>
      <c r="Y70" s="1" t="str">
        <f t="shared" si="20"/>
        <v/>
      </c>
      <c r="Z70" s="1" t="str">
        <f t="shared" si="21"/>
        <v/>
      </c>
      <c r="AA70" s="1">
        <f t="shared" si="22"/>
        <v>8.9230684000000338E-2</v>
      </c>
      <c r="AB70" s="1" t="str">
        <f>LOOKUP(A70,Regions__2[])</f>
        <v>East Asia &amp; Pacific</v>
      </c>
      <c r="AC70" s="1" t="str">
        <f t="shared" si="23"/>
        <v/>
      </c>
    </row>
    <row r="71" spans="1:29" x14ac:dyDescent="0.25">
      <c r="A71" s="1" t="s">
        <v>212</v>
      </c>
      <c r="B71">
        <v>2020</v>
      </c>
      <c r="C71">
        <v>16718.970700000002</v>
      </c>
      <c r="D71">
        <v>24.23200035</v>
      </c>
      <c r="E71">
        <v>71.219884969999995</v>
      </c>
      <c r="F71">
        <v>13.90222204</v>
      </c>
      <c r="G71">
        <v>5.6772185579999999</v>
      </c>
      <c r="H71">
        <v>9.2006744339999997</v>
      </c>
      <c r="I71">
        <v>65.067155830000004</v>
      </c>
      <c r="J71">
        <v>15.51772278</v>
      </c>
      <c r="K71">
        <v>7.4928993070000001</v>
      </c>
      <c r="L71">
        <v>11.92222209</v>
      </c>
      <c r="M71">
        <v>90.458077169999996</v>
      </c>
      <c r="N71">
        <v>8.8509147200000005</v>
      </c>
      <c r="O71">
        <v>0</v>
      </c>
      <c r="P71">
        <v>0.69100811439999998</v>
      </c>
      <c r="Q71" t="str">
        <f t="shared" si="12"/>
        <v/>
      </c>
      <c r="R71" t="str">
        <f t="shared" si="13"/>
        <v/>
      </c>
      <c r="S71" t="str">
        <f t="shared" si="14"/>
        <v/>
      </c>
      <c r="T71" t="str">
        <f t="shared" si="15"/>
        <v/>
      </c>
      <c r="U71" s="1">
        <f t="shared" si="16"/>
        <v>71</v>
      </c>
      <c r="V71">
        <f t="shared" si="17"/>
        <v>65</v>
      </c>
      <c r="W71">
        <f t="shared" si="18"/>
        <v>90</v>
      </c>
      <c r="X71" s="1" t="str">
        <f t="shared" si="19"/>
        <v/>
      </c>
      <c r="Y71" s="1" t="str">
        <f t="shared" si="20"/>
        <v/>
      </c>
      <c r="Z71" s="1" t="str">
        <f t="shared" si="21"/>
        <v/>
      </c>
      <c r="AA71" s="1" t="str">
        <f t="shared" si="22"/>
        <v/>
      </c>
      <c r="AB71" s="1" t="str">
        <f>LOOKUP(A71,Regions__2[])</f>
        <v>East Asia &amp; Pacific</v>
      </c>
      <c r="AC71" s="1" t="str">
        <f t="shared" si="23"/>
        <v/>
      </c>
    </row>
    <row r="72" spans="1:29" x14ac:dyDescent="0.25">
      <c r="A72" s="1" t="s">
        <v>219</v>
      </c>
      <c r="B72">
        <v>2015</v>
      </c>
      <c r="C72">
        <v>23298.376950000002</v>
      </c>
      <c r="D72">
        <v>54.57799911</v>
      </c>
      <c r="E72">
        <v>63.973990120000003</v>
      </c>
      <c r="F72">
        <v>11.23827056</v>
      </c>
      <c r="G72">
        <v>17.651358330000001</v>
      </c>
      <c r="H72">
        <v>7.1363809839999996</v>
      </c>
      <c r="I72">
        <v>42.005669210000001</v>
      </c>
      <c r="J72">
        <v>11.073386409999999</v>
      </c>
      <c r="K72">
        <v>32.39404459</v>
      </c>
      <c r="L72">
        <v>14.52689979</v>
      </c>
      <c r="M72">
        <v>82.256907909999995</v>
      </c>
      <c r="N72">
        <v>11.37549377</v>
      </c>
      <c r="O72">
        <v>5.3819035130000001</v>
      </c>
      <c r="P72">
        <v>0.98569480279999999</v>
      </c>
      <c r="Q72">
        <f t="shared" si="12"/>
        <v>5</v>
      </c>
      <c r="R72">
        <f t="shared" si="13"/>
        <v>0.34928561199999847</v>
      </c>
      <c r="S72">
        <f t="shared" si="14"/>
        <v>-3.4664609999998673E-2</v>
      </c>
      <c r="T72">
        <f t="shared" si="15"/>
        <v>0.30438238200000001</v>
      </c>
      <c r="U72" s="1">
        <f t="shared" si="16"/>
        <v>64</v>
      </c>
      <c r="V72">
        <f t="shared" si="17"/>
        <v>42</v>
      </c>
      <c r="W72">
        <f t="shared" si="18"/>
        <v>82</v>
      </c>
      <c r="X72" s="1" t="str">
        <f t="shared" si="19"/>
        <v/>
      </c>
      <c r="Y72" s="1" t="str">
        <f t="shared" si="20"/>
        <v/>
      </c>
      <c r="Z72" s="1" t="str">
        <f t="shared" si="21"/>
        <v/>
      </c>
      <c r="AA72" s="1">
        <f t="shared" si="22"/>
        <v>0.33904699199999866</v>
      </c>
      <c r="AB72" s="1" t="str">
        <f>LOOKUP(A72,Regions__2[])</f>
        <v>Sub-Saharan Africa</v>
      </c>
      <c r="AC72" s="1" t="str">
        <f t="shared" si="23"/>
        <v/>
      </c>
    </row>
    <row r="73" spans="1:29" x14ac:dyDescent="0.25">
      <c r="A73" s="1" t="s">
        <v>219</v>
      </c>
      <c r="B73">
        <v>2020</v>
      </c>
      <c r="C73">
        <v>26545.863280000001</v>
      </c>
      <c r="D73">
        <v>57.560005189999998</v>
      </c>
      <c r="E73">
        <v>65.720418179999996</v>
      </c>
      <c r="F73">
        <v>12.874748629999999</v>
      </c>
      <c r="G73">
        <v>15.00100626</v>
      </c>
      <c r="H73">
        <v>6.4038269269999999</v>
      </c>
      <c r="I73">
        <v>43.527581120000001</v>
      </c>
      <c r="J73">
        <v>12.67259943</v>
      </c>
      <c r="K73">
        <v>30.12380645</v>
      </c>
      <c r="L73">
        <v>13.676012999999999</v>
      </c>
      <c r="M73">
        <v>82.083584860000002</v>
      </c>
      <c r="N73">
        <v>13.023796770000001</v>
      </c>
      <c r="O73">
        <v>3.8507013510000001</v>
      </c>
      <c r="P73">
        <v>1.041917019</v>
      </c>
      <c r="Q73" t="str">
        <f t="shared" si="12"/>
        <v/>
      </c>
      <c r="R73" t="str">
        <f t="shared" si="13"/>
        <v/>
      </c>
      <c r="S73" t="str">
        <f t="shared" si="14"/>
        <v/>
      </c>
      <c r="T73" t="str">
        <f t="shared" si="15"/>
        <v/>
      </c>
      <c r="U73" s="1">
        <f t="shared" si="16"/>
        <v>66</v>
      </c>
      <c r="V73">
        <f t="shared" si="17"/>
        <v>44</v>
      </c>
      <c r="W73">
        <f t="shared" si="18"/>
        <v>82</v>
      </c>
      <c r="X73" s="1" t="str">
        <f t="shared" si="19"/>
        <v/>
      </c>
      <c r="Y73" s="1" t="str">
        <f t="shared" si="20"/>
        <v/>
      </c>
      <c r="Z73" s="1" t="str">
        <f t="shared" si="21"/>
        <v/>
      </c>
      <c r="AA73" s="1" t="str">
        <f t="shared" si="22"/>
        <v/>
      </c>
      <c r="AB73" s="1" t="str">
        <f>LOOKUP(A73,Regions__2[])</f>
        <v>Sub-Saharan Africa</v>
      </c>
      <c r="AC73" s="1" t="str">
        <f t="shared" si="23"/>
        <v/>
      </c>
    </row>
    <row r="74" spans="1:29" x14ac:dyDescent="0.25">
      <c r="A74" s="1" t="s">
        <v>98</v>
      </c>
      <c r="B74">
        <v>2015</v>
      </c>
      <c r="C74">
        <v>36026.667970000002</v>
      </c>
      <c r="D74">
        <v>81.259002690000003</v>
      </c>
      <c r="E74">
        <v>99.229221390000006</v>
      </c>
      <c r="F74">
        <v>0</v>
      </c>
      <c r="G74">
        <v>0.77077860909999996</v>
      </c>
      <c r="H74">
        <v>0</v>
      </c>
      <c r="I74">
        <v>98.81619508</v>
      </c>
      <c r="J74">
        <v>0</v>
      </c>
      <c r="K74">
        <v>1.183804922</v>
      </c>
      <c r="L74">
        <v>0</v>
      </c>
      <c r="M74">
        <v>99.324478850000006</v>
      </c>
      <c r="N74">
        <v>0</v>
      </c>
      <c r="O74">
        <v>0.67552114730000001</v>
      </c>
      <c r="P74">
        <v>0</v>
      </c>
      <c r="Q74">
        <f t="shared" si="12"/>
        <v>5</v>
      </c>
      <c r="R74">
        <f t="shared" si="13"/>
        <v>-1.4821460000007391E-3</v>
      </c>
      <c r="S74">
        <f t="shared" si="14"/>
        <v>-1.3240238000000204E-2</v>
      </c>
      <c r="T74">
        <f t="shared" si="15"/>
        <v>4.8860164000001302E-2</v>
      </c>
      <c r="U74" s="1">
        <f t="shared" si="16"/>
        <v>99</v>
      </c>
      <c r="V74">
        <f t="shared" si="17"/>
        <v>99</v>
      </c>
      <c r="W74">
        <f t="shared" si="18"/>
        <v>99</v>
      </c>
      <c r="X74" s="1" t="str">
        <f t="shared" si="19"/>
        <v/>
      </c>
      <c r="Y74" s="1" t="str">
        <f t="shared" si="20"/>
        <v/>
      </c>
      <c r="Z74" s="1" t="str">
        <f t="shared" si="21"/>
        <v/>
      </c>
      <c r="AA74" s="1">
        <f t="shared" si="22"/>
        <v>6.2100402000001505E-2</v>
      </c>
      <c r="AB74" s="1" t="str">
        <f>LOOKUP(A74,Regions__2[])</f>
        <v>North America</v>
      </c>
      <c r="AC74" s="1" t="str">
        <f t="shared" si="23"/>
        <v/>
      </c>
    </row>
    <row r="75" spans="1:29" x14ac:dyDescent="0.25">
      <c r="A75" s="1" t="s">
        <v>98</v>
      </c>
      <c r="B75">
        <v>2020</v>
      </c>
      <c r="C75">
        <v>37742.15625</v>
      </c>
      <c r="D75">
        <v>81.562004090000002</v>
      </c>
      <c r="E75">
        <v>99.221810660000003</v>
      </c>
      <c r="F75">
        <v>0</v>
      </c>
      <c r="G75">
        <v>0.77818933690000003</v>
      </c>
      <c r="H75">
        <v>0</v>
      </c>
      <c r="I75">
        <v>99.060495900000006</v>
      </c>
      <c r="J75">
        <v>0</v>
      </c>
      <c r="K75">
        <v>0.9395041006</v>
      </c>
      <c r="L75">
        <v>0</v>
      </c>
      <c r="M75">
        <v>99.258277660000005</v>
      </c>
      <c r="N75">
        <v>0</v>
      </c>
      <c r="O75">
        <v>0.74172233710000002</v>
      </c>
      <c r="P75">
        <v>0</v>
      </c>
      <c r="Q75" t="str">
        <f t="shared" si="12"/>
        <v/>
      </c>
      <c r="R75" t="str">
        <f t="shared" si="13"/>
        <v/>
      </c>
      <c r="S75" t="str">
        <f t="shared" si="14"/>
        <v/>
      </c>
      <c r="T75" t="str">
        <f t="shared" si="15"/>
        <v/>
      </c>
      <c r="U75" s="1">
        <f t="shared" si="16"/>
        <v>99</v>
      </c>
      <c r="V75">
        <f t="shared" si="17"/>
        <v>99</v>
      </c>
      <c r="W75">
        <f t="shared" si="18"/>
        <v>99</v>
      </c>
      <c r="X75" s="1" t="str">
        <f t="shared" si="19"/>
        <v/>
      </c>
      <c r="Y75" s="1" t="str">
        <f t="shared" si="20"/>
        <v/>
      </c>
      <c r="Z75" s="1" t="str">
        <f t="shared" si="21"/>
        <v/>
      </c>
      <c r="AA75" s="1" t="str">
        <f t="shared" si="22"/>
        <v/>
      </c>
      <c r="AB75" s="1" t="str">
        <f>LOOKUP(A75,Regions__2[])</f>
        <v>North America</v>
      </c>
      <c r="AC75" s="1" t="str">
        <f t="shared" si="23"/>
        <v/>
      </c>
    </row>
    <row r="76" spans="1:29" x14ac:dyDescent="0.25">
      <c r="A76" s="1" t="s">
        <v>143</v>
      </c>
      <c r="B76">
        <v>2015</v>
      </c>
      <c r="C76">
        <v>61.721000670000002</v>
      </c>
      <c r="D76">
        <v>100</v>
      </c>
      <c r="E76">
        <v>96.125</v>
      </c>
      <c r="F76">
        <v>0</v>
      </c>
      <c r="G76">
        <v>3.875</v>
      </c>
      <c r="H76">
        <v>0</v>
      </c>
      <c r="M76">
        <v>96.125</v>
      </c>
      <c r="N76">
        <v>0</v>
      </c>
      <c r="O76">
        <v>3.875</v>
      </c>
      <c r="P76">
        <v>0</v>
      </c>
      <c r="Q76">
        <f t="shared" si="12"/>
        <v>1</v>
      </c>
      <c r="R76">
        <f t="shared" si="13"/>
        <v>0</v>
      </c>
      <c r="S76">
        <f t="shared" si="14"/>
        <v>0</v>
      </c>
      <c r="T76">
        <f t="shared" si="15"/>
        <v>0</v>
      </c>
      <c r="U76" s="1">
        <f t="shared" si="16"/>
        <v>96</v>
      </c>
      <c r="V76">
        <f t="shared" si="17"/>
        <v>0</v>
      </c>
      <c r="W76">
        <f t="shared" si="18"/>
        <v>96</v>
      </c>
      <c r="X76" s="1" t="str">
        <f t="shared" si="19"/>
        <v/>
      </c>
      <c r="Y76" s="1" t="str">
        <f t="shared" si="20"/>
        <v/>
      </c>
      <c r="Z76" s="1" t="str">
        <f t="shared" si="21"/>
        <v/>
      </c>
      <c r="AA76" s="1">
        <f t="shared" si="22"/>
        <v>0</v>
      </c>
      <c r="AB76" s="1" t="str">
        <f>LOOKUP(A76,Regions__2[])</f>
        <v>Latin America &amp; Caribbean</v>
      </c>
      <c r="AC76" s="1" t="str">
        <f t="shared" si="23"/>
        <v/>
      </c>
    </row>
    <row r="77" spans="1:29" x14ac:dyDescent="0.25">
      <c r="A77" s="1" t="s">
        <v>143</v>
      </c>
      <c r="B77">
        <v>2016</v>
      </c>
      <c r="C77">
        <v>62.563999180000003</v>
      </c>
      <c r="D77">
        <v>100</v>
      </c>
      <c r="E77">
        <v>96.125</v>
      </c>
      <c r="F77">
        <v>0</v>
      </c>
      <c r="G77">
        <v>3.875</v>
      </c>
      <c r="H77">
        <v>0</v>
      </c>
      <c r="M77">
        <v>96.125</v>
      </c>
      <c r="N77">
        <v>0</v>
      </c>
      <c r="O77">
        <v>3.875</v>
      </c>
      <c r="P77">
        <v>0</v>
      </c>
      <c r="Q77" t="str">
        <f t="shared" si="12"/>
        <v/>
      </c>
      <c r="R77" t="str">
        <f t="shared" si="13"/>
        <v/>
      </c>
      <c r="S77" t="str">
        <f t="shared" si="14"/>
        <v/>
      </c>
      <c r="T77" t="str">
        <f t="shared" si="15"/>
        <v/>
      </c>
      <c r="U77" s="1">
        <f t="shared" si="16"/>
        <v>96</v>
      </c>
      <c r="V77">
        <f t="shared" si="17"/>
        <v>0</v>
      </c>
      <c r="W77">
        <f t="shared" si="18"/>
        <v>96</v>
      </c>
      <c r="X77" s="1" t="str">
        <f t="shared" si="19"/>
        <v/>
      </c>
      <c r="Y77" s="1" t="str">
        <f t="shared" si="20"/>
        <v/>
      </c>
      <c r="Z77" s="1" t="str">
        <f t="shared" si="21"/>
        <v/>
      </c>
      <c r="AA77" s="1" t="str">
        <f t="shared" si="22"/>
        <v/>
      </c>
      <c r="AB77" s="1" t="str">
        <f>LOOKUP(A77,Regions__2[])</f>
        <v>Latin America &amp; Caribbean</v>
      </c>
      <c r="AC77" s="1" t="str">
        <f t="shared" si="23"/>
        <v/>
      </c>
    </row>
    <row r="78" spans="1:29" x14ac:dyDescent="0.25">
      <c r="A78" s="1" t="s">
        <v>245</v>
      </c>
      <c r="B78">
        <v>2015</v>
      </c>
      <c r="C78">
        <v>4493.1708980000003</v>
      </c>
      <c r="D78">
        <v>40.277000430000001</v>
      </c>
      <c r="E78">
        <v>42.311345420000002</v>
      </c>
      <c r="F78">
        <v>21.343997179999999</v>
      </c>
      <c r="G78">
        <v>32.010174079999999</v>
      </c>
      <c r="H78">
        <v>4.3344833180000002</v>
      </c>
      <c r="I78">
        <v>31.891407789999999</v>
      </c>
      <c r="J78">
        <v>17.35785358</v>
      </c>
      <c r="K78">
        <v>43.702609250000002</v>
      </c>
      <c r="L78">
        <v>7.0481293919999999</v>
      </c>
      <c r="M78">
        <v>57.76209901</v>
      </c>
      <c r="N78">
        <v>27.25467806</v>
      </c>
      <c r="O78">
        <v>14.67255123</v>
      </c>
      <c r="P78">
        <v>0.31067170900000002</v>
      </c>
      <c r="Q78">
        <f t="shared" si="12"/>
        <v>5</v>
      </c>
      <c r="R78">
        <f t="shared" si="13"/>
        <v>-1.0217886739999997</v>
      </c>
      <c r="S78">
        <f t="shared" si="14"/>
        <v>-1.6200868119999996</v>
      </c>
      <c r="T78">
        <f t="shared" si="15"/>
        <v>-0.75696272799999986</v>
      </c>
      <c r="U78" s="1">
        <f t="shared" si="16"/>
        <v>42</v>
      </c>
      <c r="V78">
        <f t="shared" si="17"/>
        <v>32</v>
      </c>
      <c r="W78">
        <f t="shared" si="18"/>
        <v>58</v>
      </c>
      <c r="X78" s="1" t="str">
        <f t="shared" si="19"/>
        <v/>
      </c>
      <c r="Y78" s="1" t="str">
        <f t="shared" si="20"/>
        <v/>
      </c>
      <c r="Z78" s="1" t="str">
        <f t="shared" si="21"/>
        <v/>
      </c>
      <c r="AA78" s="1">
        <f t="shared" si="22"/>
        <v>0.86312408399999974</v>
      </c>
      <c r="AB78" s="1" t="str">
        <f>LOOKUP(A78,Regions__2[])</f>
        <v>Sub-Saharan Africa</v>
      </c>
      <c r="AC78" s="1" t="str">
        <f t="shared" si="23"/>
        <v/>
      </c>
    </row>
    <row r="79" spans="1:29" x14ac:dyDescent="0.25">
      <c r="A79" s="1" t="s">
        <v>245</v>
      </c>
      <c r="B79">
        <v>2020</v>
      </c>
      <c r="C79">
        <v>4829.7641599999997</v>
      </c>
      <c r="D79">
        <v>42.197998050000002</v>
      </c>
      <c r="E79">
        <v>37.202402050000003</v>
      </c>
      <c r="F79">
        <v>25.682373479999999</v>
      </c>
      <c r="G79">
        <v>33.53911377</v>
      </c>
      <c r="H79">
        <v>3.5761107079999999</v>
      </c>
      <c r="I79">
        <v>28.106594149999999</v>
      </c>
      <c r="J79">
        <v>19.405889899999998</v>
      </c>
      <c r="K79">
        <v>46.373073009999999</v>
      </c>
      <c r="L79">
        <v>6.1144429440000003</v>
      </c>
      <c r="M79">
        <v>49.661664950000002</v>
      </c>
      <c r="N79">
        <v>34.279780090000003</v>
      </c>
      <c r="O79">
        <v>15.95940214</v>
      </c>
      <c r="P79">
        <v>9.915281712E-2</v>
      </c>
      <c r="Q79" t="str">
        <f t="shared" si="12"/>
        <v/>
      </c>
      <c r="R79" t="str">
        <f t="shared" si="13"/>
        <v/>
      </c>
      <c r="S79" t="str">
        <f t="shared" si="14"/>
        <v/>
      </c>
      <c r="T79" t="str">
        <f t="shared" si="15"/>
        <v/>
      </c>
      <c r="U79" s="1">
        <f t="shared" si="16"/>
        <v>37</v>
      </c>
      <c r="V79">
        <f t="shared" si="17"/>
        <v>28</v>
      </c>
      <c r="W79">
        <f t="shared" si="18"/>
        <v>50</v>
      </c>
      <c r="X79" s="1" t="str">
        <f t="shared" si="19"/>
        <v/>
      </c>
      <c r="Y79" s="1" t="str">
        <f t="shared" si="20"/>
        <v/>
      </c>
      <c r="Z79" s="1" t="str">
        <f t="shared" si="21"/>
        <v/>
      </c>
      <c r="AA79" s="1" t="str">
        <f t="shared" si="22"/>
        <v/>
      </c>
      <c r="AB79" s="1" t="str">
        <f>LOOKUP(A79,Regions__2[])</f>
        <v>Sub-Saharan Africa</v>
      </c>
      <c r="AC79" s="1" t="str">
        <f t="shared" si="23"/>
        <v/>
      </c>
    </row>
    <row r="80" spans="1:29" x14ac:dyDescent="0.25">
      <c r="A80" s="1" t="s">
        <v>242</v>
      </c>
      <c r="B80">
        <v>2015</v>
      </c>
      <c r="C80">
        <v>14110.9707</v>
      </c>
      <c r="D80">
        <v>22.515001300000002</v>
      </c>
      <c r="E80">
        <v>44.399096970000002</v>
      </c>
      <c r="F80">
        <v>13.51638311</v>
      </c>
      <c r="G80">
        <v>34.702739940000001</v>
      </c>
      <c r="H80">
        <v>7.3817799820000003</v>
      </c>
      <c r="I80">
        <v>35.578900740000002</v>
      </c>
      <c r="J80">
        <v>13.876413980000001</v>
      </c>
      <c r="K80">
        <v>41.266156469999999</v>
      </c>
      <c r="L80">
        <v>9.2785288060000006</v>
      </c>
      <c r="M80">
        <v>74.753651779999998</v>
      </c>
      <c r="N80">
        <v>12.27734182</v>
      </c>
      <c r="O80">
        <v>12.11485643</v>
      </c>
      <c r="P80">
        <v>0.85414997150000005</v>
      </c>
      <c r="Q80">
        <f t="shared" si="12"/>
        <v>5</v>
      </c>
      <c r="R80">
        <f t="shared" si="13"/>
        <v>0.35768756399999974</v>
      </c>
      <c r="S80">
        <f t="shared" si="14"/>
        <v>-0.11228573799999993</v>
      </c>
      <c r="T80">
        <f t="shared" si="15"/>
        <v>0.39926290199999953</v>
      </c>
      <c r="U80" s="1">
        <f t="shared" si="16"/>
        <v>44</v>
      </c>
      <c r="V80">
        <f t="shared" si="17"/>
        <v>36</v>
      </c>
      <c r="W80">
        <f t="shared" si="18"/>
        <v>75</v>
      </c>
      <c r="X80" s="1" t="str">
        <f t="shared" si="19"/>
        <v/>
      </c>
      <c r="Y80" s="1" t="str">
        <f t="shared" si="20"/>
        <v/>
      </c>
      <c r="Z80" s="1" t="str">
        <f t="shared" si="21"/>
        <v/>
      </c>
      <c r="AA80" s="1">
        <f t="shared" si="22"/>
        <v>0.51154863999999944</v>
      </c>
      <c r="AB80" s="1" t="str">
        <f>LOOKUP(A80,Regions__2[])</f>
        <v>Sub-Saharan Africa</v>
      </c>
      <c r="AC80" s="1" t="str">
        <f t="shared" si="23"/>
        <v/>
      </c>
    </row>
    <row r="81" spans="1:29" x14ac:dyDescent="0.25">
      <c r="A81" s="1" t="s">
        <v>242</v>
      </c>
      <c r="B81">
        <v>2020</v>
      </c>
      <c r="C81">
        <v>16425.859380000002</v>
      </c>
      <c r="D81">
        <v>23.520000459999999</v>
      </c>
      <c r="E81">
        <v>46.187534790000001</v>
      </c>
      <c r="F81">
        <v>14.74028929</v>
      </c>
      <c r="G81">
        <v>31.562457139999999</v>
      </c>
      <c r="H81">
        <v>7.5097187840000004</v>
      </c>
      <c r="I81">
        <v>37.575215249999999</v>
      </c>
      <c r="J81">
        <v>14.35396111</v>
      </c>
      <c r="K81">
        <v>38.524967609999997</v>
      </c>
      <c r="L81">
        <v>9.5458560269999992</v>
      </c>
      <c r="M81">
        <v>74.192223089999999</v>
      </c>
      <c r="N81">
        <v>15.99651381</v>
      </c>
      <c r="O81">
        <v>8.9224527210000009</v>
      </c>
      <c r="P81">
        <v>0.88881038430000003</v>
      </c>
      <c r="Q81" t="str">
        <f t="shared" si="12"/>
        <v/>
      </c>
      <c r="R81" t="str">
        <f t="shared" si="13"/>
        <v/>
      </c>
      <c r="S81" t="str">
        <f t="shared" si="14"/>
        <v/>
      </c>
      <c r="T81" t="str">
        <f t="shared" si="15"/>
        <v/>
      </c>
      <c r="U81" s="1">
        <f t="shared" si="16"/>
        <v>46</v>
      </c>
      <c r="V81">
        <f t="shared" si="17"/>
        <v>38</v>
      </c>
      <c r="W81">
        <f t="shared" si="18"/>
        <v>74</v>
      </c>
      <c r="X81" s="1" t="str">
        <f t="shared" si="19"/>
        <v/>
      </c>
      <c r="Y81" s="1" t="str">
        <f t="shared" si="20"/>
        <v/>
      </c>
      <c r="Z81" s="1" t="str">
        <f t="shared" si="21"/>
        <v/>
      </c>
      <c r="AA81" s="1" t="str">
        <f t="shared" si="22"/>
        <v/>
      </c>
      <c r="AB81" s="1" t="str">
        <f>LOOKUP(A81,Regions__2[])</f>
        <v>Sub-Saharan Africa</v>
      </c>
      <c r="AC81" s="1" t="str">
        <f t="shared" si="23"/>
        <v/>
      </c>
    </row>
    <row r="82" spans="1:29" x14ac:dyDescent="0.25">
      <c r="A82" s="1" t="s">
        <v>163</v>
      </c>
      <c r="B82">
        <v>2015</v>
      </c>
      <c r="C82">
        <v>165.38699339999999</v>
      </c>
      <c r="D82">
        <v>30.96199799</v>
      </c>
      <c r="E82">
        <v>94.15</v>
      </c>
      <c r="F82">
        <v>0</v>
      </c>
      <c r="G82">
        <v>5.85</v>
      </c>
      <c r="H82">
        <v>0</v>
      </c>
      <c r="Q82">
        <f t="shared" si="12"/>
        <v>2</v>
      </c>
      <c r="R82">
        <f t="shared" si="13"/>
        <v>0</v>
      </c>
      <c r="S82">
        <f t="shared" si="14"/>
        <v>0</v>
      </c>
      <c r="T82">
        <f t="shared" si="15"/>
        <v>0</v>
      </c>
      <c r="U82" s="1">
        <f t="shared" si="16"/>
        <v>94</v>
      </c>
      <c r="V82">
        <f t="shared" si="17"/>
        <v>0</v>
      </c>
      <c r="W82">
        <f t="shared" si="18"/>
        <v>0</v>
      </c>
      <c r="X82" s="1" t="str">
        <f t="shared" si="19"/>
        <v/>
      </c>
      <c r="Y82" s="1" t="str">
        <f t="shared" si="20"/>
        <v/>
      </c>
      <c r="Z82" s="1" t="str">
        <f t="shared" si="21"/>
        <v/>
      </c>
      <c r="AA82" s="1">
        <f t="shared" si="22"/>
        <v>0</v>
      </c>
      <c r="AB82" s="1" t="str">
        <f>LOOKUP(A82,Regions__2[])</f>
        <v>Europe &amp; Central Asia</v>
      </c>
      <c r="AC82" s="1" t="str">
        <f t="shared" si="23"/>
        <v/>
      </c>
    </row>
    <row r="83" spans="1:29" x14ac:dyDescent="0.25">
      <c r="A83" s="1" t="s">
        <v>163</v>
      </c>
      <c r="B83">
        <v>2017</v>
      </c>
      <c r="C83">
        <v>168.6660004</v>
      </c>
      <c r="D83">
        <v>30.913999560000001</v>
      </c>
      <c r="E83">
        <v>94.15</v>
      </c>
      <c r="F83">
        <v>0</v>
      </c>
      <c r="G83">
        <v>5.85</v>
      </c>
      <c r="H83">
        <v>0</v>
      </c>
      <c r="Q83" t="str">
        <f t="shared" si="12"/>
        <v/>
      </c>
      <c r="R83" t="str">
        <f t="shared" si="13"/>
        <v/>
      </c>
      <c r="S83" t="str">
        <f t="shared" si="14"/>
        <v/>
      </c>
      <c r="T83" t="str">
        <f t="shared" si="15"/>
        <v/>
      </c>
      <c r="U83" s="1">
        <f t="shared" si="16"/>
        <v>94</v>
      </c>
      <c r="V83">
        <f t="shared" si="17"/>
        <v>0</v>
      </c>
      <c r="W83">
        <f t="shared" si="18"/>
        <v>0</v>
      </c>
      <c r="X83" s="1" t="str">
        <f t="shared" si="19"/>
        <v/>
      </c>
      <c r="Y83" s="1" t="str">
        <f t="shared" si="20"/>
        <v/>
      </c>
      <c r="Z83" s="1" t="str">
        <f t="shared" si="21"/>
        <v/>
      </c>
      <c r="AA83" s="1" t="str">
        <f t="shared" si="22"/>
        <v/>
      </c>
      <c r="AB83" s="1" t="str">
        <f>LOOKUP(A83,Regions__2[])</f>
        <v>Europe &amp; Central Asia</v>
      </c>
      <c r="AC83" s="1" t="str">
        <f t="shared" si="23"/>
        <v/>
      </c>
    </row>
    <row r="84" spans="1:29" x14ac:dyDescent="0.25">
      <c r="A84" s="1" t="s">
        <v>55</v>
      </c>
      <c r="B84">
        <v>2015</v>
      </c>
      <c r="C84">
        <v>17969.355469999999</v>
      </c>
      <c r="D84">
        <v>87.36000061</v>
      </c>
      <c r="E84">
        <v>99.506492719999997</v>
      </c>
      <c r="F84">
        <v>0</v>
      </c>
      <c r="G84">
        <v>0.49350727579999998</v>
      </c>
      <c r="H84">
        <v>0</v>
      </c>
      <c r="I84">
        <v>97.067698500000006</v>
      </c>
      <c r="J84">
        <v>0</v>
      </c>
      <c r="K84">
        <v>2.9323014980000002</v>
      </c>
      <c r="L84">
        <v>0</v>
      </c>
      <c r="M84">
        <v>99.859356980000001</v>
      </c>
      <c r="N84">
        <v>0</v>
      </c>
      <c r="O84">
        <v>0.1406430186</v>
      </c>
      <c r="P84">
        <v>0</v>
      </c>
      <c r="Q84">
        <f t="shared" si="12"/>
        <v>5</v>
      </c>
      <c r="R84">
        <f t="shared" si="13"/>
        <v>9.8701199999999295E-2</v>
      </c>
      <c r="S84">
        <f t="shared" si="14"/>
        <v>2.8128603999999769E-2</v>
      </c>
      <c r="T84">
        <f t="shared" si="15"/>
        <v>0.58646029999999882</v>
      </c>
      <c r="U84" s="1">
        <f t="shared" si="16"/>
        <v>100</v>
      </c>
      <c r="V84">
        <f t="shared" si="17"/>
        <v>97</v>
      </c>
      <c r="W84">
        <f t="shared" si="18"/>
        <v>100</v>
      </c>
      <c r="X84" s="1" t="str">
        <f t="shared" si="19"/>
        <v>Full Access</v>
      </c>
      <c r="Y84" s="1" t="str">
        <f t="shared" si="20"/>
        <v/>
      </c>
      <c r="Z84" s="1" t="str">
        <f t="shared" si="21"/>
        <v>Full Access</v>
      </c>
      <c r="AA84" s="1">
        <f t="shared" si="22"/>
        <v>0.5583316959999991</v>
      </c>
      <c r="AB84" s="1" t="str">
        <f>LOOKUP(A84,Regions__2[])</f>
        <v>Latin America &amp; Caribbean</v>
      </c>
      <c r="AC84" s="1" t="str">
        <f t="shared" si="23"/>
        <v/>
      </c>
    </row>
    <row r="85" spans="1:29" x14ac:dyDescent="0.25">
      <c r="A85" s="1" t="s">
        <v>55</v>
      </c>
      <c r="B85">
        <v>2020</v>
      </c>
      <c r="C85">
        <v>19116.208979999999</v>
      </c>
      <c r="D85">
        <v>87.72699738</v>
      </c>
      <c r="E85">
        <v>99.999998719999994</v>
      </c>
      <c r="F85">
        <v>0</v>
      </c>
      <c r="G85">
        <v>1.2771393330000001E-6</v>
      </c>
      <c r="H85">
        <v>0</v>
      </c>
      <c r="I85">
        <v>100</v>
      </c>
      <c r="J85">
        <v>0</v>
      </c>
      <c r="K85">
        <v>0</v>
      </c>
      <c r="L85">
        <v>0</v>
      </c>
      <c r="M85">
        <v>100</v>
      </c>
      <c r="N85">
        <v>0</v>
      </c>
      <c r="O85">
        <v>0</v>
      </c>
      <c r="P85">
        <v>0</v>
      </c>
      <c r="Q85" t="str">
        <f t="shared" si="12"/>
        <v/>
      </c>
      <c r="R85" t="str">
        <f t="shared" si="13"/>
        <v/>
      </c>
      <c r="S85" t="str">
        <f t="shared" si="14"/>
        <v/>
      </c>
      <c r="T85" t="str">
        <f t="shared" si="15"/>
        <v/>
      </c>
      <c r="U85" s="1">
        <f t="shared" si="16"/>
        <v>100</v>
      </c>
      <c r="V85">
        <f t="shared" si="17"/>
        <v>100</v>
      </c>
      <c r="W85">
        <f t="shared" si="18"/>
        <v>100</v>
      </c>
      <c r="X85" s="1" t="str">
        <f t="shared" si="19"/>
        <v/>
      </c>
      <c r="Y85" s="1" t="str">
        <f t="shared" si="20"/>
        <v/>
      </c>
      <c r="Z85" s="1" t="str">
        <f t="shared" si="21"/>
        <v/>
      </c>
      <c r="AA85" s="1" t="str">
        <f t="shared" si="22"/>
        <v/>
      </c>
      <c r="AB85" s="1" t="str">
        <f>LOOKUP(A85,Regions__2[])</f>
        <v>Latin America &amp; Caribbean</v>
      </c>
      <c r="AC85" s="1" t="str">
        <f t="shared" si="23"/>
        <v/>
      </c>
    </row>
    <row r="86" spans="1:29" x14ac:dyDescent="0.25">
      <c r="A86" s="1" t="s">
        <v>162</v>
      </c>
      <c r="B86">
        <v>2015</v>
      </c>
      <c r="C86">
        <v>1430405.375</v>
      </c>
      <c r="D86">
        <v>55.852706910000002</v>
      </c>
      <c r="E86">
        <v>91.76264123</v>
      </c>
      <c r="F86">
        <v>0.81876266180000001</v>
      </c>
      <c r="G86">
        <v>6.7820774070000001</v>
      </c>
      <c r="H86">
        <v>0.63651870079999995</v>
      </c>
      <c r="I86">
        <v>84.479187920000001</v>
      </c>
      <c r="J86">
        <v>1.51186307</v>
      </c>
      <c r="K86">
        <v>12.952949009999999</v>
      </c>
      <c r="L86">
        <v>1.056</v>
      </c>
      <c r="M86">
        <v>97.519653969999993</v>
      </c>
      <c r="N86">
        <v>0.27091980389999998</v>
      </c>
      <c r="O86">
        <v>1.9044754100000001</v>
      </c>
      <c r="P86">
        <v>0.30495081969999999</v>
      </c>
      <c r="Q86">
        <f t="shared" si="12"/>
        <v>5</v>
      </c>
      <c r="R86">
        <f t="shared" si="13"/>
        <v>0.49969387200000026</v>
      </c>
      <c r="S86">
        <f t="shared" si="14"/>
        <v>-8.0954259999998612E-2</v>
      </c>
      <c r="T86">
        <f t="shared" si="15"/>
        <v>1.0364091180000004</v>
      </c>
      <c r="U86" s="1">
        <f t="shared" si="16"/>
        <v>92</v>
      </c>
      <c r="V86">
        <f t="shared" si="17"/>
        <v>84</v>
      </c>
      <c r="W86">
        <f t="shared" si="18"/>
        <v>98</v>
      </c>
      <c r="X86" s="1" t="str">
        <f t="shared" si="19"/>
        <v/>
      </c>
      <c r="Y86" s="1" t="str">
        <f t="shared" si="20"/>
        <v/>
      </c>
      <c r="Z86" s="1" t="str">
        <f t="shared" si="21"/>
        <v/>
      </c>
      <c r="AA86" s="1">
        <f t="shared" si="22"/>
        <v>1.117363377999999</v>
      </c>
      <c r="AB86" s="1" t="str">
        <f>LOOKUP(A86,Regions__2[])</f>
        <v>East Asia &amp; Pacific</v>
      </c>
      <c r="AC86" s="1" t="str">
        <f t="shared" si="23"/>
        <v/>
      </c>
    </row>
    <row r="87" spans="1:29" x14ac:dyDescent="0.25">
      <c r="A87" s="1" t="s">
        <v>162</v>
      </c>
      <c r="B87">
        <v>2020</v>
      </c>
      <c r="C87">
        <v>1463140.5</v>
      </c>
      <c r="D87">
        <v>61.713088990000003</v>
      </c>
      <c r="E87">
        <v>94.261110590000001</v>
      </c>
      <c r="F87">
        <v>0.8147213297</v>
      </c>
      <c r="G87">
        <v>4.725451938</v>
      </c>
      <c r="H87">
        <v>0.19871614409999999</v>
      </c>
      <c r="I87">
        <v>89.661233510000002</v>
      </c>
      <c r="J87">
        <v>1.832679086</v>
      </c>
      <c r="K87">
        <v>8.5060874089999992</v>
      </c>
      <c r="L87">
        <v>0</v>
      </c>
      <c r="M87">
        <v>97.11488267</v>
      </c>
      <c r="N87">
        <v>0.1831784927</v>
      </c>
      <c r="O87">
        <v>2.3799388399999999</v>
      </c>
      <c r="P87">
        <v>0.32200000000000001</v>
      </c>
      <c r="Q87" t="str">
        <f t="shared" si="12"/>
        <v/>
      </c>
      <c r="R87" t="str">
        <f t="shared" si="13"/>
        <v/>
      </c>
      <c r="S87" t="str">
        <f t="shared" si="14"/>
        <v/>
      </c>
      <c r="T87" t="str">
        <f t="shared" si="15"/>
        <v/>
      </c>
      <c r="U87" s="1">
        <f t="shared" si="16"/>
        <v>94</v>
      </c>
      <c r="V87">
        <f t="shared" si="17"/>
        <v>90</v>
      </c>
      <c r="W87">
        <f t="shared" si="18"/>
        <v>97</v>
      </c>
      <c r="X87" s="1" t="str">
        <f t="shared" si="19"/>
        <v/>
      </c>
      <c r="Y87" s="1" t="str">
        <f t="shared" si="20"/>
        <v/>
      </c>
      <c r="Z87" s="1" t="str">
        <f t="shared" si="21"/>
        <v/>
      </c>
      <c r="AA87" s="1" t="str">
        <f t="shared" si="22"/>
        <v/>
      </c>
      <c r="AB87" s="1" t="str">
        <f>LOOKUP(A87,Regions__2[])</f>
        <v>East Asia &amp; Pacific</v>
      </c>
      <c r="AC87" s="1" t="str">
        <f t="shared" si="23"/>
        <v/>
      </c>
    </row>
    <row r="88" spans="1:29" x14ac:dyDescent="0.25">
      <c r="A88" s="1" t="s">
        <v>48</v>
      </c>
      <c r="B88">
        <v>2015</v>
      </c>
      <c r="C88">
        <v>7185.9921880000002</v>
      </c>
      <c r="D88">
        <v>100</v>
      </c>
      <c r="E88">
        <v>100</v>
      </c>
      <c r="F88">
        <v>0</v>
      </c>
      <c r="G88">
        <v>0</v>
      </c>
      <c r="H88">
        <v>0</v>
      </c>
      <c r="M88">
        <v>100</v>
      </c>
      <c r="N88">
        <v>0</v>
      </c>
      <c r="O88">
        <v>0</v>
      </c>
      <c r="P88">
        <v>0</v>
      </c>
      <c r="Q88">
        <f t="shared" si="12"/>
        <v>5</v>
      </c>
      <c r="R88">
        <f t="shared" si="13"/>
        <v>0</v>
      </c>
      <c r="S88">
        <f t="shared" si="14"/>
        <v>0</v>
      </c>
      <c r="T88">
        <f t="shared" si="15"/>
        <v>0</v>
      </c>
      <c r="U88" s="1">
        <f t="shared" si="16"/>
        <v>100</v>
      </c>
      <c r="V88">
        <f t="shared" si="17"/>
        <v>0</v>
      </c>
      <c r="W88">
        <f t="shared" si="18"/>
        <v>100</v>
      </c>
      <c r="X88" s="1" t="str">
        <f t="shared" si="19"/>
        <v>Full Access</v>
      </c>
      <c r="Y88" s="1" t="str">
        <f t="shared" si="20"/>
        <v/>
      </c>
      <c r="Z88" s="1" t="str">
        <f t="shared" si="21"/>
        <v>Full Access</v>
      </c>
      <c r="AA88" s="1">
        <f t="shared" si="22"/>
        <v>0</v>
      </c>
      <c r="AB88" s="1" t="str">
        <f>LOOKUP(A88,Regions__2[])</f>
        <v>East Asia &amp; Pacific</v>
      </c>
      <c r="AC88" s="1" t="str">
        <f t="shared" si="23"/>
        <v/>
      </c>
    </row>
    <row r="89" spans="1:29" x14ac:dyDescent="0.25">
      <c r="A89" s="1" t="s">
        <v>48</v>
      </c>
      <c r="B89">
        <v>2020</v>
      </c>
      <c r="C89">
        <v>7496.9877930000002</v>
      </c>
      <c r="D89">
        <v>100</v>
      </c>
      <c r="E89">
        <v>100</v>
      </c>
      <c r="F89">
        <v>0</v>
      </c>
      <c r="G89">
        <v>0</v>
      </c>
      <c r="H89">
        <v>0</v>
      </c>
      <c r="M89">
        <v>100</v>
      </c>
      <c r="N89">
        <v>0</v>
      </c>
      <c r="O89">
        <v>0</v>
      </c>
      <c r="P89">
        <v>0</v>
      </c>
      <c r="Q89" t="str">
        <f t="shared" si="12"/>
        <v/>
      </c>
      <c r="R89" t="str">
        <f t="shared" si="13"/>
        <v/>
      </c>
      <c r="S89" t="str">
        <f t="shared" si="14"/>
        <v/>
      </c>
      <c r="T89" t="str">
        <f t="shared" si="15"/>
        <v/>
      </c>
      <c r="U89" s="1">
        <f t="shared" si="16"/>
        <v>100</v>
      </c>
      <c r="V89">
        <f t="shared" si="17"/>
        <v>0</v>
      </c>
      <c r="W89">
        <f t="shared" si="18"/>
        <v>100</v>
      </c>
      <c r="X89" s="1" t="str">
        <f t="shared" si="19"/>
        <v/>
      </c>
      <c r="Y89" s="1" t="str">
        <f t="shared" si="20"/>
        <v/>
      </c>
      <c r="Z89" s="1" t="str">
        <f t="shared" si="21"/>
        <v/>
      </c>
      <c r="AA89" s="1" t="str">
        <f t="shared" si="22"/>
        <v/>
      </c>
      <c r="AB89" s="1" t="str">
        <f>LOOKUP(A89,Regions__2[])</f>
        <v>East Asia &amp; Pacific</v>
      </c>
      <c r="AC89" s="1" t="str">
        <f t="shared" si="23"/>
        <v/>
      </c>
    </row>
    <row r="90" spans="1:29" x14ac:dyDescent="0.25">
      <c r="A90" s="1" t="s">
        <v>41</v>
      </c>
      <c r="B90">
        <v>2015</v>
      </c>
      <c r="C90">
        <v>602.09301760000005</v>
      </c>
      <c r="D90">
        <v>100</v>
      </c>
      <c r="E90">
        <v>100</v>
      </c>
      <c r="F90">
        <v>0</v>
      </c>
      <c r="G90">
        <v>0</v>
      </c>
      <c r="H90">
        <v>0</v>
      </c>
      <c r="M90">
        <v>100</v>
      </c>
      <c r="N90">
        <v>0</v>
      </c>
      <c r="O90">
        <v>0</v>
      </c>
      <c r="P90">
        <v>0</v>
      </c>
      <c r="Q90">
        <f t="shared" si="12"/>
        <v>5</v>
      </c>
      <c r="R90">
        <f t="shared" si="13"/>
        <v>0</v>
      </c>
      <c r="S90">
        <f t="shared" si="14"/>
        <v>0</v>
      </c>
      <c r="T90">
        <f t="shared" si="15"/>
        <v>0</v>
      </c>
      <c r="U90" s="1">
        <f t="shared" si="16"/>
        <v>100</v>
      </c>
      <c r="V90">
        <f t="shared" si="17"/>
        <v>0</v>
      </c>
      <c r="W90">
        <f t="shared" si="18"/>
        <v>100</v>
      </c>
      <c r="X90" s="1" t="str">
        <f t="shared" si="19"/>
        <v>Full Access</v>
      </c>
      <c r="Y90" s="1" t="str">
        <f t="shared" si="20"/>
        <v/>
      </c>
      <c r="Z90" s="1" t="str">
        <f t="shared" si="21"/>
        <v>Full Access</v>
      </c>
      <c r="AA90" s="1">
        <f t="shared" si="22"/>
        <v>0</v>
      </c>
      <c r="AB90" s="1" t="str">
        <f>LOOKUP(A90,Regions__2[])</f>
        <v>East Asia &amp; Pacific</v>
      </c>
      <c r="AC90" s="1" t="str">
        <f t="shared" si="23"/>
        <v/>
      </c>
    </row>
    <row r="91" spans="1:29" x14ac:dyDescent="0.25">
      <c r="A91" s="1" t="s">
        <v>41</v>
      </c>
      <c r="B91">
        <v>2020</v>
      </c>
      <c r="C91">
        <v>649.34198000000004</v>
      </c>
      <c r="D91">
        <v>100</v>
      </c>
      <c r="E91">
        <v>100</v>
      </c>
      <c r="F91">
        <v>0</v>
      </c>
      <c r="G91">
        <v>0</v>
      </c>
      <c r="H91">
        <v>0</v>
      </c>
      <c r="M91">
        <v>100</v>
      </c>
      <c r="N91">
        <v>0</v>
      </c>
      <c r="O91">
        <v>0</v>
      </c>
      <c r="P91">
        <v>0</v>
      </c>
      <c r="Q91" t="str">
        <f t="shared" si="12"/>
        <v/>
      </c>
      <c r="R91" t="str">
        <f t="shared" si="13"/>
        <v/>
      </c>
      <c r="S91" t="str">
        <f t="shared" si="14"/>
        <v/>
      </c>
      <c r="T91" t="str">
        <f t="shared" si="15"/>
        <v/>
      </c>
      <c r="U91" s="1">
        <f t="shared" si="16"/>
        <v>100</v>
      </c>
      <c r="V91">
        <f t="shared" si="17"/>
        <v>0</v>
      </c>
      <c r="W91">
        <f t="shared" si="18"/>
        <v>100</v>
      </c>
      <c r="X91" s="1" t="str">
        <f t="shared" si="19"/>
        <v/>
      </c>
      <c r="Y91" s="1" t="str">
        <f t="shared" si="20"/>
        <v/>
      </c>
      <c r="Z91" s="1" t="str">
        <f t="shared" si="21"/>
        <v/>
      </c>
      <c r="AA91" s="1" t="str">
        <f t="shared" si="22"/>
        <v/>
      </c>
      <c r="AB91" s="1" t="str">
        <f>LOOKUP(A91,Regions__2[])</f>
        <v>East Asia &amp; Pacific</v>
      </c>
      <c r="AC91" s="1" t="str">
        <f t="shared" si="23"/>
        <v/>
      </c>
    </row>
    <row r="92" spans="1:29" x14ac:dyDescent="0.25">
      <c r="A92" s="1" t="s">
        <v>125</v>
      </c>
      <c r="B92">
        <v>2015</v>
      </c>
      <c r="C92">
        <v>47520.667970000002</v>
      </c>
      <c r="D92">
        <v>79.763999940000005</v>
      </c>
      <c r="E92">
        <v>96.335868120000001</v>
      </c>
      <c r="F92">
        <v>0.1840519904</v>
      </c>
      <c r="G92">
        <v>1.7034450619999999</v>
      </c>
      <c r="H92">
        <v>1.7766348270000001</v>
      </c>
      <c r="I92">
        <v>83.273725850000005</v>
      </c>
      <c r="J92">
        <v>0.68766562610000004</v>
      </c>
      <c r="K92">
        <v>7.2590323550000004</v>
      </c>
      <c r="L92">
        <v>8.7795761720000005</v>
      </c>
      <c r="M92">
        <v>99.649712370000003</v>
      </c>
      <c r="N92">
        <v>5.6286030219999998E-2</v>
      </c>
      <c r="O92">
        <v>0.29400160289999999</v>
      </c>
      <c r="P92">
        <v>0</v>
      </c>
      <c r="Q92">
        <f t="shared" si="12"/>
        <v>5</v>
      </c>
      <c r="R92">
        <f t="shared" si="13"/>
        <v>0.23115779800000097</v>
      </c>
      <c r="S92">
        <f t="shared" si="14"/>
        <v>5.7696085999998557E-2</v>
      </c>
      <c r="T92">
        <f t="shared" si="15"/>
        <v>0.69866939399999806</v>
      </c>
      <c r="U92" s="1">
        <f t="shared" si="16"/>
        <v>96</v>
      </c>
      <c r="V92">
        <f t="shared" si="17"/>
        <v>83</v>
      </c>
      <c r="W92">
        <f t="shared" si="18"/>
        <v>100</v>
      </c>
      <c r="X92" s="1" t="str">
        <f t="shared" si="19"/>
        <v/>
      </c>
      <c r="Y92" s="1" t="str">
        <f t="shared" si="20"/>
        <v/>
      </c>
      <c r="Z92" s="1" t="str">
        <f t="shared" si="21"/>
        <v>Full Access</v>
      </c>
      <c r="AA92" s="1">
        <f t="shared" si="22"/>
        <v>0.64097330799999952</v>
      </c>
      <c r="AB92" s="1" t="str">
        <f>LOOKUP(A92,Regions__2[])</f>
        <v>Latin America &amp; Caribbean</v>
      </c>
      <c r="AC92" s="1" t="str">
        <f t="shared" si="23"/>
        <v/>
      </c>
    </row>
    <row r="93" spans="1:29" x14ac:dyDescent="0.25">
      <c r="A93" s="1" t="s">
        <v>125</v>
      </c>
      <c r="B93">
        <v>2020</v>
      </c>
      <c r="C93">
        <v>50882.882810000003</v>
      </c>
      <c r="D93">
        <v>81.424995420000002</v>
      </c>
      <c r="E93">
        <v>97.491657110000006</v>
      </c>
      <c r="F93">
        <v>0.18615215909999999</v>
      </c>
      <c r="G93">
        <v>0.95361622280000002</v>
      </c>
      <c r="H93">
        <v>1.3685745119999999</v>
      </c>
      <c r="I93">
        <v>86.767072819999996</v>
      </c>
      <c r="J93">
        <v>0.73122820160000002</v>
      </c>
      <c r="K93">
        <v>5.13386897</v>
      </c>
      <c r="L93">
        <v>7.3678300050000001</v>
      </c>
      <c r="M93">
        <v>99.938192799999996</v>
      </c>
      <c r="N93">
        <v>6.18072E-2</v>
      </c>
      <c r="O93">
        <v>0</v>
      </c>
      <c r="P93">
        <v>0</v>
      </c>
      <c r="Q93" t="str">
        <f t="shared" si="12"/>
        <v/>
      </c>
      <c r="R93" t="str">
        <f t="shared" si="13"/>
        <v/>
      </c>
      <c r="S93" t="str">
        <f t="shared" si="14"/>
        <v/>
      </c>
      <c r="T93" t="str">
        <f t="shared" si="15"/>
        <v/>
      </c>
      <c r="U93" s="1">
        <f t="shared" si="16"/>
        <v>97</v>
      </c>
      <c r="V93">
        <f t="shared" si="17"/>
        <v>87</v>
      </c>
      <c r="W93">
        <f t="shared" si="18"/>
        <v>100</v>
      </c>
      <c r="X93" s="1" t="str">
        <f t="shared" si="19"/>
        <v/>
      </c>
      <c r="Y93" s="1" t="str">
        <f t="shared" si="20"/>
        <v/>
      </c>
      <c r="Z93" s="1" t="str">
        <f t="shared" si="21"/>
        <v/>
      </c>
      <c r="AA93" s="1" t="str">
        <f t="shared" si="22"/>
        <v/>
      </c>
      <c r="AB93" s="1" t="str">
        <f>LOOKUP(A93,Regions__2[])</f>
        <v>Latin America &amp; Caribbean</v>
      </c>
      <c r="AC93" s="1" t="str">
        <f t="shared" si="23"/>
        <v/>
      </c>
    </row>
    <row r="94" spans="1:29" x14ac:dyDescent="0.25">
      <c r="A94" s="1" t="s">
        <v>202</v>
      </c>
      <c r="B94">
        <v>2015</v>
      </c>
      <c r="C94">
        <v>777.43499759999997</v>
      </c>
      <c r="D94">
        <v>28.47000122</v>
      </c>
      <c r="E94">
        <v>80.132000079999997</v>
      </c>
      <c r="F94">
        <v>10.877265</v>
      </c>
      <c r="G94">
        <v>8.3951934319999992</v>
      </c>
      <c r="H94">
        <v>0.59554149119999999</v>
      </c>
      <c r="I94">
        <v>76.911723449999997</v>
      </c>
      <c r="J94">
        <v>11.568647240000001</v>
      </c>
      <c r="K94">
        <v>10.82245445</v>
      </c>
      <c r="L94">
        <v>0.69717485830000003</v>
      </c>
      <c r="M94">
        <v>88.222845579999998</v>
      </c>
      <c r="N94">
        <v>9.1401884950000003</v>
      </c>
      <c r="O94">
        <v>2.2967751299999999</v>
      </c>
      <c r="P94">
        <v>0.34019079699999999</v>
      </c>
      <c r="Q94">
        <f t="shared" si="12"/>
        <v>4</v>
      </c>
      <c r="R94">
        <f t="shared" si="13"/>
        <v>1.9624432500002342E-2</v>
      </c>
      <c r="S94">
        <f t="shared" si="14"/>
        <v>0</v>
      </c>
      <c r="T94">
        <f t="shared" si="15"/>
        <v>0</v>
      </c>
      <c r="U94" s="1">
        <f t="shared" si="16"/>
        <v>80</v>
      </c>
      <c r="V94">
        <f t="shared" si="17"/>
        <v>77</v>
      </c>
      <c r="W94">
        <f t="shared" si="18"/>
        <v>88</v>
      </c>
      <c r="X94" s="1" t="str">
        <f t="shared" si="19"/>
        <v/>
      </c>
      <c r="Y94" s="1" t="str">
        <f t="shared" si="20"/>
        <v/>
      </c>
      <c r="Z94" s="1" t="str">
        <f t="shared" si="21"/>
        <v/>
      </c>
      <c r="AA94" s="1">
        <f t="shared" si="22"/>
        <v>0</v>
      </c>
      <c r="AB94" s="1" t="str">
        <f>LOOKUP(A94,Regions__2[])</f>
        <v>Sub-Saharan Africa</v>
      </c>
      <c r="AC94" s="1" t="str">
        <f t="shared" si="23"/>
        <v/>
      </c>
    </row>
    <row r="95" spans="1:29" x14ac:dyDescent="0.25">
      <c r="A95" s="1" t="s">
        <v>202</v>
      </c>
      <c r="B95">
        <v>2019</v>
      </c>
      <c r="C95">
        <v>850.89099120000003</v>
      </c>
      <c r="D95">
        <v>29.164001460000001</v>
      </c>
      <c r="E95">
        <v>80.210497810000007</v>
      </c>
      <c r="F95">
        <v>10.86041131</v>
      </c>
      <c r="G95">
        <v>8.9290908879999993</v>
      </c>
      <c r="I95">
        <v>76.911723449999997</v>
      </c>
      <c r="J95">
        <v>11.568647240000001</v>
      </c>
      <c r="K95">
        <v>11.519629309999999</v>
      </c>
      <c r="M95">
        <v>88.222845579999998</v>
      </c>
      <c r="N95">
        <v>9.1401884950000003</v>
      </c>
      <c r="O95">
        <v>2.2967751299999999</v>
      </c>
      <c r="P95">
        <v>0.34019079699999999</v>
      </c>
      <c r="Q95" t="str">
        <f t="shared" si="12"/>
        <v/>
      </c>
      <c r="R95" t="str">
        <f t="shared" si="13"/>
        <v/>
      </c>
      <c r="S95" t="str">
        <f t="shared" si="14"/>
        <v/>
      </c>
      <c r="T95" t="str">
        <f t="shared" si="15"/>
        <v/>
      </c>
      <c r="U95" s="1">
        <f t="shared" si="16"/>
        <v>80</v>
      </c>
      <c r="V95">
        <f t="shared" si="17"/>
        <v>77</v>
      </c>
      <c r="W95">
        <f t="shared" si="18"/>
        <v>88</v>
      </c>
      <c r="X95" s="1" t="str">
        <f t="shared" si="19"/>
        <v/>
      </c>
      <c r="Y95" s="1" t="str">
        <f t="shared" si="20"/>
        <v/>
      </c>
      <c r="Z95" s="1" t="str">
        <f t="shared" si="21"/>
        <v/>
      </c>
      <c r="AA95" s="1" t="str">
        <f t="shared" si="22"/>
        <v/>
      </c>
      <c r="AB95" s="1" t="str">
        <f>LOOKUP(A95,Regions__2[])</f>
        <v>Sub-Saharan Africa</v>
      </c>
      <c r="AC95" s="1" t="str">
        <f t="shared" si="23"/>
        <v/>
      </c>
    </row>
    <row r="96" spans="1:29" x14ac:dyDescent="0.25">
      <c r="A96" s="1" t="s">
        <v>209</v>
      </c>
      <c r="B96">
        <v>2015</v>
      </c>
      <c r="C96">
        <v>4856.0927730000003</v>
      </c>
      <c r="D96">
        <v>65.542999269999996</v>
      </c>
      <c r="E96">
        <v>71.149581769999998</v>
      </c>
      <c r="F96">
        <v>10.510526049999999</v>
      </c>
      <c r="G96">
        <v>11.662046309999999</v>
      </c>
      <c r="H96">
        <v>6.6778458760000001</v>
      </c>
      <c r="I96">
        <v>41.39183594</v>
      </c>
      <c r="J96">
        <v>10.739572649999999</v>
      </c>
      <c r="K96">
        <v>28.501848710000001</v>
      </c>
      <c r="L96">
        <v>19.366742689999999</v>
      </c>
      <c r="M96">
        <v>86.793705160000002</v>
      </c>
      <c r="N96">
        <v>10.390112999999999</v>
      </c>
      <c r="O96">
        <v>2.809090742</v>
      </c>
      <c r="P96">
        <v>7.0910958900000003E-3</v>
      </c>
      <c r="Q96">
        <f t="shared" si="12"/>
        <v>5</v>
      </c>
      <c r="R96">
        <f t="shared" si="13"/>
        <v>0.52698596200000059</v>
      </c>
      <c r="S96">
        <f t="shared" si="14"/>
        <v>5.9918199999998478E-2</v>
      </c>
      <c r="T96">
        <f t="shared" si="15"/>
        <v>0.8665154479999998</v>
      </c>
      <c r="U96" s="1">
        <f t="shared" si="16"/>
        <v>71</v>
      </c>
      <c r="V96">
        <f t="shared" si="17"/>
        <v>41</v>
      </c>
      <c r="W96">
        <f t="shared" si="18"/>
        <v>87</v>
      </c>
      <c r="X96" s="1" t="str">
        <f t="shared" si="19"/>
        <v/>
      </c>
      <c r="Y96" s="1" t="str">
        <f t="shared" si="20"/>
        <v/>
      </c>
      <c r="Z96" s="1" t="str">
        <f t="shared" si="21"/>
        <v/>
      </c>
      <c r="AA96" s="1">
        <f t="shared" si="22"/>
        <v>0.80659724800000132</v>
      </c>
      <c r="AB96" s="1" t="str">
        <f>LOOKUP(A96,Regions__2[])</f>
        <v>Sub-Saharan Africa</v>
      </c>
      <c r="AC96" s="1" t="str">
        <f t="shared" si="23"/>
        <v/>
      </c>
    </row>
    <row r="97" spans="1:29" x14ac:dyDescent="0.25">
      <c r="A97" s="1" t="s">
        <v>209</v>
      </c>
      <c r="B97">
        <v>2020</v>
      </c>
      <c r="C97">
        <v>5518.091797</v>
      </c>
      <c r="D97">
        <v>67.829002380000006</v>
      </c>
      <c r="E97">
        <v>73.78451158</v>
      </c>
      <c r="F97">
        <v>10.46117203</v>
      </c>
      <c r="G97">
        <v>9.5591807220000007</v>
      </c>
      <c r="H97">
        <v>6.1951356640000004</v>
      </c>
      <c r="I97">
        <v>45.724413179999999</v>
      </c>
      <c r="J97">
        <v>10.6323901</v>
      </c>
      <c r="K97">
        <v>24.405169730000001</v>
      </c>
      <c r="L97">
        <v>19.238026990000002</v>
      </c>
      <c r="M97">
        <v>87.093296159999994</v>
      </c>
      <c r="N97">
        <v>10.37996439</v>
      </c>
      <c r="O97">
        <v>2.5177899969999999</v>
      </c>
      <c r="P97">
        <v>8.9494520549999994E-3</v>
      </c>
      <c r="Q97" t="str">
        <f t="shared" si="12"/>
        <v/>
      </c>
      <c r="R97" t="str">
        <f t="shared" si="13"/>
        <v/>
      </c>
      <c r="S97" t="str">
        <f t="shared" si="14"/>
        <v/>
      </c>
      <c r="T97" t="str">
        <f t="shared" si="15"/>
        <v/>
      </c>
      <c r="U97" s="1">
        <f t="shared" si="16"/>
        <v>74</v>
      </c>
      <c r="V97">
        <f t="shared" si="17"/>
        <v>46</v>
      </c>
      <c r="W97">
        <f t="shared" si="18"/>
        <v>87</v>
      </c>
      <c r="X97" s="1" t="str">
        <f t="shared" si="19"/>
        <v/>
      </c>
      <c r="Y97" s="1" t="str">
        <f t="shared" si="20"/>
        <v/>
      </c>
      <c r="Z97" s="1" t="str">
        <f t="shared" si="21"/>
        <v/>
      </c>
      <c r="AA97" s="1" t="str">
        <f t="shared" si="22"/>
        <v/>
      </c>
      <c r="AB97" s="1" t="str">
        <f>LOOKUP(A97,Regions__2[])</f>
        <v>Sub-Saharan Africa</v>
      </c>
      <c r="AC97" s="1" t="str">
        <f t="shared" si="23"/>
        <v/>
      </c>
    </row>
    <row r="98" spans="1:29" x14ac:dyDescent="0.25">
      <c r="A98" s="1" t="s">
        <v>59</v>
      </c>
      <c r="B98">
        <v>2015</v>
      </c>
      <c r="C98">
        <v>17.580999370000001</v>
      </c>
      <c r="D98">
        <v>74.403999330000005</v>
      </c>
      <c r="E98">
        <v>99.953671020000002</v>
      </c>
      <c r="F98">
        <v>0</v>
      </c>
      <c r="G98">
        <v>4.6328976289999997E-2</v>
      </c>
      <c r="H98">
        <v>0</v>
      </c>
      <c r="Q98">
        <f t="shared" si="12"/>
        <v>5</v>
      </c>
      <c r="R98">
        <f t="shared" si="13"/>
        <v>3.5878400000001419E-3</v>
      </c>
      <c r="S98">
        <f t="shared" si="14"/>
        <v>0</v>
      </c>
      <c r="T98">
        <f t="shared" si="15"/>
        <v>0</v>
      </c>
      <c r="U98" s="1">
        <f t="shared" si="16"/>
        <v>100</v>
      </c>
      <c r="V98">
        <f t="shared" si="17"/>
        <v>0</v>
      </c>
      <c r="W98">
        <f t="shared" si="18"/>
        <v>0</v>
      </c>
      <c r="X98" s="1" t="str">
        <f t="shared" si="19"/>
        <v>Full Access</v>
      </c>
      <c r="Y98" s="1" t="str">
        <f t="shared" si="20"/>
        <v/>
      </c>
      <c r="Z98" s="1" t="str">
        <f t="shared" si="21"/>
        <v/>
      </c>
      <c r="AA98" s="1">
        <f t="shared" si="22"/>
        <v>0</v>
      </c>
      <c r="AB98" s="1" t="str">
        <f>LOOKUP(A98,Regions__2[])</f>
        <v>East Asia &amp; Pacific</v>
      </c>
      <c r="AC98" s="1" t="str">
        <f t="shared" si="23"/>
        <v/>
      </c>
    </row>
    <row r="99" spans="1:29" x14ac:dyDescent="0.25">
      <c r="A99" s="1" t="s">
        <v>59</v>
      </c>
      <c r="B99">
        <v>2020</v>
      </c>
      <c r="C99">
        <v>17.56399918</v>
      </c>
      <c r="D99">
        <v>75.495002749999998</v>
      </c>
      <c r="E99">
        <v>99.971610220000002</v>
      </c>
      <c r="F99">
        <v>0</v>
      </c>
      <c r="G99">
        <v>2.8389782700000001E-2</v>
      </c>
      <c r="H99">
        <v>0</v>
      </c>
      <c r="Q99" t="str">
        <f t="shared" si="12"/>
        <v/>
      </c>
      <c r="R99" t="str">
        <f t="shared" si="13"/>
        <v/>
      </c>
      <c r="S99" t="str">
        <f t="shared" si="14"/>
        <v/>
      </c>
      <c r="T99" t="str">
        <f t="shared" si="15"/>
        <v/>
      </c>
      <c r="U99" s="1">
        <f t="shared" si="16"/>
        <v>100</v>
      </c>
      <c r="V99">
        <f t="shared" si="17"/>
        <v>0</v>
      </c>
      <c r="W99">
        <f t="shared" si="18"/>
        <v>0</v>
      </c>
      <c r="X99" s="1" t="str">
        <f t="shared" si="19"/>
        <v/>
      </c>
      <c r="Y99" s="1" t="str">
        <f t="shared" si="20"/>
        <v/>
      </c>
      <c r="Z99" s="1" t="str">
        <f t="shared" si="21"/>
        <v/>
      </c>
      <c r="AA99" s="1" t="str">
        <f t="shared" si="22"/>
        <v/>
      </c>
      <c r="AB99" s="1" t="str">
        <f>LOOKUP(A99,Regions__2[])</f>
        <v>East Asia &amp; Pacific</v>
      </c>
      <c r="AC99" s="1" t="str">
        <f t="shared" si="23"/>
        <v/>
      </c>
    </row>
    <row r="100" spans="1:29" x14ac:dyDescent="0.25">
      <c r="A100" s="1" t="s">
        <v>78</v>
      </c>
      <c r="B100">
        <v>2015</v>
      </c>
      <c r="C100">
        <v>4847.8051759999998</v>
      </c>
      <c r="D100">
        <v>76.861999510000004</v>
      </c>
      <c r="E100">
        <v>99.378686819999999</v>
      </c>
      <c r="F100">
        <v>0.25413037840000002</v>
      </c>
      <c r="G100">
        <v>0.21133501860000001</v>
      </c>
      <c r="H100">
        <v>0.15584778429999999</v>
      </c>
      <c r="I100">
        <v>98.186032490000002</v>
      </c>
      <c r="J100">
        <v>0.4100611535</v>
      </c>
      <c r="K100">
        <v>0.73034857679999998</v>
      </c>
      <c r="L100">
        <v>0.67355777780000003</v>
      </c>
      <c r="M100">
        <v>99.737715109999996</v>
      </c>
      <c r="N100">
        <v>0.20719007179999999</v>
      </c>
      <c r="O100">
        <v>5.5094818300000001E-2</v>
      </c>
      <c r="P100">
        <v>0</v>
      </c>
      <c r="Q100">
        <f t="shared" si="12"/>
        <v>5</v>
      </c>
      <c r="R100">
        <f t="shared" si="13"/>
        <v>8.6370021999999838E-2</v>
      </c>
      <c r="S100">
        <f t="shared" si="14"/>
        <v>2.2387550000001966E-2</v>
      </c>
      <c r="T100">
        <f t="shared" si="15"/>
        <v>0.29204350199999851</v>
      </c>
      <c r="U100" s="1">
        <f t="shared" si="16"/>
        <v>99</v>
      </c>
      <c r="V100">
        <f t="shared" si="17"/>
        <v>98</v>
      </c>
      <c r="W100">
        <f t="shared" si="18"/>
        <v>100</v>
      </c>
      <c r="X100" s="1" t="str">
        <f t="shared" si="19"/>
        <v/>
      </c>
      <c r="Y100" s="1" t="str">
        <f t="shared" si="20"/>
        <v/>
      </c>
      <c r="Z100" s="1" t="str">
        <f t="shared" si="21"/>
        <v>Full Access</v>
      </c>
      <c r="AA100" s="1">
        <f t="shared" si="22"/>
        <v>0.26965595199999653</v>
      </c>
      <c r="AB100" s="1" t="str">
        <f>LOOKUP(A100,Regions__2[])</f>
        <v>Latin America &amp; Caribbean</v>
      </c>
      <c r="AC100" s="1" t="str">
        <f t="shared" si="23"/>
        <v/>
      </c>
    </row>
    <row r="101" spans="1:29" x14ac:dyDescent="0.25">
      <c r="A101" s="1" t="s">
        <v>78</v>
      </c>
      <c r="B101">
        <v>2020</v>
      </c>
      <c r="C101">
        <v>5094.1137699999999</v>
      </c>
      <c r="D101">
        <v>80.770996089999997</v>
      </c>
      <c r="E101">
        <v>99.810536929999998</v>
      </c>
      <c r="F101">
        <v>0.18945947460000001</v>
      </c>
      <c r="G101">
        <v>3.5944518969999999E-6</v>
      </c>
      <c r="H101">
        <v>0</v>
      </c>
      <c r="I101">
        <v>99.646249999999995</v>
      </c>
      <c r="J101">
        <v>0.35375000000000001</v>
      </c>
      <c r="K101">
        <v>0</v>
      </c>
      <c r="L101">
        <v>0</v>
      </c>
      <c r="M101">
        <v>99.849652860000006</v>
      </c>
      <c r="N101">
        <v>0.15034714290000001</v>
      </c>
      <c r="O101">
        <v>0</v>
      </c>
      <c r="P101">
        <v>0</v>
      </c>
      <c r="Q101" t="str">
        <f t="shared" si="12"/>
        <v/>
      </c>
      <c r="R101" t="str">
        <f t="shared" si="13"/>
        <v/>
      </c>
      <c r="S101" t="str">
        <f t="shared" si="14"/>
        <v/>
      </c>
      <c r="T101" t="str">
        <f t="shared" si="15"/>
        <v/>
      </c>
      <c r="U101" s="1">
        <f t="shared" si="16"/>
        <v>100</v>
      </c>
      <c r="V101">
        <f t="shared" si="17"/>
        <v>100</v>
      </c>
      <c r="W101">
        <f t="shared" si="18"/>
        <v>100</v>
      </c>
      <c r="X101" s="1" t="str">
        <f t="shared" si="19"/>
        <v/>
      </c>
      <c r="Y101" s="1" t="str">
        <f t="shared" si="20"/>
        <v/>
      </c>
      <c r="Z101" s="1" t="str">
        <f t="shared" si="21"/>
        <v/>
      </c>
      <c r="AA101" s="1" t="str">
        <f t="shared" si="22"/>
        <v/>
      </c>
      <c r="AB101" s="1" t="str">
        <f>LOOKUP(A101,Regions__2[])</f>
        <v>Latin America &amp; Caribbean</v>
      </c>
      <c r="AC101" s="1" t="str">
        <f t="shared" si="23"/>
        <v/>
      </c>
    </row>
    <row r="102" spans="1:29" x14ac:dyDescent="0.25">
      <c r="A102" s="1" t="s">
        <v>213</v>
      </c>
      <c r="B102">
        <v>2015</v>
      </c>
      <c r="C102">
        <v>23226.148440000001</v>
      </c>
      <c r="D102">
        <v>49.444000240000001</v>
      </c>
      <c r="E102">
        <v>71.075766900000005</v>
      </c>
      <c r="F102">
        <v>8.7671364589999996</v>
      </c>
      <c r="G102">
        <v>14.417680539999999</v>
      </c>
      <c r="H102">
        <v>5.7394160950000002</v>
      </c>
      <c r="I102">
        <v>55.843171720000001</v>
      </c>
      <c r="J102">
        <v>13.188467299999999</v>
      </c>
      <c r="K102">
        <v>22.631284709999999</v>
      </c>
      <c r="L102">
        <v>8.3370762729999992</v>
      </c>
      <c r="M102">
        <v>86.650945350000001</v>
      </c>
      <c r="N102">
        <v>4.2463692540000002</v>
      </c>
      <c r="O102">
        <v>6.0193512360000003</v>
      </c>
      <c r="P102">
        <v>3.083334164</v>
      </c>
      <c r="Q102">
        <f t="shared" si="12"/>
        <v>5</v>
      </c>
      <c r="R102">
        <f t="shared" si="13"/>
        <v>-3.333930200000168E-2</v>
      </c>
      <c r="S102">
        <f t="shared" si="14"/>
        <v>-0.31147841199999959</v>
      </c>
      <c r="T102">
        <f t="shared" si="15"/>
        <v>-2.4144972000000563E-2</v>
      </c>
      <c r="U102" s="1">
        <f t="shared" si="16"/>
        <v>71</v>
      </c>
      <c r="V102">
        <f t="shared" si="17"/>
        <v>56</v>
      </c>
      <c r="W102">
        <f t="shared" si="18"/>
        <v>87</v>
      </c>
      <c r="X102" s="1" t="str">
        <f t="shared" si="19"/>
        <v/>
      </c>
      <c r="Y102" s="1" t="str">
        <f t="shared" si="20"/>
        <v/>
      </c>
      <c r="Z102" s="1" t="str">
        <f t="shared" si="21"/>
        <v/>
      </c>
      <c r="AA102" s="1">
        <f t="shared" si="22"/>
        <v>0.28733343999999905</v>
      </c>
      <c r="AB102" s="1" t="str">
        <f>LOOKUP(A102,Regions__2[])</f>
        <v>Sub-Saharan Africa</v>
      </c>
      <c r="AC102" s="1" t="str">
        <f t="shared" si="23"/>
        <v/>
      </c>
    </row>
    <row r="103" spans="1:29" x14ac:dyDescent="0.25">
      <c r="A103" s="1" t="s">
        <v>213</v>
      </c>
      <c r="B103">
        <v>2020</v>
      </c>
      <c r="C103">
        <v>26378.275389999999</v>
      </c>
      <c r="D103">
        <v>51.70599747</v>
      </c>
      <c r="E103">
        <v>70.909070389999997</v>
      </c>
      <c r="F103">
        <v>8.9354217019999993</v>
      </c>
      <c r="G103">
        <v>14.192441609999999</v>
      </c>
      <c r="H103">
        <v>5.9630662929999998</v>
      </c>
      <c r="I103">
        <v>55.722446859999998</v>
      </c>
      <c r="J103">
        <v>13.343168289999999</v>
      </c>
      <c r="K103">
        <v>23.17527956</v>
      </c>
      <c r="L103">
        <v>7.7591052889999998</v>
      </c>
      <c r="M103">
        <v>85.093553290000003</v>
      </c>
      <c r="N103">
        <v>4.8185351560000003</v>
      </c>
      <c r="O103">
        <v>5.8023665600000003</v>
      </c>
      <c r="P103">
        <v>4.2855449940000003</v>
      </c>
      <c r="Q103" t="str">
        <f t="shared" si="12"/>
        <v/>
      </c>
      <c r="R103" t="str">
        <f t="shared" si="13"/>
        <v/>
      </c>
      <c r="S103" t="str">
        <f t="shared" si="14"/>
        <v/>
      </c>
      <c r="T103" t="str">
        <f t="shared" si="15"/>
        <v/>
      </c>
      <c r="U103" s="1">
        <f t="shared" si="16"/>
        <v>71</v>
      </c>
      <c r="V103">
        <f t="shared" si="17"/>
        <v>56</v>
      </c>
      <c r="W103">
        <f t="shared" si="18"/>
        <v>85</v>
      </c>
      <c r="X103" s="1" t="str">
        <f t="shared" si="19"/>
        <v/>
      </c>
      <c r="Y103" s="1" t="str">
        <f t="shared" si="20"/>
        <v/>
      </c>
      <c r="Z103" s="1" t="str">
        <f t="shared" si="21"/>
        <v/>
      </c>
      <c r="AA103" s="1" t="str">
        <f t="shared" si="22"/>
        <v/>
      </c>
      <c r="AB103" s="1" t="str">
        <f>LOOKUP(A103,Regions__2[])</f>
        <v>Sub-Saharan Africa</v>
      </c>
      <c r="AC103" s="1" t="str">
        <f t="shared" si="23"/>
        <v/>
      </c>
    </row>
    <row r="104" spans="1:29" x14ac:dyDescent="0.25">
      <c r="A104" s="1" t="s">
        <v>16</v>
      </c>
      <c r="B104">
        <v>2015</v>
      </c>
      <c r="C104">
        <v>4232.8740230000003</v>
      </c>
      <c r="D104">
        <v>56.155002590000002</v>
      </c>
      <c r="M104">
        <v>100</v>
      </c>
      <c r="N104">
        <v>0</v>
      </c>
      <c r="O104">
        <v>0</v>
      </c>
      <c r="P104">
        <v>0</v>
      </c>
      <c r="Q104">
        <f t="shared" si="12"/>
        <v>5</v>
      </c>
      <c r="R104">
        <f t="shared" si="13"/>
        <v>0</v>
      </c>
      <c r="S104">
        <f t="shared" si="14"/>
        <v>0</v>
      </c>
      <c r="T104">
        <f t="shared" si="15"/>
        <v>0</v>
      </c>
      <c r="U104" s="1">
        <f t="shared" si="16"/>
        <v>0</v>
      </c>
      <c r="V104">
        <f t="shared" si="17"/>
        <v>0</v>
      </c>
      <c r="W104">
        <f t="shared" si="18"/>
        <v>100</v>
      </c>
      <c r="X104" s="1" t="str">
        <f t="shared" si="19"/>
        <v/>
      </c>
      <c r="Y104" s="1" t="str">
        <f t="shared" si="20"/>
        <v/>
      </c>
      <c r="Z104" s="1" t="str">
        <f t="shared" si="21"/>
        <v>Full Access</v>
      </c>
      <c r="AA104" s="1">
        <f t="shared" si="22"/>
        <v>0</v>
      </c>
      <c r="AB104" s="1" t="str">
        <f>LOOKUP(A104,Regions__2[])</f>
        <v>Europe &amp; Central Asia</v>
      </c>
      <c r="AC104" s="1" t="str">
        <f t="shared" si="23"/>
        <v/>
      </c>
    </row>
    <row r="105" spans="1:29" x14ac:dyDescent="0.25">
      <c r="A105" s="1" t="s">
        <v>16</v>
      </c>
      <c r="B105">
        <v>2020</v>
      </c>
      <c r="C105">
        <v>4105.2680659999996</v>
      </c>
      <c r="D105">
        <v>57.552997589999997</v>
      </c>
      <c r="M105">
        <v>100</v>
      </c>
      <c r="N105">
        <v>0</v>
      </c>
      <c r="O105">
        <v>0</v>
      </c>
      <c r="P105">
        <v>0</v>
      </c>
      <c r="Q105" t="str">
        <f t="shared" si="12"/>
        <v/>
      </c>
      <c r="R105" t="str">
        <f t="shared" si="13"/>
        <v/>
      </c>
      <c r="S105" t="str">
        <f t="shared" si="14"/>
        <v/>
      </c>
      <c r="T105" t="str">
        <f t="shared" si="15"/>
        <v/>
      </c>
      <c r="U105" s="1">
        <f t="shared" si="16"/>
        <v>0</v>
      </c>
      <c r="V105">
        <f t="shared" si="17"/>
        <v>0</v>
      </c>
      <c r="W105">
        <f t="shared" si="18"/>
        <v>100</v>
      </c>
      <c r="X105" s="1" t="str">
        <f t="shared" si="19"/>
        <v/>
      </c>
      <c r="Y105" s="1" t="str">
        <f t="shared" si="20"/>
        <v/>
      </c>
      <c r="Z105" s="1" t="str">
        <f t="shared" si="21"/>
        <v/>
      </c>
      <c r="AA105" s="1" t="str">
        <f t="shared" si="22"/>
        <v/>
      </c>
      <c r="AB105" s="1" t="str">
        <f>LOOKUP(A105,Regions__2[])</f>
        <v>Europe &amp; Central Asia</v>
      </c>
      <c r="AC105" s="1" t="str">
        <f t="shared" si="23"/>
        <v/>
      </c>
    </row>
    <row r="106" spans="1:29" x14ac:dyDescent="0.25">
      <c r="A106" s="1" t="s">
        <v>133</v>
      </c>
      <c r="B106">
        <v>2015</v>
      </c>
      <c r="C106">
        <v>11324.777340000001</v>
      </c>
      <c r="D106">
        <v>76.896003719999996</v>
      </c>
      <c r="E106">
        <v>95.871796470000007</v>
      </c>
      <c r="F106">
        <v>1.7502537890000001</v>
      </c>
      <c r="G106">
        <v>1.99464</v>
      </c>
      <c r="H106">
        <v>0.38330973619999997</v>
      </c>
      <c r="I106">
        <v>90.445060659999996</v>
      </c>
      <c r="J106">
        <v>3.3621971309999998</v>
      </c>
      <c r="K106">
        <v>4.747322467</v>
      </c>
      <c r="L106">
        <v>1.445419738</v>
      </c>
      <c r="M106">
        <v>97.502301369999998</v>
      </c>
      <c r="N106">
        <v>1.2659328999999999</v>
      </c>
      <c r="O106">
        <v>1.167575187</v>
      </c>
      <c r="P106">
        <v>6.4190542059999994E-2</v>
      </c>
      <c r="Q106">
        <f t="shared" si="12"/>
        <v>5</v>
      </c>
      <c r="R106">
        <f t="shared" si="13"/>
        <v>0.22617993799999853</v>
      </c>
      <c r="S106">
        <f t="shared" si="14"/>
        <v>5.4655053999999835E-2</v>
      </c>
      <c r="T106">
        <f t="shared" si="15"/>
        <v>0.78831809600000047</v>
      </c>
      <c r="U106" s="1">
        <f t="shared" si="16"/>
        <v>96</v>
      </c>
      <c r="V106">
        <f t="shared" si="17"/>
        <v>90</v>
      </c>
      <c r="W106">
        <f t="shared" si="18"/>
        <v>98</v>
      </c>
      <c r="X106" s="1" t="str">
        <f t="shared" si="19"/>
        <v/>
      </c>
      <c r="Y106" s="1" t="str">
        <f t="shared" si="20"/>
        <v/>
      </c>
      <c r="Z106" s="1" t="str">
        <f t="shared" si="21"/>
        <v/>
      </c>
      <c r="AA106" s="1">
        <f t="shared" si="22"/>
        <v>0.73366304200000065</v>
      </c>
      <c r="AB106" s="1" t="str">
        <f>LOOKUP(A106,Regions__2[])</f>
        <v>Latin America &amp; Caribbean</v>
      </c>
      <c r="AC106" s="1" t="str">
        <f t="shared" si="23"/>
        <v/>
      </c>
    </row>
    <row r="107" spans="1:29" x14ac:dyDescent="0.25">
      <c r="A107" s="1" t="s">
        <v>133</v>
      </c>
      <c r="B107">
        <v>2020</v>
      </c>
      <c r="C107">
        <v>11326.61621</v>
      </c>
      <c r="D107">
        <v>77.194000239999994</v>
      </c>
      <c r="E107">
        <v>97.002696159999999</v>
      </c>
      <c r="F107">
        <v>1.471384542</v>
      </c>
      <c r="G107">
        <v>1.252811506</v>
      </c>
      <c r="H107">
        <v>0.27310779629999998</v>
      </c>
      <c r="I107">
        <v>94.386651139999998</v>
      </c>
      <c r="J107">
        <v>2.591752445</v>
      </c>
      <c r="K107">
        <v>1.9059729350000001</v>
      </c>
      <c r="L107">
        <v>1.115623477</v>
      </c>
      <c r="M107">
        <v>97.775576639999997</v>
      </c>
      <c r="N107">
        <v>1.1403859000000001</v>
      </c>
      <c r="O107">
        <v>1.059840374</v>
      </c>
      <c r="P107">
        <v>2.4197084109999999E-2</v>
      </c>
      <c r="Q107" t="str">
        <f t="shared" si="12"/>
        <v/>
      </c>
      <c r="R107" t="str">
        <f t="shared" si="13"/>
        <v/>
      </c>
      <c r="S107" t="str">
        <f t="shared" si="14"/>
        <v/>
      </c>
      <c r="T107" t="str">
        <f t="shared" si="15"/>
        <v/>
      </c>
      <c r="U107" s="1">
        <f t="shared" si="16"/>
        <v>97</v>
      </c>
      <c r="V107">
        <f t="shared" si="17"/>
        <v>94</v>
      </c>
      <c r="W107">
        <f t="shared" si="18"/>
        <v>98</v>
      </c>
      <c r="X107" s="1" t="str">
        <f t="shared" si="19"/>
        <v/>
      </c>
      <c r="Y107" s="1" t="str">
        <f t="shared" si="20"/>
        <v/>
      </c>
      <c r="Z107" s="1" t="str">
        <f t="shared" si="21"/>
        <v/>
      </c>
      <c r="AA107" s="1" t="str">
        <f t="shared" si="22"/>
        <v/>
      </c>
      <c r="AB107" s="1" t="str">
        <f>LOOKUP(A107,Regions__2[])</f>
        <v>Latin America &amp; Caribbean</v>
      </c>
      <c r="AC107" s="1" t="str">
        <f t="shared" si="23"/>
        <v/>
      </c>
    </row>
    <row r="108" spans="1:29" x14ac:dyDescent="0.25">
      <c r="A108" s="1" t="s">
        <v>92</v>
      </c>
      <c r="B108">
        <v>2015</v>
      </c>
      <c r="C108">
        <v>159.8500061</v>
      </c>
      <c r="D108">
        <v>89.35199738</v>
      </c>
      <c r="E108">
        <v>99.49775185</v>
      </c>
      <c r="F108">
        <v>0</v>
      </c>
      <c r="G108">
        <v>0.50224815249999999</v>
      </c>
      <c r="H108">
        <v>0</v>
      </c>
      <c r="Q108">
        <f t="shared" si="12"/>
        <v>2</v>
      </c>
      <c r="R108">
        <f t="shared" si="13"/>
        <v>0</v>
      </c>
      <c r="S108">
        <f t="shared" si="14"/>
        <v>0</v>
      </c>
      <c r="T108">
        <f t="shared" si="15"/>
        <v>0</v>
      </c>
      <c r="U108" s="1">
        <f t="shared" si="16"/>
        <v>99</v>
      </c>
      <c r="V108">
        <f t="shared" si="17"/>
        <v>0</v>
      </c>
      <c r="W108">
        <f t="shared" si="18"/>
        <v>0</v>
      </c>
      <c r="X108" s="1" t="str">
        <f t="shared" si="19"/>
        <v/>
      </c>
      <c r="Y108" s="1" t="str">
        <f t="shared" si="20"/>
        <v/>
      </c>
      <c r="Z108" s="1" t="str">
        <f t="shared" si="21"/>
        <v/>
      </c>
      <c r="AA108" s="1">
        <f t="shared" si="22"/>
        <v>0</v>
      </c>
      <c r="AB108" s="1" t="str">
        <f>LOOKUP(A108,Regions__2[])</f>
        <v>Latin America &amp; Caribbean</v>
      </c>
      <c r="AC108" s="1" t="str">
        <f t="shared" si="23"/>
        <v/>
      </c>
    </row>
    <row r="109" spans="1:29" x14ac:dyDescent="0.25">
      <c r="A109" s="1" t="s">
        <v>92</v>
      </c>
      <c r="B109">
        <v>2017</v>
      </c>
      <c r="C109">
        <v>161.98599239999999</v>
      </c>
      <c r="D109">
        <v>89.203002929999997</v>
      </c>
      <c r="E109">
        <v>99.49775185</v>
      </c>
      <c r="F109">
        <v>0</v>
      </c>
      <c r="G109">
        <v>0.50224815249999999</v>
      </c>
      <c r="H109">
        <v>0</v>
      </c>
      <c r="Q109" t="str">
        <f t="shared" si="12"/>
        <v/>
      </c>
      <c r="R109" t="str">
        <f t="shared" si="13"/>
        <v/>
      </c>
      <c r="S109" t="str">
        <f t="shared" si="14"/>
        <v/>
      </c>
      <c r="T109" t="str">
        <f t="shared" si="15"/>
        <v/>
      </c>
      <c r="U109" s="1">
        <f t="shared" si="16"/>
        <v>99</v>
      </c>
      <c r="V109">
        <f t="shared" si="17"/>
        <v>0</v>
      </c>
      <c r="W109">
        <f t="shared" si="18"/>
        <v>0</v>
      </c>
      <c r="X109" s="1" t="str">
        <f t="shared" si="19"/>
        <v/>
      </c>
      <c r="Y109" s="1" t="str">
        <f t="shared" si="20"/>
        <v/>
      </c>
      <c r="Z109" s="1" t="str">
        <f t="shared" si="21"/>
        <v/>
      </c>
      <c r="AA109" s="1" t="str">
        <f t="shared" si="22"/>
        <v/>
      </c>
      <c r="AB109" s="1" t="str">
        <f>LOOKUP(A109,Regions__2[])</f>
        <v>Latin America &amp; Caribbean</v>
      </c>
      <c r="AC109" s="1" t="str">
        <f t="shared" si="23"/>
        <v/>
      </c>
    </row>
    <row r="110" spans="1:29" x14ac:dyDescent="0.25">
      <c r="A110" s="1" t="s">
        <v>80</v>
      </c>
      <c r="B110">
        <v>2015</v>
      </c>
      <c r="C110">
        <v>1160.987061</v>
      </c>
      <c r="D110">
        <v>66.945999150000006</v>
      </c>
      <c r="E110">
        <v>99.788517569999996</v>
      </c>
      <c r="F110">
        <v>0</v>
      </c>
      <c r="G110">
        <v>0.21148243489999999</v>
      </c>
      <c r="H110">
        <v>0</v>
      </c>
      <c r="I110">
        <v>99.861185539999994</v>
      </c>
      <c r="J110">
        <v>0</v>
      </c>
      <c r="K110">
        <v>0.1388144553</v>
      </c>
      <c r="L110">
        <v>0</v>
      </c>
      <c r="M110">
        <v>99.752642309999999</v>
      </c>
      <c r="N110">
        <v>0</v>
      </c>
      <c r="O110">
        <v>0.24735769430000001</v>
      </c>
      <c r="P110">
        <v>0</v>
      </c>
      <c r="Q110">
        <f t="shared" si="12"/>
        <v>5</v>
      </c>
      <c r="R110">
        <f t="shared" si="13"/>
        <v>-4.668877999998244E-3</v>
      </c>
      <c r="S110">
        <f t="shared" si="14"/>
        <v>-5.4968379999991157E-3</v>
      </c>
      <c r="T110">
        <f t="shared" si="15"/>
        <v>-3.0847639999990405E-3</v>
      </c>
      <c r="U110" s="1">
        <f t="shared" si="16"/>
        <v>100</v>
      </c>
      <c r="V110">
        <f t="shared" si="17"/>
        <v>100</v>
      </c>
      <c r="W110">
        <f t="shared" si="18"/>
        <v>100</v>
      </c>
      <c r="X110" s="1" t="str">
        <f t="shared" si="19"/>
        <v>Full Access</v>
      </c>
      <c r="Y110" s="1" t="str">
        <f t="shared" si="20"/>
        <v>Full Access</v>
      </c>
      <c r="Z110" s="1" t="str">
        <f t="shared" si="21"/>
        <v>Full Access</v>
      </c>
      <c r="AA110" s="1">
        <f t="shared" si="22"/>
        <v>2.4120740000000752E-3</v>
      </c>
      <c r="AB110" s="1" t="str">
        <f>LOOKUP(A110,Regions__2[])</f>
        <v>Europe &amp; Central Asia</v>
      </c>
      <c r="AC110" s="1" t="str">
        <f t="shared" si="23"/>
        <v/>
      </c>
    </row>
    <row r="111" spans="1:29" x14ac:dyDescent="0.25">
      <c r="A111" s="1" t="s">
        <v>80</v>
      </c>
      <c r="B111">
        <v>2020</v>
      </c>
      <c r="C111">
        <v>1207.360962</v>
      </c>
      <c r="D111">
        <v>66.820999150000006</v>
      </c>
      <c r="E111">
        <v>99.765173180000005</v>
      </c>
      <c r="F111">
        <v>0</v>
      </c>
      <c r="G111">
        <v>0.2348268167</v>
      </c>
      <c r="H111">
        <v>0</v>
      </c>
      <c r="I111">
        <v>99.845761719999999</v>
      </c>
      <c r="J111">
        <v>0</v>
      </c>
      <c r="K111">
        <v>0.1542382836</v>
      </c>
      <c r="L111">
        <v>0</v>
      </c>
      <c r="M111">
        <v>99.725158120000003</v>
      </c>
      <c r="N111">
        <v>0</v>
      </c>
      <c r="O111">
        <v>0.27484188250000002</v>
      </c>
      <c r="P111">
        <v>0</v>
      </c>
      <c r="Q111" t="str">
        <f t="shared" si="12"/>
        <v/>
      </c>
      <c r="R111" t="str">
        <f t="shared" si="13"/>
        <v/>
      </c>
      <c r="S111" t="str">
        <f t="shared" si="14"/>
        <v/>
      </c>
      <c r="T111" t="str">
        <f t="shared" si="15"/>
        <v/>
      </c>
      <c r="U111" s="1">
        <f t="shared" si="16"/>
        <v>100</v>
      </c>
      <c r="V111">
        <f t="shared" si="17"/>
        <v>100</v>
      </c>
      <c r="W111">
        <f t="shared" si="18"/>
        <v>100</v>
      </c>
      <c r="X111" s="1" t="str">
        <f t="shared" si="19"/>
        <v/>
      </c>
      <c r="Y111" s="1" t="str">
        <f t="shared" si="20"/>
        <v/>
      </c>
      <c r="Z111" s="1" t="str">
        <f t="shared" si="21"/>
        <v/>
      </c>
      <c r="AA111" s="1" t="str">
        <f t="shared" si="22"/>
        <v/>
      </c>
      <c r="AB111" s="1" t="str">
        <f>LOOKUP(A111,Regions__2[])</f>
        <v>Europe &amp; Central Asia</v>
      </c>
      <c r="AC111" s="1" t="str">
        <f t="shared" si="23"/>
        <v/>
      </c>
    </row>
    <row r="112" spans="1:29" x14ac:dyDescent="0.25">
      <c r="A112" s="1" t="s">
        <v>73</v>
      </c>
      <c r="B112">
        <v>2015</v>
      </c>
      <c r="C112">
        <v>10601.389649999999</v>
      </c>
      <c r="D112">
        <v>73.47699738</v>
      </c>
      <c r="E112">
        <v>99.880092689999998</v>
      </c>
      <c r="F112">
        <v>0</v>
      </c>
      <c r="G112">
        <v>0.11990731189999999</v>
      </c>
      <c r="H112">
        <v>0</v>
      </c>
      <c r="I112">
        <v>99.817599299999998</v>
      </c>
      <c r="J112">
        <v>0</v>
      </c>
      <c r="K112">
        <v>0.18240069649999999</v>
      </c>
      <c r="L112">
        <v>0</v>
      </c>
      <c r="M112">
        <v>99.902650929999993</v>
      </c>
      <c r="N112">
        <v>0</v>
      </c>
      <c r="O112">
        <v>9.7349067900000003E-2</v>
      </c>
      <c r="P112">
        <v>0</v>
      </c>
      <c r="Q112">
        <f t="shared" si="12"/>
        <v>5</v>
      </c>
      <c r="R112">
        <f t="shared" si="13"/>
        <v>9.9796000000651475E-5</v>
      </c>
      <c r="S112">
        <f t="shared" si="14"/>
        <v>0</v>
      </c>
      <c r="T112">
        <f t="shared" si="15"/>
        <v>0</v>
      </c>
      <c r="U112" s="1">
        <f t="shared" si="16"/>
        <v>100</v>
      </c>
      <c r="V112">
        <f t="shared" si="17"/>
        <v>100</v>
      </c>
      <c r="W112">
        <f t="shared" si="18"/>
        <v>100</v>
      </c>
      <c r="X112" s="1" t="str">
        <f t="shared" si="19"/>
        <v>Full Access</v>
      </c>
      <c r="Y112" s="1" t="str">
        <f t="shared" si="20"/>
        <v>Full Access</v>
      </c>
      <c r="Z112" s="1" t="str">
        <f t="shared" si="21"/>
        <v>Full Access</v>
      </c>
      <c r="AA112" s="1">
        <f t="shared" si="22"/>
        <v>0</v>
      </c>
      <c r="AB112" s="1" t="str">
        <f>LOOKUP(A112,Regions__2[])</f>
        <v>Europe &amp; Central Asia</v>
      </c>
      <c r="AC112" s="1" t="str">
        <f t="shared" si="23"/>
        <v/>
      </c>
    </row>
    <row r="113" spans="1:29" x14ac:dyDescent="0.25">
      <c r="A113" s="1" t="s">
        <v>73</v>
      </c>
      <c r="B113">
        <v>2020</v>
      </c>
      <c r="C113">
        <v>10708.98242</v>
      </c>
      <c r="D113">
        <v>74.061004639999993</v>
      </c>
      <c r="E113">
        <v>99.880591670000001</v>
      </c>
      <c r="F113">
        <v>0</v>
      </c>
      <c r="G113">
        <v>0.11940833250000001</v>
      </c>
      <c r="H113">
        <v>0</v>
      </c>
      <c r="I113">
        <v>99.817599299999998</v>
      </c>
      <c r="J113">
        <v>0</v>
      </c>
      <c r="K113">
        <v>0.18240069649999999</v>
      </c>
      <c r="L113">
        <v>0</v>
      </c>
      <c r="M113">
        <v>99.902650929999993</v>
      </c>
      <c r="N113">
        <v>0</v>
      </c>
      <c r="O113">
        <v>9.7349067900000003E-2</v>
      </c>
      <c r="P113">
        <v>0</v>
      </c>
      <c r="Q113" t="str">
        <f t="shared" si="12"/>
        <v/>
      </c>
      <c r="R113" t="str">
        <f t="shared" si="13"/>
        <v/>
      </c>
      <c r="S113" t="str">
        <f t="shared" si="14"/>
        <v/>
      </c>
      <c r="T113" t="str">
        <f t="shared" si="15"/>
        <v/>
      </c>
      <c r="U113" s="1">
        <f t="shared" si="16"/>
        <v>100</v>
      </c>
      <c r="V113">
        <f t="shared" si="17"/>
        <v>100</v>
      </c>
      <c r="W113">
        <f t="shared" si="18"/>
        <v>100</v>
      </c>
      <c r="X113" s="1" t="str">
        <f t="shared" si="19"/>
        <v/>
      </c>
      <c r="Y113" s="1" t="str">
        <f t="shared" si="20"/>
        <v/>
      </c>
      <c r="Z113" s="1" t="str">
        <f t="shared" si="21"/>
        <v/>
      </c>
      <c r="AA113" s="1" t="str">
        <f t="shared" si="22"/>
        <v/>
      </c>
      <c r="AB113" s="1" t="str">
        <f>LOOKUP(A113,Regions__2[])</f>
        <v>Europe &amp; Central Asia</v>
      </c>
      <c r="AC113" s="1" t="str">
        <f t="shared" si="23"/>
        <v/>
      </c>
    </row>
    <row r="114" spans="1:29" x14ac:dyDescent="0.25">
      <c r="A114" s="1" t="s">
        <v>154</v>
      </c>
      <c r="B114">
        <v>2015</v>
      </c>
      <c r="C114">
        <v>25183.832030000001</v>
      </c>
      <c r="D114">
        <v>61.277004239999997</v>
      </c>
      <c r="E114">
        <v>95.21488171</v>
      </c>
      <c r="F114">
        <v>0.68500239009999997</v>
      </c>
      <c r="G114">
        <v>3.8290549180000002</v>
      </c>
      <c r="H114">
        <v>0.27106098029999998</v>
      </c>
      <c r="I114">
        <v>91.616968420000006</v>
      </c>
      <c r="J114">
        <v>0.36793963219999998</v>
      </c>
      <c r="K114">
        <v>7.3150919439999997</v>
      </c>
      <c r="L114">
        <v>0.7</v>
      </c>
      <c r="M114">
        <v>97.48852402</v>
      </c>
      <c r="N114">
        <v>0.88536500119999995</v>
      </c>
      <c r="O114">
        <v>1.626110978</v>
      </c>
      <c r="P114">
        <v>0</v>
      </c>
      <c r="Q114">
        <f t="shared" si="12"/>
        <v>5</v>
      </c>
      <c r="R114">
        <f t="shared" si="13"/>
        <v>-0.27420773599999959</v>
      </c>
      <c r="S114">
        <f t="shared" si="14"/>
        <v>-0.11500271600000075</v>
      </c>
      <c r="T114">
        <f t="shared" si="15"/>
        <v>-0.57266870800000047</v>
      </c>
      <c r="U114" s="1">
        <f t="shared" si="16"/>
        <v>95</v>
      </c>
      <c r="V114">
        <f t="shared" si="17"/>
        <v>92</v>
      </c>
      <c r="W114">
        <f t="shared" si="18"/>
        <v>97</v>
      </c>
      <c r="X114" s="1" t="str">
        <f t="shared" si="19"/>
        <v/>
      </c>
      <c r="Y114" s="1" t="str">
        <f t="shared" si="20"/>
        <v/>
      </c>
      <c r="Z114" s="1" t="str">
        <f t="shared" si="21"/>
        <v/>
      </c>
      <c r="AA114" s="1">
        <f t="shared" si="22"/>
        <v>-0.45766599199999969</v>
      </c>
      <c r="AB114" s="1" t="str">
        <f>LOOKUP(A114,Regions__2[])</f>
        <v>East Asia &amp; Pacific</v>
      </c>
      <c r="AC114" s="1" t="str">
        <f t="shared" si="23"/>
        <v/>
      </c>
    </row>
    <row r="115" spans="1:29" x14ac:dyDescent="0.25">
      <c r="A115" s="1" t="s">
        <v>154</v>
      </c>
      <c r="B115">
        <v>2020</v>
      </c>
      <c r="C115">
        <v>25778.814450000002</v>
      </c>
      <c r="D115">
        <v>62.381000520000001</v>
      </c>
      <c r="E115">
        <v>93.843843030000002</v>
      </c>
      <c r="F115">
        <v>0.68313118719999999</v>
      </c>
      <c r="G115">
        <v>5.2096927800000001</v>
      </c>
      <c r="H115">
        <v>0.26333300580000002</v>
      </c>
      <c r="I115">
        <v>88.753624880000004</v>
      </c>
      <c r="J115">
        <v>0.3564402606</v>
      </c>
      <c r="K115">
        <v>10.189934859999999</v>
      </c>
      <c r="L115">
        <v>0.7</v>
      </c>
      <c r="M115">
        <v>96.913510439999996</v>
      </c>
      <c r="N115">
        <v>0.88014287989999995</v>
      </c>
      <c r="O115">
        <v>2.206346677</v>
      </c>
      <c r="P115">
        <v>0</v>
      </c>
      <c r="Q115" t="str">
        <f t="shared" si="12"/>
        <v/>
      </c>
      <c r="R115" t="str">
        <f t="shared" si="13"/>
        <v/>
      </c>
      <c r="S115" t="str">
        <f t="shared" si="14"/>
        <v/>
      </c>
      <c r="T115" t="str">
        <f t="shared" si="15"/>
        <v/>
      </c>
      <c r="U115" s="1">
        <f t="shared" si="16"/>
        <v>94</v>
      </c>
      <c r="V115">
        <f t="shared" si="17"/>
        <v>89</v>
      </c>
      <c r="W115">
        <f t="shared" si="18"/>
        <v>97</v>
      </c>
      <c r="X115" s="1" t="str">
        <f t="shared" si="19"/>
        <v/>
      </c>
      <c r="Y115" s="1" t="str">
        <f t="shared" si="20"/>
        <v/>
      </c>
      <c r="Z115" s="1" t="str">
        <f t="shared" si="21"/>
        <v/>
      </c>
      <c r="AA115" s="1" t="str">
        <f t="shared" si="22"/>
        <v/>
      </c>
      <c r="AB115" s="1" t="str">
        <f>LOOKUP(A115,Regions__2[])</f>
        <v>East Asia &amp; Pacific</v>
      </c>
      <c r="AC115" s="1" t="str">
        <f t="shared" si="23"/>
        <v/>
      </c>
    </row>
    <row r="116" spans="1:29" x14ac:dyDescent="0.25">
      <c r="A116" s="1" t="s">
        <v>243</v>
      </c>
      <c r="B116">
        <v>2015</v>
      </c>
      <c r="C116">
        <v>76244.53125</v>
      </c>
      <c r="D116">
        <v>42.739997860000003</v>
      </c>
      <c r="E116">
        <v>42.718179970000001</v>
      </c>
      <c r="F116">
        <v>12.68729907</v>
      </c>
      <c r="G116">
        <v>34.284024770000002</v>
      </c>
      <c r="H116">
        <v>10.31049619</v>
      </c>
      <c r="I116">
        <v>20.6225138</v>
      </c>
      <c r="J116">
        <v>11.51689397</v>
      </c>
      <c r="K116">
        <v>51.009840029999999</v>
      </c>
      <c r="L116">
        <v>16.850752199999999</v>
      </c>
      <c r="M116">
        <v>72.320377789999995</v>
      </c>
      <c r="N116">
        <v>14.255324979999999</v>
      </c>
      <c r="O116">
        <v>11.87596826</v>
      </c>
      <c r="P116">
        <v>1.548328967</v>
      </c>
      <c r="Q116">
        <f t="shared" si="12"/>
        <v>5</v>
      </c>
      <c r="R116">
        <f t="shared" si="13"/>
        <v>0.6467893979999999</v>
      </c>
      <c r="S116">
        <f t="shared" si="14"/>
        <v>0.43659539800000002</v>
      </c>
      <c r="T116">
        <f t="shared" si="15"/>
        <v>0.2720557079999999</v>
      </c>
      <c r="U116" s="1">
        <f t="shared" si="16"/>
        <v>43</v>
      </c>
      <c r="V116">
        <f t="shared" si="17"/>
        <v>21</v>
      </c>
      <c r="W116">
        <f t="shared" si="18"/>
        <v>72</v>
      </c>
      <c r="X116" s="1" t="str">
        <f t="shared" si="19"/>
        <v/>
      </c>
      <c r="Y116" s="1" t="str">
        <f t="shared" si="20"/>
        <v/>
      </c>
      <c r="Z116" s="1" t="str">
        <f t="shared" si="21"/>
        <v/>
      </c>
      <c r="AA116" s="1">
        <f t="shared" si="22"/>
        <v>-0.16453969000000013</v>
      </c>
      <c r="AB116" s="1" t="str">
        <f>LOOKUP(A116,Regions__2[])</f>
        <v>Sub-Saharan Africa</v>
      </c>
      <c r="AC116" s="1" t="str">
        <f t="shared" si="23"/>
        <v/>
      </c>
    </row>
    <row r="117" spans="1:29" x14ac:dyDescent="0.25">
      <c r="A117" s="1" t="s">
        <v>243</v>
      </c>
      <c r="B117">
        <v>2020</v>
      </c>
      <c r="C117">
        <v>89561.40625</v>
      </c>
      <c r="D117">
        <v>45.638000490000003</v>
      </c>
      <c r="E117">
        <v>45.952126960000001</v>
      </c>
      <c r="F117">
        <v>13.44122447</v>
      </c>
      <c r="G117">
        <v>32.542316069999998</v>
      </c>
      <c r="H117">
        <v>8.0643324950000004</v>
      </c>
      <c r="I117">
        <v>21.98279234</v>
      </c>
      <c r="J117">
        <v>12.68294146</v>
      </c>
      <c r="K117">
        <v>51.215981669999998</v>
      </c>
      <c r="L117">
        <v>14.11828453</v>
      </c>
      <c r="M117">
        <v>74.503354779999995</v>
      </c>
      <c r="N117">
        <v>14.34445818</v>
      </c>
      <c r="O117">
        <v>10.29905862</v>
      </c>
      <c r="P117">
        <v>0.85312841309999998</v>
      </c>
      <c r="Q117" t="str">
        <f t="shared" si="12"/>
        <v/>
      </c>
      <c r="R117" t="str">
        <f t="shared" si="13"/>
        <v/>
      </c>
      <c r="S117" t="str">
        <f t="shared" si="14"/>
        <v/>
      </c>
      <c r="T117" t="str">
        <f t="shared" si="15"/>
        <v/>
      </c>
      <c r="U117" s="1">
        <f t="shared" si="16"/>
        <v>46</v>
      </c>
      <c r="V117">
        <f t="shared" si="17"/>
        <v>22</v>
      </c>
      <c r="W117">
        <f t="shared" si="18"/>
        <v>75</v>
      </c>
      <c r="X117" s="1" t="str">
        <f t="shared" si="19"/>
        <v/>
      </c>
      <c r="Y117" s="1" t="str">
        <f t="shared" si="20"/>
        <v/>
      </c>
      <c r="Z117" s="1" t="str">
        <f t="shared" si="21"/>
        <v/>
      </c>
      <c r="AA117" s="1" t="str">
        <f t="shared" si="22"/>
        <v/>
      </c>
      <c r="AB117" s="1" t="str">
        <f>LOOKUP(A117,Regions__2[])</f>
        <v>Sub-Saharan Africa</v>
      </c>
      <c r="AC117" s="1" t="str">
        <f t="shared" si="23"/>
        <v/>
      </c>
    </row>
    <row r="118" spans="1:29" x14ac:dyDescent="0.25">
      <c r="A118" s="1" t="s">
        <v>29</v>
      </c>
      <c r="B118">
        <v>2015</v>
      </c>
      <c r="C118">
        <v>5688.6948240000002</v>
      </c>
      <c r="D118">
        <v>87.526000980000006</v>
      </c>
      <c r="E118">
        <v>99.99999785</v>
      </c>
      <c r="F118">
        <v>0</v>
      </c>
      <c r="G118">
        <v>2.1458404119999999E-6</v>
      </c>
      <c r="H118">
        <v>0</v>
      </c>
      <c r="I118">
        <v>100</v>
      </c>
      <c r="J118">
        <v>0</v>
      </c>
      <c r="K118">
        <v>0</v>
      </c>
      <c r="L118">
        <v>0</v>
      </c>
      <c r="M118">
        <v>100</v>
      </c>
      <c r="N118">
        <v>0</v>
      </c>
      <c r="O118">
        <v>0</v>
      </c>
      <c r="P118">
        <v>0</v>
      </c>
      <c r="Q118">
        <f t="shared" si="12"/>
        <v>5</v>
      </c>
      <c r="R118">
        <f t="shared" si="13"/>
        <v>6.5000000120107866E-7</v>
      </c>
      <c r="S118">
        <f t="shared" si="14"/>
        <v>0</v>
      </c>
      <c r="T118">
        <f t="shared" si="15"/>
        <v>0</v>
      </c>
      <c r="U118" s="1">
        <f t="shared" si="16"/>
        <v>100</v>
      </c>
      <c r="V118">
        <f t="shared" si="17"/>
        <v>100</v>
      </c>
      <c r="W118">
        <f t="shared" si="18"/>
        <v>100</v>
      </c>
      <c r="X118" s="1" t="str">
        <f t="shared" si="19"/>
        <v>Full Access</v>
      </c>
      <c r="Y118" s="1" t="str">
        <f t="shared" si="20"/>
        <v>Full Access</v>
      </c>
      <c r="Z118" s="1" t="str">
        <f t="shared" si="21"/>
        <v>Full Access</v>
      </c>
      <c r="AA118" s="1">
        <f t="shared" si="22"/>
        <v>0</v>
      </c>
      <c r="AB118" s="1" t="str">
        <f>LOOKUP(A118,Regions__2[])</f>
        <v>Europe &amp; Central Asia</v>
      </c>
      <c r="AC118" s="1" t="str">
        <f t="shared" si="23"/>
        <v/>
      </c>
    </row>
    <row r="119" spans="1:29" x14ac:dyDescent="0.25">
      <c r="A119" s="1" t="s">
        <v>29</v>
      </c>
      <c r="B119">
        <v>2020</v>
      </c>
      <c r="C119">
        <v>5792.203125</v>
      </c>
      <c r="D119">
        <v>88.116004939999996</v>
      </c>
      <c r="E119">
        <v>100.00000110000001</v>
      </c>
      <c r="F119">
        <v>0</v>
      </c>
      <c r="G119">
        <v>0</v>
      </c>
      <c r="H119">
        <v>0</v>
      </c>
      <c r="I119">
        <v>100</v>
      </c>
      <c r="J119">
        <v>0</v>
      </c>
      <c r="K119">
        <v>0</v>
      </c>
      <c r="L119">
        <v>0</v>
      </c>
      <c r="M119">
        <v>100</v>
      </c>
      <c r="N119">
        <v>0</v>
      </c>
      <c r="O119">
        <v>0</v>
      </c>
      <c r="P119">
        <v>0</v>
      </c>
      <c r="Q119" t="str">
        <f t="shared" si="12"/>
        <v/>
      </c>
      <c r="R119" t="str">
        <f t="shared" si="13"/>
        <v/>
      </c>
      <c r="S119" t="str">
        <f t="shared" si="14"/>
        <v/>
      </c>
      <c r="T119" t="str">
        <f t="shared" si="15"/>
        <v/>
      </c>
      <c r="U119" s="1">
        <f t="shared" si="16"/>
        <v>100</v>
      </c>
      <c r="V119">
        <f t="shared" si="17"/>
        <v>100</v>
      </c>
      <c r="W119">
        <f t="shared" si="18"/>
        <v>100</v>
      </c>
      <c r="X119" s="1" t="str">
        <f t="shared" si="19"/>
        <v/>
      </c>
      <c r="Y119" s="1" t="str">
        <f t="shared" si="20"/>
        <v/>
      </c>
      <c r="Z119" s="1" t="str">
        <f t="shared" si="21"/>
        <v/>
      </c>
      <c r="AA119" s="1" t="str">
        <f t="shared" si="22"/>
        <v/>
      </c>
      <c r="AB119" s="1" t="str">
        <f>LOOKUP(A119,Regions__2[])</f>
        <v>Europe &amp; Central Asia</v>
      </c>
      <c r="AC119" s="1" t="str">
        <f t="shared" si="23"/>
        <v/>
      </c>
    </row>
    <row r="120" spans="1:29" x14ac:dyDescent="0.25">
      <c r="A120" s="1" t="s">
        <v>206</v>
      </c>
      <c r="B120">
        <v>2015</v>
      </c>
      <c r="C120">
        <v>913.99798580000004</v>
      </c>
      <c r="D120">
        <v>77.416992190000002</v>
      </c>
      <c r="E120">
        <v>75.787045030000002</v>
      </c>
      <c r="F120">
        <v>14.754171189999999</v>
      </c>
      <c r="G120">
        <v>7.3949239499999999</v>
      </c>
      <c r="H120">
        <v>2.0638598250000002</v>
      </c>
      <c r="I120">
        <v>48.759205090000002</v>
      </c>
      <c r="J120">
        <v>12.43877762</v>
      </c>
      <c r="K120">
        <v>30.377002539999999</v>
      </c>
      <c r="L120">
        <v>8.4250147539999993</v>
      </c>
      <c r="M120">
        <v>83.671229850000003</v>
      </c>
      <c r="N120">
        <v>15.42958572</v>
      </c>
      <c r="O120">
        <v>0.69091164790000004</v>
      </c>
      <c r="P120">
        <v>0.20827278539999999</v>
      </c>
      <c r="Q120">
        <f t="shared" si="12"/>
        <v>5</v>
      </c>
      <c r="R120">
        <f t="shared" si="13"/>
        <v>5.257503599999893E-2</v>
      </c>
      <c r="S120">
        <f t="shared" si="14"/>
        <v>9.2757015999998776E-2</v>
      </c>
      <c r="T120">
        <f t="shared" si="15"/>
        <v>-0.29569443200000051</v>
      </c>
      <c r="U120" s="1">
        <f t="shared" si="16"/>
        <v>76</v>
      </c>
      <c r="V120">
        <f t="shared" si="17"/>
        <v>49</v>
      </c>
      <c r="W120">
        <f t="shared" si="18"/>
        <v>84</v>
      </c>
      <c r="X120" s="1" t="str">
        <f t="shared" si="19"/>
        <v/>
      </c>
      <c r="Y120" s="1" t="str">
        <f t="shared" si="20"/>
        <v/>
      </c>
      <c r="Z120" s="1" t="str">
        <f t="shared" si="21"/>
        <v/>
      </c>
      <c r="AA120" s="1">
        <f t="shared" si="22"/>
        <v>-0.38845144799999931</v>
      </c>
      <c r="AB120" s="1" t="str">
        <f>LOOKUP(A120,Regions__2[])</f>
        <v>Sub-Saharan Africa</v>
      </c>
      <c r="AC120" s="1" t="str">
        <f t="shared" si="23"/>
        <v/>
      </c>
    </row>
    <row r="121" spans="1:29" x14ac:dyDescent="0.25">
      <c r="A121" s="1" t="s">
        <v>206</v>
      </c>
      <c r="B121">
        <v>2020</v>
      </c>
      <c r="C121">
        <v>988.00201419999996</v>
      </c>
      <c r="D121">
        <v>78.061996460000003</v>
      </c>
      <c r="E121">
        <v>76.049920209999996</v>
      </c>
      <c r="F121">
        <v>14.7574817</v>
      </c>
      <c r="G121">
        <v>7.0158760510000002</v>
      </c>
      <c r="H121">
        <v>2.1767220379999999</v>
      </c>
      <c r="I121">
        <v>47.280732929999999</v>
      </c>
      <c r="J121">
        <v>12.061610140000001</v>
      </c>
      <c r="K121">
        <v>30.735504679999998</v>
      </c>
      <c r="L121">
        <v>9.9221522489999998</v>
      </c>
      <c r="M121">
        <v>84.135014929999997</v>
      </c>
      <c r="N121">
        <v>15.51511107</v>
      </c>
      <c r="O121">
        <v>0.34987400289999998</v>
      </c>
      <c r="P121">
        <v>0</v>
      </c>
      <c r="Q121" t="str">
        <f t="shared" si="12"/>
        <v/>
      </c>
      <c r="R121" t="str">
        <f t="shared" si="13"/>
        <v/>
      </c>
      <c r="S121" t="str">
        <f t="shared" si="14"/>
        <v/>
      </c>
      <c r="T121" t="str">
        <f t="shared" si="15"/>
        <v/>
      </c>
      <c r="U121" s="1">
        <f t="shared" si="16"/>
        <v>76</v>
      </c>
      <c r="V121">
        <f t="shared" si="17"/>
        <v>47</v>
      </c>
      <c r="W121">
        <f t="shared" si="18"/>
        <v>84</v>
      </c>
      <c r="X121" s="1" t="str">
        <f t="shared" si="19"/>
        <v/>
      </c>
      <c r="Y121" s="1" t="str">
        <f t="shared" si="20"/>
        <v/>
      </c>
      <c r="Z121" s="1" t="str">
        <f t="shared" si="21"/>
        <v/>
      </c>
      <c r="AA121" s="1" t="str">
        <f t="shared" si="22"/>
        <v/>
      </c>
      <c r="AB121" s="1" t="str">
        <f>LOOKUP(A121,Regions__2[])</f>
        <v>Sub-Saharan Africa</v>
      </c>
      <c r="AC121" s="1" t="str">
        <f t="shared" si="23"/>
        <v/>
      </c>
    </row>
    <row r="122" spans="1:29" x14ac:dyDescent="0.25">
      <c r="A122" s="1" t="s">
        <v>149</v>
      </c>
      <c r="B122">
        <v>2015</v>
      </c>
      <c r="C122">
        <v>71.175003050000001</v>
      </c>
      <c r="D122">
        <v>69.578994750000007</v>
      </c>
      <c r="E122">
        <v>95.420656059999999</v>
      </c>
      <c r="F122">
        <v>0</v>
      </c>
      <c r="G122">
        <v>4.579343937</v>
      </c>
      <c r="H122">
        <v>0</v>
      </c>
      <c r="Q122">
        <f t="shared" si="12"/>
        <v>2</v>
      </c>
      <c r="R122">
        <f t="shared" si="13"/>
        <v>0</v>
      </c>
      <c r="S122">
        <f t="shared" si="14"/>
        <v>0</v>
      </c>
      <c r="T122">
        <f t="shared" si="15"/>
        <v>0</v>
      </c>
      <c r="U122" s="1">
        <f t="shared" si="16"/>
        <v>95</v>
      </c>
      <c r="V122">
        <f t="shared" si="17"/>
        <v>0</v>
      </c>
      <c r="W122">
        <f t="shared" si="18"/>
        <v>0</v>
      </c>
      <c r="X122" s="1" t="str">
        <f t="shared" si="19"/>
        <v/>
      </c>
      <c r="Y122" s="1" t="str">
        <f t="shared" si="20"/>
        <v/>
      </c>
      <c r="Z122" s="1" t="str">
        <f t="shared" si="21"/>
        <v/>
      </c>
      <c r="AA122" s="1">
        <f t="shared" si="22"/>
        <v>0</v>
      </c>
      <c r="AB122" s="1" t="str">
        <f>LOOKUP(A122,Regions__2[])</f>
        <v>Latin America &amp; Caribbean</v>
      </c>
      <c r="AC122" s="1" t="str">
        <f t="shared" si="23"/>
        <v/>
      </c>
    </row>
    <row r="123" spans="1:29" x14ac:dyDescent="0.25">
      <c r="A123" s="1" t="s">
        <v>149</v>
      </c>
      <c r="B123">
        <v>2017</v>
      </c>
      <c r="C123">
        <v>71.459999080000003</v>
      </c>
      <c r="D123">
        <v>70.180999760000006</v>
      </c>
      <c r="E123">
        <v>95.420656059999999</v>
      </c>
      <c r="F123">
        <v>0</v>
      </c>
      <c r="G123">
        <v>4.579343937</v>
      </c>
      <c r="H123">
        <v>0</v>
      </c>
      <c r="Q123" t="str">
        <f t="shared" si="12"/>
        <v/>
      </c>
      <c r="R123" t="str">
        <f t="shared" si="13"/>
        <v/>
      </c>
      <c r="S123" t="str">
        <f t="shared" si="14"/>
        <v/>
      </c>
      <c r="T123" t="str">
        <f t="shared" si="15"/>
        <v/>
      </c>
      <c r="U123" s="1">
        <f t="shared" si="16"/>
        <v>95</v>
      </c>
      <c r="V123">
        <f t="shared" si="17"/>
        <v>0</v>
      </c>
      <c r="W123">
        <f t="shared" si="18"/>
        <v>0</v>
      </c>
      <c r="X123" s="1" t="str">
        <f t="shared" si="19"/>
        <v/>
      </c>
      <c r="Y123" s="1" t="str">
        <f t="shared" si="20"/>
        <v/>
      </c>
      <c r="Z123" s="1" t="str">
        <f t="shared" si="21"/>
        <v/>
      </c>
      <c r="AA123" s="1" t="str">
        <f t="shared" si="22"/>
        <v/>
      </c>
      <c r="AB123" s="1" t="str">
        <f>LOOKUP(A123,Regions__2[])</f>
        <v>Latin America &amp; Caribbean</v>
      </c>
      <c r="AC123" s="1" t="str">
        <f t="shared" si="23"/>
        <v/>
      </c>
    </row>
    <row r="124" spans="1:29" x14ac:dyDescent="0.25">
      <c r="A124" s="1" t="s">
        <v>140</v>
      </c>
      <c r="B124">
        <v>2015</v>
      </c>
      <c r="C124">
        <v>10281.674800000001</v>
      </c>
      <c r="D124">
        <v>78.566001889999995</v>
      </c>
      <c r="E124">
        <v>96.099338500000002</v>
      </c>
      <c r="F124">
        <v>0.69521221550000001</v>
      </c>
      <c r="G124">
        <v>1.5505944979999999</v>
      </c>
      <c r="H124">
        <v>1.654854791</v>
      </c>
      <c r="I124">
        <v>89.211043779999997</v>
      </c>
      <c r="J124">
        <v>1.8228771610000001</v>
      </c>
      <c r="K124">
        <v>2.4418886230000001</v>
      </c>
      <c r="L124">
        <v>6.5241904399999999</v>
      </c>
      <c r="M124">
        <v>97.978569809999996</v>
      </c>
      <c r="N124">
        <v>0.3875681084</v>
      </c>
      <c r="O124">
        <v>1.3074359369999999</v>
      </c>
      <c r="P124">
        <v>0.32642614349999999</v>
      </c>
      <c r="Q124">
        <f t="shared" si="12"/>
        <v>5</v>
      </c>
      <c r="R124">
        <f t="shared" si="13"/>
        <v>0.11749468399999899</v>
      </c>
      <c r="S124">
        <f t="shared" si="14"/>
        <v>1.1664354000001254E-2</v>
      </c>
      <c r="T124">
        <f t="shared" si="15"/>
        <v>0.21868411800000159</v>
      </c>
      <c r="U124" s="1">
        <f t="shared" si="16"/>
        <v>96</v>
      </c>
      <c r="V124">
        <f t="shared" si="17"/>
        <v>89</v>
      </c>
      <c r="W124">
        <f t="shared" si="18"/>
        <v>98</v>
      </c>
      <c r="X124" s="1" t="str">
        <f t="shared" si="19"/>
        <v/>
      </c>
      <c r="Y124" s="1" t="str">
        <f t="shared" si="20"/>
        <v/>
      </c>
      <c r="Z124" s="1" t="str">
        <f t="shared" si="21"/>
        <v/>
      </c>
      <c r="AA124" s="1">
        <f t="shared" si="22"/>
        <v>0.20701976400000033</v>
      </c>
      <c r="AB124" s="1" t="str">
        <f>LOOKUP(A124,Regions__2[])</f>
        <v>Latin America &amp; Caribbean</v>
      </c>
      <c r="AC124" s="1" t="str">
        <f t="shared" si="23"/>
        <v/>
      </c>
    </row>
    <row r="125" spans="1:29" x14ac:dyDescent="0.25">
      <c r="A125" s="1" t="s">
        <v>140</v>
      </c>
      <c r="B125">
        <v>2020</v>
      </c>
      <c r="C125">
        <v>10847.9043</v>
      </c>
      <c r="D125">
        <v>82.540000919999997</v>
      </c>
      <c r="E125">
        <v>96.686811919999997</v>
      </c>
      <c r="F125">
        <v>0.46703865039999998</v>
      </c>
      <c r="G125">
        <v>1.2694287829999999</v>
      </c>
      <c r="H125">
        <v>1.5767206439999999</v>
      </c>
      <c r="I125">
        <v>90.304464370000005</v>
      </c>
      <c r="J125">
        <v>1.3853155079999999</v>
      </c>
      <c r="K125">
        <v>1.1151181269999999</v>
      </c>
      <c r="L125">
        <v>7.1951019909999996</v>
      </c>
      <c r="M125">
        <v>98.036891580000002</v>
      </c>
      <c r="N125">
        <v>0.27279203590000001</v>
      </c>
      <c r="O125">
        <v>1.3020733959999999</v>
      </c>
      <c r="P125">
        <v>0.38824299220000003</v>
      </c>
      <c r="Q125" t="str">
        <f t="shared" si="12"/>
        <v/>
      </c>
      <c r="R125" t="str">
        <f t="shared" si="13"/>
        <v/>
      </c>
      <c r="S125" t="str">
        <f t="shared" si="14"/>
        <v/>
      </c>
      <c r="T125" t="str">
        <f t="shared" si="15"/>
        <v/>
      </c>
      <c r="U125" s="1">
        <f t="shared" si="16"/>
        <v>97</v>
      </c>
      <c r="V125">
        <f t="shared" si="17"/>
        <v>90</v>
      </c>
      <c r="W125">
        <f t="shared" si="18"/>
        <v>98</v>
      </c>
      <c r="X125" s="1" t="str">
        <f t="shared" si="19"/>
        <v/>
      </c>
      <c r="Y125" s="1" t="str">
        <f t="shared" si="20"/>
        <v/>
      </c>
      <c r="Z125" s="1" t="str">
        <f t="shared" si="21"/>
        <v/>
      </c>
      <c r="AA125" s="1" t="str">
        <f t="shared" si="22"/>
        <v/>
      </c>
      <c r="AB125" s="1" t="str">
        <f>LOOKUP(A125,Regions__2[])</f>
        <v>Latin America &amp; Caribbean</v>
      </c>
      <c r="AC125" s="1" t="str">
        <f t="shared" si="23"/>
        <v/>
      </c>
    </row>
    <row r="126" spans="1:29" x14ac:dyDescent="0.25">
      <c r="A126" s="1" t="s">
        <v>150</v>
      </c>
      <c r="B126">
        <v>2015</v>
      </c>
      <c r="C126">
        <v>16212.02246</v>
      </c>
      <c r="D126">
        <v>63.397998809999997</v>
      </c>
      <c r="E126">
        <v>93.063779499999995</v>
      </c>
      <c r="F126">
        <v>0.19976017630000001</v>
      </c>
      <c r="G126">
        <v>3.1195651139999998</v>
      </c>
      <c r="H126">
        <v>3.6168952120000002</v>
      </c>
      <c r="I126">
        <v>82.552481950000001</v>
      </c>
      <c r="J126">
        <v>0.445629255</v>
      </c>
      <c r="K126">
        <v>7.379055031</v>
      </c>
      <c r="L126">
        <v>9.6228337600000007</v>
      </c>
      <c r="M126">
        <v>99.132339200000004</v>
      </c>
      <c r="N126">
        <v>5.7810890199999999E-2</v>
      </c>
      <c r="O126">
        <v>0.66040450689999997</v>
      </c>
      <c r="P126">
        <v>0.14944540680000001</v>
      </c>
      <c r="Q126">
        <f t="shared" si="12"/>
        <v>5</v>
      </c>
      <c r="R126">
        <f t="shared" si="13"/>
        <v>0.45919681200000184</v>
      </c>
      <c r="S126">
        <f t="shared" si="14"/>
        <v>0.17353215999999919</v>
      </c>
      <c r="T126">
        <f t="shared" si="15"/>
        <v>0.89965259999999891</v>
      </c>
      <c r="U126" s="1">
        <f t="shared" si="16"/>
        <v>93</v>
      </c>
      <c r="V126">
        <f t="shared" si="17"/>
        <v>83</v>
      </c>
      <c r="W126">
        <f t="shared" si="18"/>
        <v>99</v>
      </c>
      <c r="X126" s="1" t="str">
        <f t="shared" si="19"/>
        <v/>
      </c>
      <c r="Y126" s="1" t="str">
        <f t="shared" si="20"/>
        <v/>
      </c>
      <c r="Z126" s="1" t="str">
        <f t="shared" si="21"/>
        <v/>
      </c>
      <c r="AA126" s="1">
        <f t="shared" si="22"/>
        <v>0.72612043999999976</v>
      </c>
      <c r="AB126" s="1" t="str">
        <f>LOOKUP(A126,Regions__2[])</f>
        <v>Latin America &amp; Caribbean</v>
      </c>
      <c r="AC126" s="1" t="str">
        <f t="shared" si="23"/>
        <v/>
      </c>
    </row>
    <row r="127" spans="1:29" x14ac:dyDescent="0.25">
      <c r="A127" s="1" t="s">
        <v>150</v>
      </c>
      <c r="B127">
        <v>2020</v>
      </c>
      <c r="C127">
        <v>17643.060549999998</v>
      </c>
      <c r="D127">
        <v>64.166000370000006</v>
      </c>
      <c r="E127">
        <v>95.359763560000005</v>
      </c>
      <c r="F127">
        <v>3.451463449E-3</v>
      </c>
      <c r="G127">
        <v>2.6044853890000002</v>
      </c>
      <c r="H127">
        <v>2.032299589</v>
      </c>
      <c r="I127">
        <v>87.050744949999995</v>
      </c>
      <c r="J127">
        <v>9.6318110219999996E-3</v>
      </c>
      <c r="K127">
        <v>7.2681954900000001</v>
      </c>
      <c r="L127">
        <v>5.6714277470000001</v>
      </c>
      <c r="M127">
        <v>100</v>
      </c>
      <c r="N127">
        <v>0</v>
      </c>
      <c r="O127">
        <v>0</v>
      </c>
      <c r="P127">
        <v>0</v>
      </c>
      <c r="Q127" t="str">
        <f t="shared" si="12"/>
        <v/>
      </c>
      <c r="R127" t="str">
        <f t="shared" si="13"/>
        <v/>
      </c>
      <c r="S127" t="str">
        <f t="shared" si="14"/>
        <v/>
      </c>
      <c r="T127" t="str">
        <f t="shared" si="15"/>
        <v/>
      </c>
      <c r="U127" s="1">
        <f t="shared" si="16"/>
        <v>95</v>
      </c>
      <c r="V127">
        <f t="shared" si="17"/>
        <v>87</v>
      </c>
      <c r="W127">
        <f t="shared" si="18"/>
        <v>100</v>
      </c>
      <c r="X127" s="1" t="str">
        <f t="shared" si="19"/>
        <v/>
      </c>
      <c r="Y127" s="1" t="str">
        <f t="shared" si="20"/>
        <v/>
      </c>
      <c r="Z127" s="1" t="str">
        <f t="shared" si="21"/>
        <v/>
      </c>
      <c r="AA127" s="1" t="str">
        <f t="shared" si="22"/>
        <v/>
      </c>
      <c r="AB127" s="1" t="str">
        <f>LOOKUP(A127,Regions__2[])</f>
        <v>Latin America &amp; Caribbean</v>
      </c>
      <c r="AC127" s="1" t="str">
        <f t="shared" si="23"/>
        <v/>
      </c>
    </row>
    <row r="128" spans="1:29" x14ac:dyDescent="0.25">
      <c r="A128" s="1" t="s">
        <v>94</v>
      </c>
      <c r="B128">
        <v>2015</v>
      </c>
      <c r="C128">
        <v>92442.546879999994</v>
      </c>
      <c r="D128">
        <v>42.784999849999998</v>
      </c>
      <c r="E128">
        <v>99.106717540000005</v>
      </c>
      <c r="F128">
        <v>0.28637254010000002</v>
      </c>
      <c r="G128">
        <v>0.59343982930000005</v>
      </c>
      <c r="H128">
        <v>1.347009398E-2</v>
      </c>
      <c r="I128">
        <v>98.801877919999995</v>
      </c>
      <c r="J128">
        <v>0.41034629639999998</v>
      </c>
      <c r="K128">
        <v>0.76423283809999998</v>
      </c>
      <c r="L128">
        <v>2.3542941179999999E-2</v>
      </c>
      <c r="M128">
        <v>99.514369729999999</v>
      </c>
      <c r="N128">
        <v>0.12058643080000001</v>
      </c>
      <c r="O128">
        <v>0.36504384220000002</v>
      </c>
      <c r="P128">
        <v>0</v>
      </c>
      <c r="Q128">
        <f t="shared" si="12"/>
        <v>5</v>
      </c>
      <c r="R128">
        <f t="shared" si="13"/>
        <v>6.669168399999989E-2</v>
      </c>
      <c r="S128">
        <f t="shared" si="14"/>
        <v>1.3872273999999152E-2</v>
      </c>
      <c r="T128">
        <f t="shared" si="15"/>
        <v>0.1061914459999997</v>
      </c>
      <c r="U128" s="1">
        <f t="shared" si="16"/>
        <v>99</v>
      </c>
      <c r="V128">
        <f t="shared" si="17"/>
        <v>99</v>
      </c>
      <c r="W128">
        <f t="shared" si="18"/>
        <v>100</v>
      </c>
      <c r="X128" s="1" t="str">
        <f t="shared" si="19"/>
        <v/>
      </c>
      <c r="Y128" s="1" t="str">
        <f t="shared" si="20"/>
        <v/>
      </c>
      <c r="Z128" s="1" t="str">
        <f t="shared" si="21"/>
        <v>Full Access</v>
      </c>
      <c r="AA128" s="1">
        <f t="shared" si="22"/>
        <v>9.2319172000000546E-2</v>
      </c>
      <c r="AB128" s="1" t="str">
        <f>LOOKUP(A128,Regions__2[])</f>
        <v>Middle East &amp; North Africa</v>
      </c>
      <c r="AC128" s="1" t="str">
        <f t="shared" si="23"/>
        <v/>
      </c>
    </row>
    <row r="129" spans="1:29" x14ac:dyDescent="0.25">
      <c r="A129" s="1" t="s">
        <v>94</v>
      </c>
      <c r="B129">
        <v>2020</v>
      </c>
      <c r="C129">
        <v>102334.4063</v>
      </c>
      <c r="D129">
        <v>42.783000950000002</v>
      </c>
      <c r="E129">
        <v>99.440175960000005</v>
      </c>
      <c r="F129">
        <v>0.23760910860000001</v>
      </c>
      <c r="G129">
        <v>0.3222149265</v>
      </c>
      <c r="H129">
        <v>0</v>
      </c>
      <c r="I129">
        <v>99.332835149999994</v>
      </c>
      <c r="J129">
        <v>0.33594182239999998</v>
      </c>
      <c r="K129">
        <v>0.33122303190000002</v>
      </c>
      <c r="L129">
        <v>0</v>
      </c>
      <c r="M129">
        <v>99.583731099999994</v>
      </c>
      <c r="N129">
        <v>0.10610120670000001</v>
      </c>
      <c r="O129">
        <v>0.31016769430000002</v>
      </c>
      <c r="P129">
        <v>0</v>
      </c>
      <c r="Q129" t="str">
        <f t="shared" si="12"/>
        <v/>
      </c>
      <c r="R129" t="str">
        <f t="shared" si="13"/>
        <v/>
      </c>
      <c r="S129" t="str">
        <f t="shared" si="14"/>
        <v/>
      </c>
      <c r="T129" t="str">
        <f t="shared" si="15"/>
        <v/>
      </c>
      <c r="U129" s="1">
        <f t="shared" si="16"/>
        <v>99</v>
      </c>
      <c r="V129">
        <f t="shared" si="17"/>
        <v>99</v>
      </c>
      <c r="W129">
        <f t="shared" si="18"/>
        <v>100</v>
      </c>
      <c r="X129" s="1" t="str">
        <f t="shared" si="19"/>
        <v/>
      </c>
      <c r="Y129" s="1" t="str">
        <f t="shared" si="20"/>
        <v/>
      </c>
      <c r="Z129" s="1" t="str">
        <f t="shared" si="21"/>
        <v/>
      </c>
      <c r="AA129" s="1" t="str">
        <f t="shared" si="22"/>
        <v/>
      </c>
      <c r="AB129" s="1" t="str">
        <f>LOOKUP(A129,Regions__2[])</f>
        <v>Middle East &amp; North Africa</v>
      </c>
      <c r="AC129" s="1" t="str">
        <f t="shared" si="23"/>
        <v/>
      </c>
    </row>
    <row r="130" spans="1:29" x14ac:dyDescent="0.25">
      <c r="A130" s="1" t="s">
        <v>117</v>
      </c>
      <c r="B130">
        <v>2015</v>
      </c>
      <c r="C130">
        <v>6325.1210940000001</v>
      </c>
      <c r="D130">
        <v>69.699996949999999</v>
      </c>
      <c r="E130">
        <v>95.562137739999997</v>
      </c>
      <c r="F130">
        <v>0.58047977699999997</v>
      </c>
      <c r="G130">
        <v>1.1619505450000001</v>
      </c>
      <c r="H130">
        <v>2.6954319419999999</v>
      </c>
      <c r="I130">
        <v>87.961214319999996</v>
      </c>
      <c r="J130">
        <v>1.734743718</v>
      </c>
      <c r="K130">
        <v>2.4810339560000001</v>
      </c>
      <c r="L130">
        <v>7.8230080050000002</v>
      </c>
      <c r="M130">
        <v>98.866417850000005</v>
      </c>
      <c r="N130">
        <v>7.8697977569999994E-2</v>
      </c>
      <c r="O130">
        <v>0.58851288960000003</v>
      </c>
      <c r="P130">
        <v>0.4663712861</v>
      </c>
      <c r="Q130">
        <f t="shared" ref="Q130:Q193" si="24">IF(A130 =  A131,  B131 - B130, "")</f>
        <v>5</v>
      </c>
      <c r="R130">
        <f t="shared" ref="R130:R193" si="25">IF(A130 = A131,( E131 - E130)/Q130, "")</f>
        <v>0.47688753399999939</v>
      </c>
      <c r="S130">
        <f t="shared" ref="S130:S193" si="26">IF(A130 = A131,( M131 - M130)/Q130, "")</f>
        <v>0.14089043199999765</v>
      </c>
      <c r="T130">
        <f t="shared" ref="T130:T193" si="27">IF(A130 = A131,( I131 - I130)/Q130, "")</f>
        <v>1.0986361520000003</v>
      </c>
      <c r="U130" s="1">
        <f t="shared" ref="U130:U193" si="28">ROUND(E130, 0)</f>
        <v>96</v>
      </c>
      <c r="V130">
        <f t="shared" ref="V130:V193" si="29">ROUND(I130, 0 )</f>
        <v>88</v>
      </c>
      <c r="W130">
        <f t="shared" ref="W130:W193" si="30">ROUND(M130,0)</f>
        <v>99</v>
      </c>
      <c r="X130" s="1" t="str">
        <f t="shared" ref="X130:X193" si="31">IF(AND(A130=A131,U130=100,U131=100),"Full Access","")</f>
        <v/>
      </c>
      <c r="Y130" s="1" t="str">
        <f t="shared" ref="Y130:Y193" si="32">IF(AND(A130=A131,V130=100,V131=100),"Full Access","")</f>
        <v/>
      </c>
      <c r="Z130" s="1" t="str">
        <f t="shared" ref="Z130:Z193" si="33">IF(AND(A130=A131,W130=100,W131=100),"Full Access","")</f>
        <v/>
      </c>
      <c r="AA130" s="1">
        <f t="shared" ref="AA130:AA193" si="34">IFERROR(T130 - S130, "")</f>
        <v>0.95774572000000269</v>
      </c>
      <c r="AB130" s="1" t="str">
        <f>LOOKUP(A130,Regions__2[])</f>
        <v>Latin America &amp; Caribbean</v>
      </c>
      <c r="AC130" s="1" t="str">
        <f t="shared" ref="AC130:AC193" si="35">IF(AND(A130=A131, B130 = 2020),  B130, "")</f>
        <v/>
      </c>
    </row>
    <row r="131" spans="1:29" x14ac:dyDescent="0.25">
      <c r="A131" s="1" t="s">
        <v>117</v>
      </c>
      <c r="B131">
        <v>2020</v>
      </c>
      <c r="C131">
        <v>6486.201172</v>
      </c>
      <c r="D131">
        <v>73.444000239999994</v>
      </c>
      <c r="E131">
        <v>97.946575409999994</v>
      </c>
      <c r="F131">
        <v>0.20726323190000001</v>
      </c>
      <c r="G131">
        <v>0.31517399689999998</v>
      </c>
      <c r="H131">
        <v>1.530987366</v>
      </c>
      <c r="I131">
        <v>93.454395079999998</v>
      </c>
      <c r="J131">
        <v>0.78047620490000003</v>
      </c>
      <c r="K131">
        <v>0</v>
      </c>
      <c r="L131">
        <v>5.7651287120000001</v>
      </c>
      <c r="M131">
        <v>99.570870009999993</v>
      </c>
      <c r="N131">
        <v>0</v>
      </c>
      <c r="O131">
        <v>0.42912999439999999</v>
      </c>
      <c r="P131">
        <v>0</v>
      </c>
      <c r="Q131" t="str">
        <f t="shared" si="24"/>
        <v/>
      </c>
      <c r="R131" t="str">
        <f t="shared" si="25"/>
        <v/>
      </c>
      <c r="S131" t="str">
        <f t="shared" si="26"/>
        <v/>
      </c>
      <c r="T131" t="str">
        <f t="shared" si="27"/>
        <v/>
      </c>
      <c r="U131" s="1">
        <f t="shared" si="28"/>
        <v>98</v>
      </c>
      <c r="V131">
        <f t="shared" si="29"/>
        <v>93</v>
      </c>
      <c r="W131">
        <f t="shared" si="30"/>
        <v>100</v>
      </c>
      <c r="X131" s="1" t="str">
        <f t="shared" si="31"/>
        <v/>
      </c>
      <c r="Y131" s="1" t="str">
        <f t="shared" si="32"/>
        <v/>
      </c>
      <c r="Z131" s="1" t="str">
        <f t="shared" si="33"/>
        <v/>
      </c>
      <c r="AA131" s="1" t="str">
        <f t="shared" si="34"/>
        <v/>
      </c>
      <c r="AB131" s="1" t="str">
        <f>LOOKUP(A131,Regions__2[])</f>
        <v>Latin America &amp; Caribbean</v>
      </c>
      <c r="AC131" s="1" t="str">
        <f t="shared" si="35"/>
        <v/>
      </c>
    </row>
    <row r="132" spans="1:29" x14ac:dyDescent="0.25">
      <c r="A132" s="1" t="s">
        <v>223</v>
      </c>
      <c r="B132">
        <v>2015</v>
      </c>
      <c r="C132">
        <v>1168.5749510000001</v>
      </c>
      <c r="D132">
        <v>70.616004939999996</v>
      </c>
      <c r="E132">
        <v>64.178601650000004</v>
      </c>
      <c r="F132">
        <v>2.9349338359999999</v>
      </c>
      <c r="G132">
        <v>26.328798880000001</v>
      </c>
      <c r="H132">
        <v>6.5576656309999999</v>
      </c>
      <c r="I132">
        <v>30.775369319999999</v>
      </c>
      <c r="J132">
        <v>1.353579774</v>
      </c>
      <c r="K132">
        <v>46.286056360000003</v>
      </c>
      <c r="L132">
        <v>21.584994550000001</v>
      </c>
      <c r="M132">
        <v>78.07800598</v>
      </c>
      <c r="N132">
        <v>3.5929503829999998</v>
      </c>
      <c r="O132">
        <v>18.02439455</v>
      </c>
      <c r="P132">
        <v>0.30464909089999997</v>
      </c>
      <c r="Q132">
        <f t="shared" si="24"/>
        <v>2</v>
      </c>
      <c r="R132">
        <f t="shared" si="25"/>
        <v>0.24360720499999644</v>
      </c>
      <c r="S132">
        <f t="shared" si="26"/>
        <v>0</v>
      </c>
      <c r="T132">
        <f t="shared" si="27"/>
        <v>0</v>
      </c>
      <c r="U132" s="1">
        <f t="shared" si="28"/>
        <v>64</v>
      </c>
      <c r="V132">
        <f t="shared" si="29"/>
        <v>31</v>
      </c>
      <c r="W132">
        <f t="shared" si="30"/>
        <v>78</v>
      </c>
      <c r="X132" s="1" t="str">
        <f t="shared" si="31"/>
        <v/>
      </c>
      <c r="Y132" s="1" t="str">
        <f t="shared" si="32"/>
        <v/>
      </c>
      <c r="Z132" s="1" t="str">
        <f t="shared" si="33"/>
        <v/>
      </c>
      <c r="AA132" s="1">
        <f t="shared" si="34"/>
        <v>0</v>
      </c>
      <c r="AB132" s="1" t="str">
        <f>LOOKUP(A132,Regions__2[])</f>
        <v>Sub-Saharan Africa</v>
      </c>
      <c r="AC132" s="1" t="str">
        <f t="shared" si="35"/>
        <v/>
      </c>
    </row>
    <row r="133" spans="1:29" x14ac:dyDescent="0.25">
      <c r="A133" s="1" t="s">
        <v>223</v>
      </c>
      <c r="B133">
        <v>2017</v>
      </c>
      <c r="C133">
        <v>1262.008057</v>
      </c>
      <c r="D133">
        <v>71.645996089999997</v>
      </c>
      <c r="E133">
        <v>64.665816059999997</v>
      </c>
      <c r="F133">
        <v>2.957999225</v>
      </c>
      <c r="G133">
        <v>26.037706329999999</v>
      </c>
      <c r="H133">
        <v>6.3384783860000002</v>
      </c>
      <c r="I133">
        <v>30.775369319999999</v>
      </c>
      <c r="J133">
        <v>1.353579774</v>
      </c>
      <c r="K133">
        <v>46.286056360000003</v>
      </c>
      <c r="L133">
        <v>21.584994550000001</v>
      </c>
      <c r="M133">
        <v>78.07800598</v>
      </c>
      <c r="N133">
        <v>3.5929503829999998</v>
      </c>
      <c r="O133">
        <v>18.02439455</v>
      </c>
      <c r="P133">
        <v>0.30464909089999997</v>
      </c>
      <c r="Q133" t="str">
        <f t="shared" si="24"/>
        <v/>
      </c>
      <c r="R133" t="str">
        <f t="shared" si="25"/>
        <v/>
      </c>
      <c r="S133" t="str">
        <f t="shared" si="26"/>
        <v/>
      </c>
      <c r="T133" t="str">
        <f t="shared" si="27"/>
        <v/>
      </c>
      <c r="U133" s="1">
        <f t="shared" si="28"/>
        <v>65</v>
      </c>
      <c r="V133">
        <f t="shared" si="29"/>
        <v>31</v>
      </c>
      <c r="W133">
        <f t="shared" si="30"/>
        <v>78</v>
      </c>
      <c r="X133" s="1" t="str">
        <f t="shared" si="31"/>
        <v/>
      </c>
      <c r="Y133" s="1" t="str">
        <f t="shared" si="32"/>
        <v/>
      </c>
      <c r="Z133" s="1" t="str">
        <f t="shared" si="33"/>
        <v/>
      </c>
      <c r="AA133" s="1" t="str">
        <f t="shared" si="34"/>
        <v/>
      </c>
      <c r="AB133" s="1" t="str">
        <f>LOOKUP(A133,Regions__2[])</f>
        <v>Sub-Saharan Africa</v>
      </c>
      <c r="AC133" s="1" t="str">
        <f t="shared" si="35"/>
        <v/>
      </c>
    </row>
    <row r="134" spans="1:29" x14ac:dyDescent="0.25">
      <c r="A134" s="1" t="s">
        <v>238</v>
      </c>
      <c r="B134">
        <v>2015</v>
      </c>
      <c r="C134">
        <v>3342.818115</v>
      </c>
      <c r="D134">
        <v>38.206001280000002</v>
      </c>
      <c r="E134">
        <v>51.465093529999997</v>
      </c>
      <c r="F134">
        <v>17.707633340000001</v>
      </c>
      <c r="G134">
        <v>13.55609825</v>
      </c>
      <c r="H134">
        <v>17.27117488</v>
      </c>
      <c r="I134">
        <v>27.801576470000001</v>
      </c>
      <c r="J134">
        <v>24.49842353</v>
      </c>
      <c r="K134">
        <v>20.074999999999999</v>
      </c>
      <c r="L134">
        <v>27.625</v>
      </c>
      <c r="M134">
        <v>89.738224529999997</v>
      </c>
      <c r="N134">
        <v>6.7242754739999997</v>
      </c>
      <c r="O134">
        <v>3.0125000000000002</v>
      </c>
      <c r="P134">
        <v>0.52500000000000002</v>
      </c>
      <c r="Q134">
        <f t="shared" si="24"/>
        <v>1</v>
      </c>
      <c r="R134">
        <f t="shared" si="25"/>
        <v>0.38462665000000129</v>
      </c>
      <c r="S134">
        <f t="shared" si="26"/>
        <v>0</v>
      </c>
      <c r="T134">
        <f t="shared" si="27"/>
        <v>0</v>
      </c>
      <c r="U134" s="1">
        <f t="shared" si="28"/>
        <v>51</v>
      </c>
      <c r="V134">
        <f t="shared" si="29"/>
        <v>28</v>
      </c>
      <c r="W134">
        <f t="shared" si="30"/>
        <v>90</v>
      </c>
      <c r="X134" s="1" t="str">
        <f t="shared" si="31"/>
        <v/>
      </c>
      <c r="Y134" s="1" t="str">
        <f t="shared" si="32"/>
        <v/>
      </c>
      <c r="Z134" s="1" t="str">
        <f t="shared" si="33"/>
        <v/>
      </c>
      <c r="AA134" s="1">
        <f t="shared" si="34"/>
        <v>0</v>
      </c>
      <c r="AB134" s="1" t="str">
        <f>LOOKUP(A134,Regions__2[])</f>
        <v>Sub-Saharan Africa</v>
      </c>
      <c r="AC134" s="1" t="str">
        <f t="shared" si="35"/>
        <v/>
      </c>
    </row>
    <row r="135" spans="1:29" x14ac:dyDescent="0.25">
      <c r="A135" s="1" t="s">
        <v>238</v>
      </c>
      <c r="B135">
        <v>2016</v>
      </c>
      <c r="C135">
        <v>3376.5581050000001</v>
      </c>
      <c r="D135">
        <v>38.826999659999998</v>
      </c>
      <c r="E135">
        <v>51.849720179999998</v>
      </c>
      <c r="F135">
        <v>17.59725585</v>
      </c>
      <c r="G135">
        <v>13.45014014</v>
      </c>
      <c r="H135">
        <v>17.102883840000001</v>
      </c>
      <c r="I135">
        <v>27.801576470000001</v>
      </c>
      <c r="J135">
        <v>24.49842353</v>
      </c>
      <c r="K135">
        <v>20.074999999999999</v>
      </c>
      <c r="L135">
        <v>27.625</v>
      </c>
      <c r="M135">
        <v>89.738224529999997</v>
      </c>
      <c r="N135">
        <v>6.7242754739999997</v>
      </c>
      <c r="O135">
        <v>3.0125000000000002</v>
      </c>
      <c r="P135">
        <v>0.52500000000000002</v>
      </c>
      <c r="Q135" t="str">
        <f t="shared" si="24"/>
        <v/>
      </c>
      <c r="R135" t="str">
        <f t="shared" si="25"/>
        <v/>
      </c>
      <c r="S135" t="str">
        <f t="shared" si="26"/>
        <v/>
      </c>
      <c r="T135" t="str">
        <f t="shared" si="27"/>
        <v/>
      </c>
      <c r="U135" s="1">
        <f t="shared" si="28"/>
        <v>52</v>
      </c>
      <c r="V135">
        <f t="shared" si="29"/>
        <v>28</v>
      </c>
      <c r="W135">
        <f t="shared" si="30"/>
        <v>90</v>
      </c>
      <c r="X135" s="1" t="str">
        <f t="shared" si="31"/>
        <v/>
      </c>
      <c r="Y135" s="1" t="str">
        <f t="shared" si="32"/>
        <v/>
      </c>
      <c r="Z135" s="1" t="str">
        <f t="shared" si="33"/>
        <v/>
      </c>
      <c r="AA135" s="1" t="str">
        <f t="shared" si="34"/>
        <v/>
      </c>
      <c r="AB135" s="1" t="str">
        <f>LOOKUP(A135,Regions__2[])</f>
        <v>Sub-Saharan Africa</v>
      </c>
      <c r="AC135" s="1" t="str">
        <f t="shared" si="35"/>
        <v/>
      </c>
    </row>
    <row r="136" spans="1:29" x14ac:dyDescent="0.25">
      <c r="A136" s="1" t="s">
        <v>83</v>
      </c>
      <c r="B136">
        <v>2015</v>
      </c>
      <c r="C136">
        <v>1315.329956</v>
      </c>
      <c r="D136">
        <v>68.416000370000006</v>
      </c>
      <c r="E136">
        <v>99.751307569999994</v>
      </c>
      <c r="F136">
        <v>0</v>
      </c>
      <c r="G136">
        <v>0.24869242890000001</v>
      </c>
      <c r="H136">
        <v>0</v>
      </c>
      <c r="I136">
        <v>99.244115809999997</v>
      </c>
      <c r="J136">
        <v>0</v>
      </c>
      <c r="K136">
        <v>0.75588419029999998</v>
      </c>
      <c r="L136">
        <v>0</v>
      </c>
      <c r="M136">
        <v>99.98545421</v>
      </c>
      <c r="N136">
        <v>0</v>
      </c>
      <c r="O136">
        <v>1.454579307E-2</v>
      </c>
      <c r="P136">
        <v>0</v>
      </c>
      <c r="Q136">
        <f t="shared" si="24"/>
        <v>5</v>
      </c>
      <c r="R136">
        <f t="shared" si="25"/>
        <v>-3.2105157999998822E-2</v>
      </c>
      <c r="S136">
        <f t="shared" si="26"/>
        <v>0</v>
      </c>
      <c r="T136">
        <f t="shared" si="27"/>
        <v>-19.848823161999999</v>
      </c>
      <c r="U136" s="1">
        <f t="shared" si="28"/>
        <v>100</v>
      </c>
      <c r="V136">
        <f t="shared" si="29"/>
        <v>99</v>
      </c>
      <c r="W136">
        <f t="shared" si="30"/>
        <v>100</v>
      </c>
      <c r="X136" s="1" t="str">
        <f t="shared" si="31"/>
        <v>Full Access</v>
      </c>
      <c r="Y136" s="1" t="str">
        <f t="shared" si="32"/>
        <v/>
      </c>
      <c r="Z136" s="1" t="str">
        <f t="shared" si="33"/>
        <v>Full Access</v>
      </c>
      <c r="AA136" s="1">
        <f t="shared" si="34"/>
        <v>-19.848823161999999</v>
      </c>
      <c r="AB136" s="1" t="str">
        <f>LOOKUP(A136,Regions__2[])</f>
        <v>Europe &amp; Central Asia</v>
      </c>
      <c r="AC136" s="1" t="str">
        <f t="shared" si="35"/>
        <v/>
      </c>
    </row>
    <row r="137" spans="1:29" x14ac:dyDescent="0.25">
      <c r="A137" s="1" t="s">
        <v>83</v>
      </c>
      <c r="B137">
        <v>2020</v>
      </c>
      <c r="C137">
        <v>1326.5389399999999</v>
      </c>
      <c r="D137">
        <v>69.229003910000003</v>
      </c>
      <c r="E137">
        <v>99.59078178</v>
      </c>
      <c r="F137">
        <v>0</v>
      </c>
      <c r="G137">
        <v>0.40921822320000001</v>
      </c>
      <c r="H137">
        <v>0</v>
      </c>
      <c r="M137">
        <v>99.98545421</v>
      </c>
      <c r="N137">
        <v>0</v>
      </c>
      <c r="O137">
        <v>1.454579307E-2</v>
      </c>
      <c r="P137">
        <v>0</v>
      </c>
      <c r="Q137" t="str">
        <f t="shared" si="24"/>
        <v/>
      </c>
      <c r="R137" t="str">
        <f t="shared" si="25"/>
        <v/>
      </c>
      <c r="S137" t="str">
        <f t="shared" si="26"/>
        <v/>
      </c>
      <c r="T137" t="str">
        <f t="shared" si="27"/>
        <v/>
      </c>
      <c r="U137" s="1">
        <f t="shared" si="28"/>
        <v>100</v>
      </c>
      <c r="V137">
        <f t="shared" si="29"/>
        <v>0</v>
      </c>
      <c r="W137">
        <f t="shared" si="30"/>
        <v>100</v>
      </c>
      <c r="X137" s="1" t="str">
        <f t="shared" si="31"/>
        <v/>
      </c>
      <c r="Y137" s="1" t="str">
        <f t="shared" si="32"/>
        <v/>
      </c>
      <c r="Z137" s="1" t="str">
        <f t="shared" si="33"/>
        <v/>
      </c>
      <c r="AA137" s="1" t="str">
        <f t="shared" si="34"/>
        <v/>
      </c>
      <c r="AB137" s="1" t="str">
        <f>LOOKUP(A137,Regions__2[])</f>
        <v>Europe &amp; Central Asia</v>
      </c>
      <c r="AC137" s="1" t="str">
        <f t="shared" si="35"/>
        <v/>
      </c>
    </row>
    <row r="138" spans="1:29" x14ac:dyDescent="0.25">
      <c r="A138" s="1" t="s">
        <v>214</v>
      </c>
      <c r="B138">
        <v>2015</v>
      </c>
      <c r="C138">
        <v>1104.0379640000001</v>
      </c>
      <c r="D138">
        <v>23.299999239999998</v>
      </c>
      <c r="E138">
        <v>66.703955219999997</v>
      </c>
      <c r="F138">
        <v>8.7676173330000005</v>
      </c>
      <c r="G138">
        <v>10.89011026</v>
      </c>
      <c r="H138">
        <v>13.63831719</v>
      </c>
      <c r="I138">
        <v>58.124984900000001</v>
      </c>
      <c r="J138">
        <v>11.182049299999999</v>
      </c>
      <c r="K138">
        <v>13.43987898</v>
      </c>
      <c r="L138">
        <v>17.253086830000001</v>
      </c>
      <c r="M138">
        <v>94.944600129999998</v>
      </c>
      <c r="N138">
        <v>0.81968032219999998</v>
      </c>
      <c r="O138">
        <v>2.4966655609999999</v>
      </c>
      <c r="P138">
        <v>1.7390539899999999</v>
      </c>
      <c r="Q138">
        <f t="shared" si="24"/>
        <v>5</v>
      </c>
      <c r="R138">
        <f t="shared" si="25"/>
        <v>0.80982314599999938</v>
      </c>
      <c r="S138">
        <f t="shared" si="26"/>
        <v>0.36103258400000016</v>
      </c>
      <c r="T138">
        <f t="shared" si="27"/>
        <v>0.86829276799999922</v>
      </c>
      <c r="U138" s="1">
        <f t="shared" si="28"/>
        <v>67</v>
      </c>
      <c r="V138">
        <f t="shared" si="29"/>
        <v>58</v>
      </c>
      <c r="W138">
        <f t="shared" si="30"/>
        <v>95</v>
      </c>
      <c r="X138" s="1" t="str">
        <f t="shared" si="31"/>
        <v/>
      </c>
      <c r="Y138" s="1" t="str">
        <f t="shared" si="32"/>
        <v/>
      </c>
      <c r="Z138" s="1" t="str">
        <f t="shared" si="33"/>
        <v/>
      </c>
      <c r="AA138" s="1">
        <f t="shared" si="34"/>
        <v>0.50726018399999906</v>
      </c>
      <c r="AB138" s="1" t="str">
        <f>LOOKUP(A138,Regions__2[])</f>
        <v>Sub-Saharan Africa</v>
      </c>
      <c r="AC138" s="1" t="str">
        <f t="shared" si="35"/>
        <v/>
      </c>
    </row>
    <row r="139" spans="1:29" x14ac:dyDescent="0.25">
      <c r="A139" s="1" t="s">
        <v>214</v>
      </c>
      <c r="B139">
        <v>2020</v>
      </c>
      <c r="C139">
        <v>1160.1639399999999</v>
      </c>
      <c r="D139">
        <v>24.17100143</v>
      </c>
      <c r="E139">
        <v>70.753070949999994</v>
      </c>
      <c r="F139">
        <v>9.5070671630000003</v>
      </c>
      <c r="G139">
        <v>9.8355679309999999</v>
      </c>
      <c r="H139">
        <v>9.9042939590000003</v>
      </c>
      <c r="I139">
        <v>62.466448739999997</v>
      </c>
      <c r="J139">
        <v>12.29969513</v>
      </c>
      <c r="K139">
        <v>12.45046093</v>
      </c>
      <c r="L139">
        <v>12.78339519</v>
      </c>
      <c r="M139">
        <v>96.749763049999999</v>
      </c>
      <c r="N139">
        <v>0.74606447310000001</v>
      </c>
      <c r="O139">
        <v>1.6321642439999999</v>
      </c>
      <c r="P139">
        <v>0.8720082294</v>
      </c>
      <c r="Q139" t="str">
        <f t="shared" si="24"/>
        <v/>
      </c>
      <c r="R139" t="str">
        <f t="shared" si="25"/>
        <v/>
      </c>
      <c r="S139" t="str">
        <f t="shared" si="26"/>
        <v/>
      </c>
      <c r="T139" t="str">
        <f t="shared" si="27"/>
        <v/>
      </c>
      <c r="U139" s="1">
        <f t="shared" si="28"/>
        <v>71</v>
      </c>
      <c r="V139">
        <f t="shared" si="29"/>
        <v>62</v>
      </c>
      <c r="W139">
        <f t="shared" si="30"/>
        <v>97</v>
      </c>
      <c r="X139" s="1" t="str">
        <f t="shared" si="31"/>
        <v/>
      </c>
      <c r="Y139" s="1" t="str">
        <f t="shared" si="32"/>
        <v/>
      </c>
      <c r="Z139" s="1" t="str">
        <f t="shared" si="33"/>
        <v/>
      </c>
      <c r="AA139" s="1" t="str">
        <f t="shared" si="34"/>
        <v/>
      </c>
      <c r="AB139" s="1" t="str">
        <f>LOOKUP(A139,Regions__2[])</f>
        <v>Sub-Saharan Africa</v>
      </c>
      <c r="AC139" s="1" t="str">
        <f t="shared" si="35"/>
        <v/>
      </c>
    </row>
    <row r="140" spans="1:29" x14ac:dyDescent="0.25">
      <c r="A140" s="1" t="s">
        <v>240</v>
      </c>
      <c r="B140">
        <v>2015</v>
      </c>
      <c r="C140">
        <v>100835.4531</v>
      </c>
      <c r="D140">
        <v>19.428001399999999</v>
      </c>
      <c r="E140">
        <v>42.070067199999997</v>
      </c>
      <c r="F140">
        <v>21.738790269999999</v>
      </c>
      <c r="G140">
        <v>24.477856150000001</v>
      </c>
      <c r="H140">
        <v>11.71328639</v>
      </c>
      <c r="I140">
        <v>32.451767429999997</v>
      </c>
      <c r="J140">
        <v>23.598552099999999</v>
      </c>
      <c r="K140">
        <v>29.78155581</v>
      </c>
      <c r="L140">
        <v>14.168124669999999</v>
      </c>
      <c r="M140">
        <v>81.959176540000001</v>
      </c>
      <c r="N140">
        <v>14.02596733</v>
      </c>
      <c r="O140">
        <v>2.4822996910000001</v>
      </c>
      <c r="P140">
        <v>1.5325564389999999</v>
      </c>
      <c r="Q140">
        <f t="shared" si="24"/>
        <v>5</v>
      </c>
      <c r="R140">
        <f t="shared" si="25"/>
        <v>1.5091011080000001</v>
      </c>
      <c r="S140">
        <f t="shared" si="26"/>
        <v>0.4507303239999999</v>
      </c>
      <c r="T140">
        <f t="shared" si="27"/>
        <v>1.5156743520000007</v>
      </c>
      <c r="U140" s="1">
        <f t="shared" si="28"/>
        <v>42</v>
      </c>
      <c r="V140">
        <f t="shared" si="29"/>
        <v>32</v>
      </c>
      <c r="W140">
        <f t="shared" si="30"/>
        <v>82</v>
      </c>
      <c r="X140" s="1" t="str">
        <f t="shared" si="31"/>
        <v/>
      </c>
      <c r="Y140" s="1" t="str">
        <f t="shared" si="32"/>
        <v/>
      </c>
      <c r="Z140" s="1" t="str">
        <f t="shared" si="33"/>
        <v/>
      </c>
      <c r="AA140" s="1">
        <f t="shared" si="34"/>
        <v>1.0649440280000007</v>
      </c>
      <c r="AB140" s="1" t="str">
        <f>LOOKUP(A140,Regions__2[])</f>
        <v>Sub-Saharan Africa</v>
      </c>
      <c r="AC140" s="1" t="str">
        <f t="shared" si="35"/>
        <v/>
      </c>
    </row>
    <row r="141" spans="1:29" x14ac:dyDescent="0.25">
      <c r="A141" s="1" t="s">
        <v>240</v>
      </c>
      <c r="B141">
        <v>2020</v>
      </c>
      <c r="C141">
        <v>114963.58590000001</v>
      </c>
      <c r="D141">
        <v>21.69499969</v>
      </c>
      <c r="E141">
        <v>49.615572739999998</v>
      </c>
      <c r="F141">
        <v>26.740719639999998</v>
      </c>
      <c r="G141">
        <v>18.635060129999999</v>
      </c>
      <c r="H141">
        <v>5.0086474860000001</v>
      </c>
      <c r="I141">
        <v>40.03013919</v>
      </c>
      <c r="J141">
        <v>30.186683339999998</v>
      </c>
      <c r="K141">
        <v>23.49561327</v>
      </c>
      <c r="L141">
        <v>6.2875642029999996</v>
      </c>
      <c r="M141">
        <v>84.212828160000001</v>
      </c>
      <c r="N141">
        <v>14.30300858</v>
      </c>
      <c r="O141">
        <v>1.0915823549999999</v>
      </c>
      <c r="P141">
        <v>0.39258089600000001</v>
      </c>
      <c r="Q141" t="str">
        <f t="shared" si="24"/>
        <v/>
      </c>
      <c r="R141" t="str">
        <f t="shared" si="25"/>
        <v/>
      </c>
      <c r="S141" t="str">
        <f t="shared" si="26"/>
        <v/>
      </c>
      <c r="T141" t="str">
        <f t="shared" si="27"/>
        <v/>
      </c>
      <c r="U141" s="1">
        <f t="shared" si="28"/>
        <v>50</v>
      </c>
      <c r="V141">
        <f t="shared" si="29"/>
        <v>40</v>
      </c>
      <c r="W141">
        <f t="shared" si="30"/>
        <v>84</v>
      </c>
      <c r="X141" s="1" t="str">
        <f t="shared" si="31"/>
        <v/>
      </c>
      <c r="Y141" s="1" t="str">
        <f t="shared" si="32"/>
        <v/>
      </c>
      <c r="Z141" s="1" t="str">
        <f t="shared" si="33"/>
        <v/>
      </c>
      <c r="AA141" s="1" t="str">
        <f t="shared" si="34"/>
        <v/>
      </c>
      <c r="AB141" s="1" t="str">
        <f>LOOKUP(A141,Regions__2[])</f>
        <v>Sub-Saharan Africa</v>
      </c>
      <c r="AC141" s="1" t="str">
        <f t="shared" si="35"/>
        <v/>
      </c>
    </row>
    <row r="142" spans="1:29" x14ac:dyDescent="0.25">
      <c r="A142" s="1" t="s">
        <v>38</v>
      </c>
      <c r="B142">
        <v>2015</v>
      </c>
      <c r="C142">
        <v>48.055000309999997</v>
      </c>
      <c r="D142">
        <v>41.63799667</v>
      </c>
      <c r="E142">
        <v>100</v>
      </c>
      <c r="F142">
        <v>0</v>
      </c>
      <c r="G142">
        <v>0</v>
      </c>
      <c r="H142">
        <v>0</v>
      </c>
      <c r="Q142">
        <f t="shared" si="24"/>
        <v>5</v>
      </c>
      <c r="R142">
        <f t="shared" si="25"/>
        <v>0</v>
      </c>
      <c r="S142">
        <f t="shared" si="26"/>
        <v>0</v>
      </c>
      <c r="T142">
        <f t="shared" si="27"/>
        <v>0</v>
      </c>
      <c r="U142" s="1">
        <f t="shared" si="28"/>
        <v>100</v>
      </c>
      <c r="V142">
        <f t="shared" si="29"/>
        <v>0</v>
      </c>
      <c r="W142">
        <f t="shared" si="30"/>
        <v>0</v>
      </c>
      <c r="X142" s="1" t="str">
        <f t="shared" si="31"/>
        <v>Full Access</v>
      </c>
      <c r="Y142" s="1" t="str">
        <f t="shared" si="32"/>
        <v/>
      </c>
      <c r="Z142" s="1" t="str">
        <f t="shared" si="33"/>
        <v/>
      </c>
      <c r="AA142" s="1">
        <f t="shared" si="34"/>
        <v>0</v>
      </c>
      <c r="AB142" s="1" t="str">
        <f>LOOKUP(A142,Regions__2[])</f>
        <v>Europe &amp; Central Asia</v>
      </c>
      <c r="AC142" s="1" t="str">
        <f t="shared" si="35"/>
        <v/>
      </c>
    </row>
    <row r="143" spans="1:29" x14ac:dyDescent="0.25">
      <c r="A143" s="1" t="s">
        <v>38</v>
      </c>
      <c r="B143">
        <v>2020</v>
      </c>
      <c r="C143">
        <v>48.865001679999999</v>
      </c>
      <c r="D143">
        <v>42.397998809999997</v>
      </c>
      <c r="E143">
        <v>100</v>
      </c>
      <c r="F143">
        <v>0</v>
      </c>
      <c r="G143">
        <v>0</v>
      </c>
      <c r="H143">
        <v>0</v>
      </c>
      <c r="Q143" t="str">
        <f t="shared" si="24"/>
        <v/>
      </c>
      <c r="R143" t="str">
        <f t="shared" si="25"/>
        <v/>
      </c>
      <c r="S143" t="str">
        <f t="shared" si="26"/>
        <v/>
      </c>
      <c r="T143" t="str">
        <f t="shared" si="27"/>
        <v/>
      </c>
      <c r="U143" s="1">
        <f t="shared" si="28"/>
        <v>100</v>
      </c>
      <c r="V143">
        <f t="shared" si="29"/>
        <v>0</v>
      </c>
      <c r="W143">
        <f t="shared" si="30"/>
        <v>0</v>
      </c>
      <c r="X143" s="1" t="str">
        <f t="shared" si="31"/>
        <v/>
      </c>
      <c r="Y143" s="1" t="str">
        <f t="shared" si="32"/>
        <v/>
      </c>
      <c r="Z143" s="1" t="str">
        <f t="shared" si="33"/>
        <v/>
      </c>
      <c r="AA143" s="1" t="str">
        <f t="shared" si="34"/>
        <v/>
      </c>
      <c r="AB143" s="1" t="str">
        <f>LOOKUP(A143,Regions__2[])</f>
        <v>Europe &amp; Central Asia</v>
      </c>
      <c r="AC143" s="1" t="str">
        <f t="shared" si="35"/>
        <v/>
      </c>
    </row>
    <row r="144" spans="1:29" x14ac:dyDescent="0.25">
      <c r="A144" s="1" t="s">
        <v>152</v>
      </c>
      <c r="B144">
        <v>2015</v>
      </c>
      <c r="C144">
        <v>2.8359999660000001</v>
      </c>
      <c r="D144">
        <v>76.268005369999997</v>
      </c>
      <c r="E144">
        <v>94.820006660000004</v>
      </c>
      <c r="F144">
        <v>0</v>
      </c>
      <c r="G144">
        <v>5.1799933429999996</v>
      </c>
      <c r="H144">
        <v>0</v>
      </c>
      <c r="I144">
        <v>78.172942820000003</v>
      </c>
      <c r="J144">
        <v>0</v>
      </c>
      <c r="K144">
        <v>21.827057180000001</v>
      </c>
      <c r="L144">
        <v>0</v>
      </c>
      <c r="M144">
        <v>100</v>
      </c>
      <c r="N144">
        <v>0</v>
      </c>
      <c r="O144">
        <v>0</v>
      </c>
      <c r="P144">
        <v>0</v>
      </c>
      <c r="Q144">
        <f t="shared" si="24"/>
        <v>5</v>
      </c>
      <c r="R144">
        <f t="shared" si="25"/>
        <v>9.7784147999999502E-2</v>
      </c>
      <c r="S144">
        <f t="shared" si="26"/>
        <v>0</v>
      </c>
      <c r="T144">
        <f t="shared" si="27"/>
        <v>0</v>
      </c>
      <c r="U144" s="1">
        <f t="shared" si="28"/>
        <v>95</v>
      </c>
      <c r="V144">
        <f t="shared" si="29"/>
        <v>78</v>
      </c>
      <c r="W144">
        <f t="shared" si="30"/>
        <v>100</v>
      </c>
      <c r="X144" s="1" t="str">
        <f t="shared" si="31"/>
        <v/>
      </c>
      <c r="Y144" s="1" t="str">
        <f t="shared" si="32"/>
        <v/>
      </c>
      <c r="Z144" s="1" t="str">
        <f t="shared" si="33"/>
        <v>Full Access</v>
      </c>
      <c r="AA144" s="1">
        <f t="shared" si="34"/>
        <v>0</v>
      </c>
      <c r="AB144" s="1" t="str">
        <f>LOOKUP(A144,Regions__2[])</f>
        <v>Latin America &amp; Caribbean</v>
      </c>
      <c r="AC144" s="1" t="str">
        <f t="shared" si="35"/>
        <v/>
      </c>
    </row>
    <row r="145" spans="1:29" x14ac:dyDescent="0.25">
      <c r="A145" s="1" t="s">
        <v>152</v>
      </c>
      <c r="B145">
        <v>2020</v>
      </c>
      <c r="C145">
        <v>3.4830000399999999</v>
      </c>
      <c r="D145">
        <v>78.507995609999995</v>
      </c>
      <c r="E145">
        <v>95.308927400000002</v>
      </c>
      <c r="F145">
        <v>0</v>
      </c>
      <c r="G145">
        <v>4.6910725959999997</v>
      </c>
      <c r="H145">
        <v>0</v>
      </c>
      <c r="I145">
        <v>78.172942820000003</v>
      </c>
      <c r="J145">
        <v>0</v>
      </c>
      <c r="K145">
        <v>21.827057180000001</v>
      </c>
      <c r="L145">
        <v>0</v>
      </c>
      <c r="M145">
        <v>100</v>
      </c>
      <c r="N145">
        <v>0</v>
      </c>
      <c r="O145">
        <v>0</v>
      </c>
      <c r="P145">
        <v>0</v>
      </c>
      <c r="Q145" t="str">
        <f t="shared" si="24"/>
        <v/>
      </c>
      <c r="R145" t="str">
        <f t="shared" si="25"/>
        <v/>
      </c>
      <c r="S145" t="str">
        <f t="shared" si="26"/>
        <v/>
      </c>
      <c r="T145" t="str">
        <f t="shared" si="27"/>
        <v/>
      </c>
      <c r="U145" s="1">
        <f t="shared" si="28"/>
        <v>95</v>
      </c>
      <c r="V145">
        <f t="shared" si="29"/>
        <v>78</v>
      </c>
      <c r="W145">
        <f t="shared" si="30"/>
        <v>100</v>
      </c>
      <c r="X145" s="1" t="str">
        <f t="shared" si="31"/>
        <v/>
      </c>
      <c r="Y145" s="1" t="str">
        <f t="shared" si="32"/>
        <v/>
      </c>
      <c r="Z145" s="1" t="str">
        <f t="shared" si="33"/>
        <v/>
      </c>
      <c r="AA145" s="1" t="str">
        <f t="shared" si="34"/>
        <v/>
      </c>
      <c r="AB145" s="1" t="str">
        <f>LOOKUP(A145,Regions__2[])</f>
        <v>Latin America &amp; Caribbean</v>
      </c>
      <c r="AC145" s="1" t="str">
        <f t="shared" si="35"/>
        <v/>
      </c>
    </row>
    <row r="146" spans="1:29" x14ac:dyDescent="0.25">
      <c r="A146" s="1" t="s">
        <v>161</v>
      </c>
      <c r="B146">
        <v>2015</v>
      </c>
      <c r="C146">
        <v>868.63201900000001</v>
      </c>
      <c r="D146">
        <v>54.725997919999998</v>
      </c>
      <c r="E146">
        <v>94.262558670000004</v>
      </c>
      <c r="F146">
        <v>0</v>
      </c>
      <c r="G146">
        <v>3.4193659360000002</v>
      </c>
      <c r="H146">
        <v>2.3180753950000001</v>
      </c>
      <c r="I146">
        <v>89.378527390000002</v>
      </c>
      <c r="J146">
        <v>0</v>
      </c>
      <c r="K146">
        <v>5.8294678109999998</v>
      </c>
      <c r="L146">
        <v>4.7920047950000004</v>
      </c>
      <c r="M146">
        <v>98.303044670000006</v>
      </c>
      <c r="N146">
        <v>0</v>
      </c>
      <c r="O146">
        <v>1.4255247120000001</v>
      </c>
      <c r="P146">
        <v>0.27143061419999998</v>
      </c>
      <c r="Q146">
        <f t="shared" si="24"/>
        <v>5</v>
      </c>
      <c r="R146">
        <f t="shared" si="25"/>
        <v>7.7013139999991152E-3</v>
      </c>
      <c r="S146">
        <f t="shared" si="26"/>
        <v>-2.1760122000000593E-2</v>
      </c>
      <c r="T146">
        <f t="shared" si="27"/>
        <v>-5.8100668000000154E-2</v>
      </c>
      <c r="U146" s="1">
        <f t="shared" si="28"/>
        <v>94</v>
      </c>
      <c r="V146">
        <f t="shared" si="29"/>
        <v>89</v>
      </c>
      <c r="W146">
        <f t="shared" si="30"/>
        <v>98</v>
      </c>
      <c r="X146" s="1" t="str">
        <f t="shared" si="31"/>
        <v/>
      </c>
      <c r="Y146" s="1" t="str">
        <f t="shared" si="32"/>
        <v/>
      </c>
      <c r="Z146" s="1" t="str">
        <f t="shared" si="33"/>
        <v/>
      </c>
      <c r="AA146" s="1">
        <f t="shared" si="34"/>
        <v>-3.6340545999999557E-2</v>
      </c>
      <c r="AB146" s="1" t="str">
        <f>LOOKUP(A146,Regions__2[])</f>
        <v>East Asia &amp; Pacific</v>
      </c>
      <c r="AC146" s="1" t="str">
        <f t="shared" si="35"/>
        <v/>
      </c>
    </row>
    <row r="147" spans="1:29" x14ac:dyDescent="0.25">
      <c r="A147" s="1" t="s">
        <v>161</v>
      </c>
      <c r="B147">
        <v>2020</v>
      </c>
      <c r="C147">
        <v>896.44396970000003</v>
      </c>
      <c r="D147">
        <v>57.247005459999997</v>
      </c>
      <c r="E147">
        <v>94.30106524</v>
      </c>
      <c r="F147">
        <v>0</v>
      </c>
      <c r="G147">
        <v>3.3186027660000001</v>
      </c>
      <c r="H147">
        <v>2.380331999</v>
      </c>
      <c r="I147">
        <v>89.088024050000001</v>
      </c>
      <c r="J147">
        <v>0</v>
      </c>
      <c r="K147">
        <v>5.7598979379999999</v>
      </c>
      <c r="L147">
        <v>5.1520780119999996</v>
      </c>
      <c r="M147">
        <v>98.194244060000003</v>
      </c>
      <c r="N147">
        <v>0</v>
      </c>
      <c r="O147">
        <v>1.495409344</v>
      </c>
      <c r="P147">
        <v>0.31034659219999999</v>
      </c>
      <c r="Q147" t="str">
        <f t="shared" si="24"/>
        <v/>
      </c>
      <c r="R147" t="str">
        <f t="shared" si="25"/>
        <v/>
      </c>
      <c r="S147" t="str">
        <f t="shared" si="26"/>
        <v/>
      </c>
      <c r="T147" t="str">
        <f t="shared" si="27"/>
        <v/>
      </c>
      <c r="U147" s="1">
        <f t="shared" si="28"/>
        <v>94</v>
      </c>
      <c r="V147">
        <f t="shared" si="29"/>
        <v>89</v>
      </c>
      <c r="W147">
        <f t="shared" si="30"/>
        <v>98</v>
      </c>
      <c r="X147" s="1" t="str">
        <f t="shared" si="31"/>
        <v/>
      </c>
      <c r="Y147" s="1" t="str">
        <f t="shared" si="32"/>
        <v/>
      </c>
      <c r="Z147" s="1" t="str">
        <f t="shared" si="33"/>
        <v/>
      </c>
      <c r="AA147" s="1" t="str">
        <f t="shared" si="34"/>
        <v/>
      </c>
      <c r="AB147" s="1" t="str">
        <f>LOOKUP(A147,Regions__2[])</f>
        <v>East Asia &amp; Pacific</v>
      </c>
      <c r="AC147" s="1" t="str">
        <f t="shared" si="35"/>
        <v/>
      </c>
    </row>
    <row r="148" spans="1:29" x14ac:dyDescent="0.25">
      <c r="A148" s="1" t="s">
        <v>20</v>
      </c>
      <c r="B148">
        <v>2015</v>
      </c>
      <c r="C148">
        <v>5481.1279299999997</v>
      </c>
      <c r="D148">
        <v>85.224998470000003</v>
      </c>
      <c r="E148">
        <v>99.999996659999994</v>
      </c>
      <c r="F148">
        <v>0</v>
      </c>
      <c r="G148">
        <v>3.3406530800000001E-6</v>
      </c>
      <c r="H148">
        <v>0</v>
      </c>
      <c r="I148">
        <v>100</v>
      </c>
      <c r="J148">
        <v>0</v>
      </c>
      <c r="K148">
        <v>0</v>
      </c>
      <c r="L148">
        <v>0</v>
      </c>
      <c r="M148">
        <v>100</v>
      </c>
      <c r="N148">
        <v>0</v>
      </c>
      <c r="O148">
        <v>0</v>
      </c>
      <c r="P148">
        <v>0</v>
      </c>
      <c r="Q148">
        <f t="shared" si="24"/>
        <v>5</v>
      </c>
      <c r="R148">
        <f t="shared" si="25"/>
        <v>1.3280000018767169E-6</v>
      </c>
      <c r="S148">
        <f t="shared" si="26"/>
        <v>0</v>
      </c>
      <c r="T148">
        <f t="shared" si="27"/>
        <v>0</v>
      </c>
      <c r="U148" s="1">
        <f t="shared" si="28"/>
        <v>100</v>
      </c>
      <c r="V148">
        <f t="shared" si="29"/>
        <v>100</v>
      </c>
      <c r="W148">
        <f t="shared" si="30"/>
        <v>100</v>
      </c>
      <c r="X148" s="1" t="str">
        <f t="shared" si="31"/>
        <v>Full Access</v>
      </c>
      <c r="Y148" s="1" t="str">
        <f t="shared" si="32"/>
        <v>Full Access</v>
      </c>
      <c r="Z148" s="1" t="str">
        <f t="shared" si="33"/>
        <v>Full Access</v>
      </c>
      <c r="AA148" s="1">
        <f t="shared" si="34"/>
        <v>0</v>
      </c>
      <c r="AB148" s="1" t="str">
        <f>LOOKUP(A148,Regions__2[])</f>
        <v>Europe &amp; Central Asia</v>
      </c>
      <c r="AC148" s="1" t="str">
        <f t="shared" si="35"/>
        <v/>
      </c>
    </row>
    <row r="149" spans="1:29" x14ac:dyDescent="0.25">
      <c r="A149" s="1" t="s">
        <v>20</v>
      </c>
      <c r="B149">
        <v>2020</v>
      </c>
      <c r="C149">
        <v>5540.7177730000003</v>
      </c>
      <c r="D149">
        <v>85.517005920000003</v>
      </c>
      <c r="E149">
        <v>100.0000033</v>
      </c>
      <c r="F149">
        <v>0</v>
      </c>
      <c r="G149">
        <v>0</v>
      </c>
      <c r="H149">
        <v>0</v>
      </c>
      <c r="I149">
        <v>100</v>
      </c>
      <c r="J149">
        <v>0</v>
      </c>
      <c r="K149">
        <v>0</v>
      </c>
      <c r="L149">
        <v>0</v>
      </c>
      <c r="M149">
        <v>100</v>
      </c>
      <c r="N149">
        <v>0</v>
      </c>
      <c r="O149">
        <v>0</v>
      </c>
      <c r="P149">
        <v>0</v>
      </c>
      <c r="Q149" t="str">
        <f t="shared" si="24"/>
        <v/>
      </c>
      <c r="R149" t="str">
        <f t="shared" si="25"/>
        <v/>
      </c>
      <c r="S149" t="str">
        <f t="shared" si="26"/>
        <v/>
      </c>
      <c r="T149" t="str">
        <f t="shared" si="27"/>
        <v/>
      </c>
      <c r="U149" s="1">
        <f t="shared" si="28"/>
        <v>100</v>
      </c>
      <c r="V149">
        <f t="shared" si="29"/>
        <v>100</v>
      </c>
      <c r="W149">
        <f t="shared" si="30"/>
        <v>100</v>
      </c>
      <c r="X149" s="1" t="str">
        <f t="shared" si="31"/>
        <v/>
      </c>
      <c r="Y149" s="1" t="str">
        <f t="shared" si="32"/>
        <v/>
      </c>
      <c r="Z149" s="1" t="str">
        <f t="shared" si="33"/>
        <v/>
      </c>
      <c r="AA149" s="1" t="str">
        <f t="shared" si="34"/>
        <v/>
      </c>
      <c r="AB149" s="1" t="str">
        <f>LOOKUP(A149,Regions__2[])</f>
        <v>Europe &amp; Central Asia</v>
      </c>
      <c r="AC149" s="1" t="str">
        <f t="shared" si="35"/>
        <v/>
      </c>
    </row>
    <row r="150" spans="1:29" x14ac:dyDescent="0.25">
      <c r="A150" s="1" t="s">
        <v>52</v>
      </c>
      <c r="B150">
        <v>2015</v>
      </c>
      <c r="C150">
        <v>64453.195310000003</v>
      </c>
      <c r="D150">
        <v>79.65499878</v>
      </c>
      <c r="E150">
        <v>100</v>
      </c>
      <c r="F150">
        <v>0</v>
      </c>
      <c r="G150">
        <v>0</v>
      </c>
      <c r="H150">
        <v>0</v>
      </c>
      <c r="I150">
        <v>100</v>
      </c>
      <c r="J150">
        <v>0</v>
      </c>
      <c r="K150">
        <v>0</v>
      </c>
      <c r="L150">
        <v>0</v>
      </c>
      <c r="M150">
        <v>100</v>
      </c>
      <c r="N150">
        <v>0</v>
      </c>
      <c r="O150">
        <v>0</v>
      </c>
      <c r="P150">
        <v>0</v>
      </c>
      <c r="Q150">
        <f t="shared" si="24"/>
        <v>5</v>
      </c>
      <c r="R150">
        <f t="shared" si="25"/>
        <v>-2.999999992425728E-7</v>
      </c>
      <c r="S150">
        <f t="shared" si="26"/>
        <v>0</v>
      </c>
      <c r="T150">
        <f t="shared" si="27"/>
        <v>0</v>
      </c>
      <c r="U150" s="1">
        <f t="shared" si="28"/>
        <v>100</v>
      </c>
      <c r="V150">
        <f t="shared" si="29"/>
        <v>100</v>
      </c>
      <c r="W150">
        <f t="shared" si="30"/>
        <v>100</v>
      </c>
      <c r="X150" s="1" t="str">
        <f t="shared" si="31"/>
        <v>Full Access</v>
      </c>
      <c r="Y150" s="1" t="str">
        <f t="shared" si="32"/>
        <v>Full Access</v>
      </c>
      <c r="Z150" s="1" t="str">
        <f t="shared" si="33"/>
        <v>Full Access</v>
      </c>
      <c r="AA150" s="1">
        <f t="shared" si="34"/>
        <v>0</v>
      </c>
      <c r="AB150" s="1" t="str">
        <f>LOOKUP(A150,Regions__2[])</f>
        <v>Europe &amp; Central Asia</v>
      </c>
      <c r="AC150" s="1" t="str">
        <f t="shared" si="35"/>
        <v/>
      </c>
    </row>
    <row r="151" spans="1:29" x14ac:dyDescent="0.25">
      <c r="A151" s="1" t="s">
        <v>52</v>
      </c>
      <c r="B151">
        <v>2020</v>
      </c>
      <c r="C151">
        <v>65273.511720000002</v>
      </c>
      <c r="D151">
        <v>80.974998470000003</v>
      </c>
      <c r="E151">
        <v>99.999998500000004</v>
      </c>
      <c r="F151">
        <v>0</v>
      </c>
      <c r="G151">
        <v>1.49610841E-6</v>
      </c>
      <c r="H151">
        <v>0</v>
      </c>
      <c r="I151">
        <v>100</v>
      </c>
      <c r="J151">
        <v>0</v>
      </c>
      <c r="K151">
        <v>0</v>
      </c>
      <c r="L151">
        <v>0</v>
      </c>
      <c r="M151">
        <v>100</v>
      </c>
      <c r="N151">
        <v>0</v>
      </c>
      <c r="O151">
        <v>0</v>
      </c>
      <c r="P151">
        <v>0</v>
      </c>
      <c r="Q151" t="str">
        <f t="shared" si="24"/>
        <v/>
      </c>
      <c r="R151" t="str">
        <f t="shared" si="25"/>
        <v/>
      </c>
      <c r="S151" t="str">
        <f t="shared" si="26"/>
        <v/>
      </c>
      <c r="T151" t="str">
        <f t="shared" si="27"/>
        <v/>
      </c>
      <c r="U151" s="1">
        <f t="shared" si="28"/>
        <v>100</v>
      </c>
      <c r="V151">
        <f t="shared" si="29"/>
        <v>100</v>
      </c>
      <c r="W151">
        <f t="shared" si="30"/>
        <v>100</v>
      </c>
      <c r="X151" s="1" t="str">
        <f t="shared" si="31"/>
        <v/>
      </c>
      <c r="Y151" s="1" t="str">
        <f t="shared" si="32"/>
        <v/>
      </c>
      <c r="Z151" s="1" t="str">
        <f t="shared" si="33"/>
        <v/>
      </c>
      <c r="AA151" s="1" t="str">
        <f t="shared" si="34"/>
        <v/>
      </c>
      <c r="AB151" s="1" t="str">
        <f>LOOKUP(A151,Regions__2[])</f>
        <v>Europe &amp; Central Asia</v>
      </c>
      <c r="AC151" s="1" t="str">
        <f t="shared" si="35"/>
        <v/>
      </c>
    </row>
    <row r="152" spans="1:29" x14ac:dyDescent="0.25">
      <c r="A152" s="1" t="s">
        <v>169</v>
      </c>
      <c r="B152">
        <v>2015</v>
      </c>
      <c r="C152">
        <v>261.00799560000002</v>
      </c>
      <c r="D152">
        <v>84.482002260000002</v>
      </c>
      <c r="E152">
        <v>93.562056569999996</v>
      </c>
      <c r="F152">
        <v>0</v>
      </c>
      <c r="G152">
        <v>6.4379434250000003</v>
      </c>
      <c r="H152">
        <v>0</v>
      </c>
      <c r="Q152">
        <f t="shared" si="24"/>
        <v>5</v>
      </c>
      <c r="R152">
        <f t="shared" si="25"/>
        <v>4.4031956000000608E-2</v>
      </c>
      <c r="S152">
        <f t="shared" si="26"/>
        <v>0</v>
      </c>
      <c r="T152">
        <f t="shared" si="27"/>
        <v>0</v>
      </c>
      <c r="U152" s="1">
        <f t="shared" si="28"/>
        <v>94</v>
      </c>
      <c r="V152">
        <f t="shared" si="29"/>
        <v>0</v>
      </c>
      <c r="W152">
        <f t="shared" si="30"/>
        <v>0</v>
      </c>
      <c r="X152" s="1" t="str">
        <f t="shared" si="31"/>
        <v/>
      </c>
      <c r="Y152" s="1" t="str">
        <f t="shared" si="32"/>
        <v/>
      </c>
      <c r="Z152" s="1" t="str">
        <f t="shared" si="33"/>
        <v/>
      </c>
      <c r="AA152" s="1">
        <f t="shared" si="34"/>
        <v>0</v>
      </c>
      <c r="AB152" s="1" t="str">
        <f>LOOKUP(A152,Regions__2[])</f>
        <v>Latin America &amp; Caribbean</v>
      </c>
      <c r="AC152" s="1" t="str">
        <f t="shared" si="35"/>
        <v/>
      </c>
    </row>
    <row r="153" spans="1:29" x14ac:dyDescent="0.25">
      <c r="A153" s="1" t="s">
        <v>169</v>
      </c>
      <c r="B153">
        <v>2020</v>
      </c>
      <c r="C153">
        <v>298.68200680000001</v>
      </c>
      <c r="D153">
        <v>85.819999690000003</v>
      </c>
      <c r="E153">
        <v>93.782216349999999</v>
      </c>
      <c r="F153">
        <v>0</v>
      </c>
      <c r="G153">
        <v>6.2177836519999996</v>
      </c>
      <c r="H153">
        <v>0</v>
      </c>
      <c r="Q153" t="str">
        <f t="shared" si="24"/>
        <v/>
      </c>
      <c r="R153" t="str">
        <f t="shared" si="25"/>
        <v/>
      </c>
      <c r="S153" t="str">
        <f t="shared" si="26"/>
        <v/>
      </c>
      <c r="T153" t="str">
        <f t="shared" si="27"/>
        <v/>
      </c>
      <c r="U153" s="1">
        <f t="shared" si="28"/>
        <v>94</v>
      </c>
      <c r="V153">
        <f t="shared" si="29"/>
        <v>0</v>
      </c>
      <c r="W153">
        <f t="shared" si="30"/>
        <v>0</v>
      </c>
      <c r="X153" s="1" t="str">
        <f t="shared" si="31"/>
        <v/>
      </c>
      <c r="Y153" s="1" t="str">
        <f t="shared" si="32"/>
        <v/>
      </c>
      <c r="Z153" s="1" t="str">
        <f t="shared" si="33"/>
        <v/>
      </c>
      <c r="AA153" s="1" t="str">
        <f t="shared" si="34"/>
        <v/>
      </c>
      <c r="AB153" s="1" t="str">
        <f>LOOKUP(A153,Regions__2[])</f>
        <v>Latin America &amp; Caribbean</v>
      </c>
      <c r="AC153" s="1" t="str">
        <f t="shared" si="35"/>
        <v/>
      </c>
    </row>
    <row r="154" spans="1:29" x14ac:dyDescent="0.25">
      <c r="A154" s="1" t="s">
        <v>40</v>
      </c>
      <c r="B154">
        <v>2015</v>
      </c>
      <c r="C154">
        <v>273.118988</v>
      </c>
      <c r="D154">
        <v>61.683002469999998</v>
      </c>
      <c r="E154">
        <v>100</v>
      </c>
      <c r="F154">
        <v>0</v>
      </c>
      <c r="G154">
        <v>0</v>
      </c>
      <c r="H154">
        <v>0</v>
      </c>
      <c r="Q154">
        <f t="shared" si="24"/>
        <v>5</v>
      </c>
      <c r="R154">
        <f t="shared" si="25"/>
        <v>0</v>
      </c>
      <c r="S154">
        <f t="shared" si="26"/>
        <v>0</v>
      </c>
      <c r="T154">
        <f t="shared" si="27"/>
        <v>0</v>
      </c>
      <c r="U154" s="1">
        <f t="shared" si="28"/>
        <v>100</v>
      </c>
      <c r="V154">
        <f t="shared" si="29"/>
        <v>0</v>
      </c>
      <c r="W154">
        <f t="shared" si="30"/>
        <v>0</v>
      </c>
      <c r="X154" s="1" t="str">
        <f t="shared" si="31"/>
        <v>Full Access</v>
      </c>
      <c r="Y154" s="1" t="str">
        <f t="shared" si="32"/>
        <v/>
      </c>
      <c r="Z154" s="1" t="str">
        <f t="shared" si="33"/>
        <v/>
      </c>
      <c r="AA154" s="1">
        <f t="shared" si="34"/>
        <v>0</v>
      </c>
      <c r="AB154" s="1" t="str">
        <f>LOOKUP(A154,Regions__2[])</f>
        <v>East Asia &amp; Pacific</v>
      </c>
      <c r="AC154" s="1" t="str">
        <f t="shared" si="35"/>
        <v/>
      </c>
    </row>
    <row r="155" spans="1:29" x14ac:dyDescent="0.25">
      <c r="A155" s="1" t="s">
        <v>40</v>
      </c>
      <c r="B155">
        <v>2020</v>
      </c>
      <c r="C155">
        <v>280.90399170000001</v>
      </c>
      <c r="D155">
        <v>61.975002289999999</v>
      </c>
      <c r="E155">
        <v>100</v>
      </c>
      <c r="F155">
        <v>0</v>
      </c>
      <c r="G155">
        <v>0</v>
      </c>
      <c r="H155">
        <v>0</v>
      </c>
      <c r="Q155" t="str">
        <f t="shared" si="24"/>
        <v/>
      </c>
      <c r="R155" t="str">
        <f t="shared" si="25"/>
        <v/>
      </c>
      <c r="S155" t="str">
        <f t="shared" si="26"/>
        <v/>
      </c>
      <c r="T155" t="str">
        <f t="shared" si="27"/>
        <v/>
      </c>
      <c r="U155" s="1">
        <f t="shared" si="28"/>
        <v>100</v>
      </c>
      <c r="V155">
        <f t="shared" si="29"/>
        <v>0</v>
      </c>
      <c r="W155">
        <f t="shared" si="30"/>
        <v>0</v>
      </c>
      <c r="X155" s="1" t="str">
        <f t="shared" si="31"/>
        <v/>
      </c>
      <c r="Y155" s="1" t="str">
        <f t="shared" si="32"/>
        <v/>
      </c>
      <c r="Z155" s="1" t="str">
        <f t="shared" si="33"/>
        <v/>
      </c>
      <c r="AA155" s="1" t="str">
        <f t="shared" si="34"/>
        <v/>
      </c>
      <c r="AB155" s="1" t="str">
        <f>LOOKUP(A155,Regions__2[])</f>
        <v>East Asia &amp; Pacific</v>
      </c>
      <c r="AC155" s="1" t="str">
        <f t="shared" si="35"/>
        <v/>
      </c>
    </row>
    <row r="156" spans="1:29" x14ac:dyDescent="0.25">
      <c r="A156" s="1" t="s">
        <v>193</v>
      </c>
      <c r="B156">
        <v>2015</v>
      </c>
      <c r="C156">
        <v>1947.6899410000001</v>
      </c>
      <c r="D156">
        <v>88.117996219999995</v>
      </c>
      <c r="E156">
        <v>83.858486549999995</v>
      </c>
      <c r="F156">
        <v>7.7224304339999996</v>
      </c>
      <c r="G156">
        <v>4.9241821100000003</v>
      </c>
      <c r="H156">
        <v>3.4949009009999998</v>
      </c>
      <c r="I156">
        <v>43.390033160000002</v>
      </c>
      <c r="J156">
        <v>10.192647770000001</v>
      </c>
      <c r="K156">
        <v>21.81093263</v>
      </c>
      <c r="L156">
        <v>24.606386440000001</v>
      </c>
      <c r="M156">
        <v>89.315331869999994</v>
      </c>
      <c r="N156">
        <v>7.3893416170000004</v>
      </c>
      <c r="O156">
        <v>2.6471391450000001</v>
      </c>
      <c r="P156">
        <v>0.6481873668</v>
      </c>
      <c r="Q156">
        <f t="shared" si="24"/>
        <v>5</v>
      </c>
      <c r="R156">
        <f t="shared" si="25"/>
        <v>0.29668881000000058</v>
      </c>
      <c r="S156">
        <f t="shared" si="26"/>
        <v>9.824145999999985E-2</v>
      </c>
      <c r="T156">
        <f t="shared" si="27"/>
        <v>0.27117116999999952</v>
      </c>
      <c r="U156" s="1">
        <f t="shared" si="28"/>
        <v>84</v>
      </c>
      <c r="V156">
        <f t="shared" si="29"/>
        <v>43</v>
      </c>
      <c r="W156">
        <f t="shared" si="30"/>
        <v>89</v>
      </c>
      <c r="X156" s="1" t="str">
        <f t="shared" si="31"/>
        <v/>
      </c>
      <c r="Y156" s="1" t="str">
        <f t="shared" si="32"/>
        <v/>
      </c>
      <c r="Z156" s="1" t="str">
        <f t="shared" si="33"/>
        <v/>
      </c>
      <c r="AA156" s="1">
        <f t="shared" si="34"/>
        <v>0.17292970999999968</v>
      </c>
      <c r="AB156" s="1" t="str">
        <f>LOOKUP(A156,Regions__2[])</f>
        <v>Sub-Saharan Africa</v>
      </c>
      <c r="AC156" s="1" t="str">
        <f t="shared" si="35"/>
        <v/>
      </c>
    </row>
    <row r="157" spans="1:29" x14ac:dyDescent="0.25">
      <c r="A157" s="1" t="s">
        <v>193</v>
      </c>
      <c r="B157">
        <v>2020</v>
      </c>
      <c r="C157">
        <v>2225.7280270000001</v>
      </c>
      <c r="D157">
        <v>90.092002870000002</v>
      </c>
      <c r="E157">
        <v>85.341930599999998</v>
      </c>
      <c r="F157">
        <v>7.7352631030000003</v>
      </c>
      <c r="G157">
        <v>6.9228083570000001</v>
      </c>
      <c r="I157">
        <v>44.745889009999999</v>
      </c>
      <c r="J157">
        <v>10.511148589999999</v>
      </c>
      <c r="K157">
        <v>44.742962400000003</v>
      </c>
      <c r="M157">
        <v>89.806539169999994</v>
      </c>
      <c r="N157">
        <v>7.4299807600000003</v>
      </c>
      <c r="O157">
        <v>2.7634800720000001</v>
      </c>
      <c r="Q157" t="str">
        <f t="shared" si="24"/>
        <v/>
      </c>
      <c r="R157" t="str">
        <f t="shared" si="25"/>
        <v/>
      </c>
      <c r="S157" t="str">
        <f t="shared" si="26"/>
        <v/>
      </c>
      <c r="T157" t="str">
        <f t="shared" si="27"/>
        <v/>
      </c>
      <c r="U157" s="1">
        <f t="shared" si="28"/>
        <v>85</v>
      </c>
      <c r="V157">
        <f t="shared" si="29"/>
        <v>45</v>
      </c>
      <c r="W157">
        <f t="shared" si="30"/>
        <v>90</v>
      </c>
      <c r="X157" s="1" t="str">
        <f t="shared" si="31"/>
        <v/>
      </c>
      <c r="Y157" s="1" t="str">
        <f t="shared" si="32"/>
        <v/>
      </c>
      <c r="Z157" s="1" t="str">
        <f t="shared" si="33"/>
        <v/>
      </c>
      <c r="AA157" s="1" t="str">
        <f t="shared" si="34"/>
        <v/>
      </c>
      <c r="AB157" s="1" t="str">
        <f>LOOKUP(A157,Regions__2[])</f>
        <v>Sub-Saharan Africa</v>
      </c>
      <c r="AC157" s="1" t="str">
        <f t="shared" si="35"/>
        <v/>
      </c>
    </row>
    <row r="158" spans="1:29" x14ac:dyDescent="0.25">
      <c r="A158" s="1" t="s">
        <v>201</v>
      </c>
      <c r="B158">
        <v>2015</v>
      </c>
      <c r="C158">
        <v>2085.860107</v>
      </c>
      <c r="D158">
        <v>59.228000639999998</v>
      </c>
      <c r="E158">
        <v>79.2101665</v>
      </c>
      <c r="F158">
        <v>9.0733700059999993</v>
      </c>
      <c r="G158">
        <v>11.624014620000001</v>
      </c>
      <c r="H158">
        <v>9.2448870380000006E-2</v>
      </c>
      <c r="I158">
        <v>68.254892569999996</v>
      </c>
      <c r="J158">
        <v>15.340084539999999</v>
      </c>
      <c r="K158">
        <v>16.322389959999999</v>
      </c>
      <c r="L158">
        <v>8.263292471E-2</v>
      </c>
      <c r="M158">
        <v>86.751671259999995</v>
      </c>
      <c r="N158">
        <v>4.7594215670000004</v>
      </c>
      <c r="O158">
        <v>8.3897011020000001</v>
      </c>
      <c r="P158">
        <v>9.9206071500000007E-2</v>
      </c>
      <c r="Q158">
        <f t="shared" si="24"/>
        <v>5</v>
      </c>
      <c r="R158">
        <f t="shared" si="25"/>
        <v>0.34604812800000107</v>
      </c>
      <c r="S158">
        <f t="shared" si="26"/>
        <v>0.24304660200000114</v>
      </c>
      <c r="T158">
        <f t="shared" si="27"/>
        <v>0.18672612800000082</v>
      </c>
      <c r="U158" s="1">
        <f t="shared" si="28"/>
        <v>79</v>
      </c>
      <c r="V158">
        <f t="shared" si="29"/>
        <v>68</v>
      </c>
      <c r="W158">
        <f t="shared" si="30"/>
        <v>87</v>
      </c>
      <c r="X158" s="1" t="str">
        <f t="shared" si="31"/>
        <v/>
      </c>
      <c r="Y158" s="1" t="str">
        <f t="shared" si="32"/>
        <v/>
      </c>
      <c r="Z158" s="1" t="str">
        <f t="shared" si="33"/>
        <v/>
      </c>
      <c r="AA158" s="1">
        <f t="shared" si="34"/>
        <v>-5.6320474000000315E-2</v>
      </c>
      <c r="AB158" s="1" t="str">
        <f>LOOKUP(A158,Regions__2[])</f>
        <v>Sub-Saharan Africa</v>
      </c>
      <c r="AC158" s="1" t="str">
        <f t="shared" si="35"/>
        <v/>
      </c>
    </row>
    <row r="159" spans="1:29" x14ac:dyDescent="0.25">
      <c r="A159" s="1" t="s">
        <v>201</v>
      </c>
      <c r="B159">
        <v>2020</v>
      </c>
      <c r="C159">
        <v>2416.6640630000002</v>
      </c>
      <c r="D159">
        <v>62.581996920000002</v>
      </c>
      <c r="E159">
        <v>80.940407140000005</v>
      </c>
      <c r="F159">
        <v>8.5973913910000004</v>
      </c>
      <c r="G159">
        <v>10.352852070000001</v>
      </c>
      <c r="H159">
        <v>0.10934939270000001</v>
      </c>
      <c r="I159">
        <v>69.18852321</v>
      </c>
      <c r="J159">
        <v>16.497832389999999</v>
      </c>
      <c r="K159">
        <v>14.24376547</v>
      </c>
      <c r="L159">
        <v>6.9878936799999999E-2</v>
      </c>
      <c r="M159">
        <v>87.966904270000001</v>
      </c>
      <c r="N159">
        <v>3.8736895219999998</v>
      </c>
      <c r="O159">
        <v>8.0264572780000005</v>
      </c>
      <c r="P159">
        <v>0.13294892529999999</v>
      </c>
      <c r="Q159" t="str">
        <f t="shared" si="24"/>
        <v/>
      </c>
      <c r="R159" t="str">
        <f t="shared" si="25"/>
        <v/>
      </c>
      <c r="S159" t="str">
        <f t="shared" si="26"/>
        <v/>
      </c>
      <c r="T159" t="str">
        <f t="shared" si="27"/>
        <v/>
      </c>
      <c r="U159" s="1">
        <f t="shared" si="28"/>
        <v>81</v>
      </c>
      <c r="V159">
        <f t="shared" si="29"/>
        <v>69</v>
      </c>
      <c r="W159">
        <f t="shared" si="30"/>
        <v>88</v>
      </c>
      <c r="X159" s="1" t="str">
        <f t="shared" si="31"/>
        <v/>
      </c>
      <c r="Y159" s="1" t="str">
        <f t="shared" si="32"/>
        <v/>
      </c>
      <c r="Z159" s="1" t="str">
        <f t="shared" si="33"/>
        <v/>
      </c>
      <c r="AA159" s="1" t="str">
        <f t="shared" si="34"/>
        <v/>
      </c>
      <c r="AB159" s="1" t="str">
        <f>LOOKUP(A159,Regions__2[])</f>
        <v>Sub-Saharan Africa</v>
      </c>
      <c r="AC159" s="1" t="str">
        <f t="shared" si="35"/>
        <v/>
      </c>
    </row>
    <row r="160" spans="1:29" x14ac:dyDescent="0.25">
      <c r="A160" s="1" t="s">
        <v>129</v>
      </c>
      <c r="B160">
        <v>2015</v>
      </c>
      <c r="C160">
        <v>4024.179932</v>
      </c>
      <c r="D160">
        <v>57.447998050000002</v>
      </c>
      <c r="E160">
        <v>95.754729510000004</v>
      </c>
      <c r="F160">
        <v>0.95196455830000004</v>
      </c>
      <c r="G160">
        <v>3.2398949309999998</v>
      </c>
      <c r="H160">
        <v>5.3410995400000001E-2</v>
      </c>
      <c r="I160">
        <v>91.295150590000006</v>
      </c>
      <c r="J160">
        <v>1.893756292</v>
      </c>
      <c r="K160">
        <v>6.7002163880000003</v>
      </c>
      <c r="L160">
        <v>0.1108767321</v>
      </c>
      <c r="M160">
        <v>99.057965449999998</v>
      </c>
      <c r="N160">
        <v>0.25437508559999999</v>
      </c>
      <c r="O160">
        <v>0.67681360540000002</v>
      </c>
      <c r="P160">
        <v>1.084585945E-2</v>
      </c>
      <c r="Q160">
        <f t="shared" si="24"/>
        <v>5</v>
      </c>
      <c r="R160">
        <f t="shared" si="25"/>
        <v>0.31868203800000006</v>
      </c>
      <c r="S160">
        <f t="shared" si="26"/>
        <v>7.7637698000000907E-2</v>
      </c>
      <c r="T160">
        <f t="shared" si="27"/>
        <v>0.59534672199999927</v>
      </c>
      <c r="U160" s="1">
        <f t="shared" si="28"/>
        <v>96</v>
      </c>
      <c r="V160">
        <f t="shared" si="29"/>
        <v>91</v>
      </c>
      <c r="W160">
        <f t="shared" si="30"/>
        <v>99</v>
      </c>
      <c r="X160" s="1" t="str">
        <f t="shared" si="31"/>
        <v/>
      </c>
      <c r="Y160" s="1" t="str">
        <f t="shared" si="32"/>
        <v/>
      </c>
      <c r="Z160" s="1" t="str">
        <f t="shared" si="33"/>
        <v/>
      </c>
      <c r="AA160" s="1">
        <f t="shared" si="34"/>
        <v>0.51770902399999841</v>
      </c>
      <c r="AB160" s="1" t="str">
        <f>LOOKUP(A160,Regions__2[])</f>
        <v>Europe &amp; Central Asia</v>
      </c>
      <c r="AC160" s="1" t="str">
        <f t="shared" si="35"/>
        <v/>
      </c>
    </row>
    <row r="161" spans="1:29" x14ac:dyDescent="0.25">
      <c r="A161" s="1" t="s">
        <v>129</v>
      </c>
      <c r="B161">
        <v>2020</v>
      </c>
      <c r="C161">
        <v>3989.1750489999999</v>
      </c>
      <c r="D161">
        <v>59.452995299999998</v>
      </c>
      <c r="E161">
        <v>97.348139700000004</v>
      </c>
      <c r="F161">
        <v>0</v>
      </c>
      <c r="G161">
        <v>2.6327613790000002</v>
      </c>
      <c r="H161">
        <v>1.9098923269999998E-2</v>
      </c>
      <c r="I161">
        <v>94.271884200000002</v>
      </c>
      <c r="J161">
        <v>0</v>
      </c>
      <c r="K161">
        <v>5.7039236180000001</v>
      </c>
      <c r="L161">
        <v>2.4192183450000002E-2</v>
      </c>
      <c r="M161">
        <v>99.446153940000002</v>
      </c>
      <c r="N161">
        <v>0</v>
      </c>
      <c r="O161">
        <v>0.53822074200000003</v>
      </c>
      <c r="P161">
        <v>1.5625315859999999E-2</v>
      </c>
      <c r="Q161" t="str">
        <f t="shared" si="24"/>
        <v/>
      </c>
      <c r="R161" t="str">
        <f t="shared" si="25"/>
        <v/>
      </c>
      <c r="S161" t="str">
        <f t="shared" si="26"/>
        <v/>
      </c>
      <c r="T161" t="str">
        <f t="shared" si="27"/>
        <v/>
      </c>
      <c r="U161" s="1">
        <f t="shared" si="28"/>
        <v>97</v>
      </c>
      <c r="V161">
        <f t="shared" si="29"/>
        <v>94</v>
      </c>
      <c r="W161">
        <f t="shared" si="30"/>
        <v>99</v>
      </c>
      <c r="X161" s="1" t="str">
        <f t="shared" si="31"/>
        <v/>
      </c>
      <c r="Y161" s="1" t="str">
        <f t="shared" si="32"/>
        <v/>
      </c>
      <c r="Z161" s="1" t="str">
        <f t="shared" si="33"/>
        <v/>
      </c>
      <c r="AA161" s="1" t="str">
        <f t="shared" si="34"/>
        <v/>
      </c>
      <c r="AB161" s="1" t="str">
        <f>LOOKUP(A161,Regions__2[])</f>
        <v>Europe &amp; Central Asia</v>
      </c>
      <c r="AC161" s="1" t="str">
        <f t="shared" si="35"/>
        <v/>
      </c>
    </row>
    <row r="162" spans="1:29" x14ac:dyDescent="0.25">
      <c r="A162" s="1" t="s">
        <v>22</v>
      </c>
      <c r="B162">
        <v>2015</v>
      </c>
      <c r="C162">
        <v>81787.414059999996</v>
      </c>
      <c r="D162">
        <v>77.200004579999998</v>
      </c>
      <c r="E162">
        <v>100.0000024</v>
      </c>
      <c r="F162">
        <v>0</v>
      </c>
      <c r="G162">
        <v>0</v>
      </c>
      <c r="H162">
        <v>0</v>
      </c>
      <c r="I162">
        <v>100</v>
      </c>
      <c r="J162">
        <v>0</v>
      </c>
      <c r="K162">
        <v>0</v>
      </c>
      <c r="L162">
        <v>0</v>
      </c>
      <c r="M162">
        <v>100</v>
      </c>
      <c r="N162">
        <v>0</v>
      </c>
      <c r="O162">
        <v>0</v>
      </c>
      <c r="P162">
        <v>0</v>
      </c>
      <c r="Q162">
        <f t="shared" si="24"/>
        <v>5</v>
      </c>
      <c r="R162">
        <f t="shared" si="25"/>
        <v>-1.9999998812636478E-8</v>
      </c>
      <c r="S162">
        <f t="shared" si="26"/>
        <v>0</v>
      </c>
      <c r="T162">
        <f t="shared" si="27"/>
        <v>0</v>
      </c>
      <c r="U162" s="1">
        <f t="shared" si="28"/>
        <v>100</v>
      </c>
      <c r="V162">
        <f t="shared" si="29"/>
        <v>100</v>
      </c>
      <c r="W162">
        <f t="shared" si="30"/>
        <v>100</v>
      </c>
      <c r="X162" s="1" t="str">
        <f t="shared" si="31"/>
        <v>Full Access</v>
      </c>
      <c r="Y162" s="1" t="str">
        <f t="shared" si="32"/>
        <v>Full Access</v>
      </c>
      <c r="Z162" s="1" t="str">
        <f t="shared" si="33"/>
        <v>Full Access</v>
      </c>
      <c r="AA162" s="1">
        <f t="shared" si="34"/>
        <v>0</v>
      </c>
      <c r="AB162" s="1" t="str">
        <f>LOOKUP(A162,Regions__2[])</f>
        <v>Europe &amp; Central Asia</v>
      </c>
      <c r="AC162" s="1" t="str">
        <f t="shared" si="35"/>
        <v/>
      </c>
    </row>
    <row r="163" spans="1:29" x14ac:dyDescent="0.25">
      <c r="A163" s="1" t="s">
        <v>22</v>
      </c>
      <c r="B163">
        <v>2020</v>
      </c>
      <c r="C163">
        <v>83783.945309999996</v>
      </c>
      <c r="D163">
        <v>77.453002929999997</v>
      </c>
      <c r="E163">
        <v>100.00000230000001</v>
      </c>
      <c r="F163">
        <v>0</v>
      </c>
      <c r="G163">
        <v>0</v>
      </c>
      <c r="H163">
        <v>0</v>
      </c>
      <c r="I163">
        <v>100</v>
      </c>
      <c r="J163">
        <v>0</v>
      </c>
      <c r="K163">
        <v>0</v>
      </c>
      <c r="L163">
        <v>0</v>
      </c>
      <c r="M163">
        <v>100</v>
      </c>
      <c r="N163">
        <v>0</v>
      </c>
      <c r="O163">
        <v>0</v>
      </c>
      <c r="P163">
        <v>0</v>
      </c>
      <c r="Q163" t="str">
        <f t="shared" si="24"/>
        <v/>
      </c>
      <c r="R163" t="str">
        <f t="shared" si="25"/>
        <v/>
      </c>
      <c r="S163" t="str">
        <f t="shared" si="26"/>
        <v/>
      </c>
      <c r="T163" t="str">
        <f t="shared" si="27"/>
        <v/>
      </c>
      <c r="U163" s="1">
        <f t="shared" si="28"/>
        <v>100</v>
      </c>
      <c r="V163">
        <f t="shared" si="29"/>
        <v>100</v>
      </c>
      <c r="W163">
        <f t="shared" si="30"/>
        <v>100</v>
      </c>
      <c r="X163" s="1" t="str">
        <f t="shared" si="31"/>
        <v/>
      </c>
      <c r="Y163" s="1" t="str">
        <f t="shared" si="32"/>
        <v/>
      </c>
      <c r="Z163" s="1" t="str">
        <f t="shared" si="33"/>
        <v/>
      </c>
      <c r="AA163" s="1" t="str">
        <f t="shared" si="34"/>
        <v/>
      </c>
      <c r="AB163" s="1" t="str">
        <f>LOOKUP(A163,Regions__2[])</f>
        <v>Europe &amp; Central Asia</v>
      </c>
      <c r="AC163" s="1" t="str">
        <f t="shared" si="35"/>
        <v/>
      </c>
    </row>
    <row r="164" spans="1:29" x14ac:dyDescent="0.25">
      <c r="A164" s="1" t="s">
        <v>190</v>
      </c>
      <c r="B164">
        <v>2015</v>
      </c>
      <c r="C164">
        <v>27849.203130000002</v>
      </c>
      <c r="D164">
        <v>54.085998539999999</v>
      </c>
      <c r="E164">
        <v>80.157961229999998</v>
      </c>
      <c r="F164">
        <v>7.8975991900000002</v>
      </c>
      <c r="G164">
        <v>4.4266436760000003</v>
      </c>
      <c r="H164">
        <v>7.5177958990000002</v>
      </c>
      <c r="I164">
        <v>67.208304769999998</v>
      </c>
      <c r="J164">
        <v>11.1534648</v>
      </c>
      <c r="K164">
        <v>6.3352592420000002</v>
      </c>
      <c r="L164">
        <v>15.302971189999999</v>
      </c>
      <c r="M164">
        <v>91.151019840000004</v>
      </c>
      <c r="N164">
        <v>5.133670929</v>
      </c>
      <c r="O164">
        <v>2.806405888</v>
      </c>
      <c r="P164">
        <v>0.90890334449999999</v>
      </c>
      <c r="Q164">
        <f t="shared" si="24"/>
        <v>5</v>
      </c>
      <c r="R164">
        <f t="shared" si="25"/>
        <v>1.1266070839999998</v>
      </c>
      <c r="S164">
        <f t="shared" si="26"/>
        <v>0.99524793599999839</v>
      </c>
      <c r="T164">
        <f t="shared" si="27"/>
        <v>0.93688905600000116</v>
      </c>
      <c r="U164" s="1">
        <f t="shared" si="28"/>
        <v>80</v>
      </c>
      <c r="V164">
        <f t="shared" si="29"/>
        <v>67</v>
      </c>
      <c r="W164">
        <f t="shared" si="30"/>
        <v>91</v>
      </c>
      <c r="X164" s="1" t="str">
        <f t="shared" si="31"/>
        <v/>
      </c>
      <c r="Y164" s="1" t="str">
        <f t="shared" si="32"/>
        <v/>
      </c>
      <c r="Z164" s="1" t="str">
        <f t="shared" si="33"/>
        <v/>
      </c>
      <c r="AA164" s="1">
        <f t="shared" si="34"/>
        <v>-5.8358879999997226E-2</v>
      </c>
      <c r="AB164" s="1" t="str">
        <f>LOOKUP(A164,Regions__2[])</f>
        <v>Sub-Saharan Africa</v>
      </c>
      <c r="AC164" s="1" t="str">
        <f t="shared" si="35"/>
        <v/>
      </c>
    </row>
    <row r="165" spans="1:29" x14ac:dyDescent="0.25">
      <c r="A165" s="1" t="s">
        <v>190</v>
      </c>
      <c r="B165">
        <v>2020</v>
      </c>
      <c r="C165">
        <v>31072.945309999999</v>
      </c>
      <c r="D165">
        <v>57.348999020000001</v>
      </c>
      <c r="E165">
        <v>85.790996649999997</v>
      </c>
      <c r="F165">
        <v>6.5860621129999997</v>
      </c>
      <c r="G165">
        <v>2.8122161760000002</v>
      </c>
      <c r="H165">
        <v>4.8107250580000001</v>
      </c>
      <c r="I165">
        <v>71.892750050000004</v>
      </c>
      <c r="J165">
        <v>11.934548270000001</v>
      </c>
      <c r="K165">
        <v>4.9993564829999997</v>
      </c>
      <c r="L165">
        <v>11.173345189999999</v>
      </c>
      <c r="M165">
        <v>96.127259519999996</v>
      </c>
      <c r="N165">
        <v>2.6083424549999998</v>
      </c>
      <c r="O165">
        <v>1.1856138030000001</v>
      </c>
      <c r="P165">
        <v>7.8784218190000005E-2</v>
      </c>
      <c r="Q165" t="str">
        <f t="shared" si="24"/>
        <v/>
      </c>
      <c r="R165" t="str">
        <f t="shared" si="25"/>
        <v/>
      </c>
      <c r="S165" t="str">
        <f t="shared" si="26"/>
        <v/>
      </c>
      <c r="T165" t="str">
        <f t="shared" si="27"/>
        <v/>
      </c>
      <c r="U165" s="1">
        <f t="shared" si="28"/>
        <v>86</v>
      </c>
      <c r="V165">
        <f t="shared" si="29"/>
        <v>72</v>
      </c>
      <c r="W165">
        <f t="shared" si="30"/>
        <v>96</v>
      </c>
      <c r="X165" s="1" t="str">
        <f t="shared" si="31"/>
        <v/>
      </c>
      <c r="Y165" s="1" t="str">
        <f t="shared" si="32"/>
        <v/>
      </c>
      <c r="Z165" s="1" t="str">
        <f t="shared" si="33"/>
        <v/>
      </c>
      <c r="AA165" s="1" t="str">
        <f t="shared" si="34"/>
        <v/>
      </c>
      <c r="AB165" s="1" t="str">
        <f>LOOKUP(A165,Regions__2[])</f>
        <v>Sub-Saharan Africa</v>
      </c>
      <c r="AC165" s="1" t="str">
        <f t="shared" si="35"/>
        <v/>
      </c>
    </row>
    <row r="166" spans="1:29" x14ac:dyDescent="0.25">
      <c r="A166" s="1" t="s">
        <v>35</v>
      </c>
      <c r="B166">
        <v>2015</v>
      </c>
      <c r="C166">
        <v>33.742000580000003</v>
      </c>
      <c r="D166">
        <v>100</v>
      </c>
      <c r="E166">
        <v>100</v>
      </c>
      <c r="F166">
        <v>0</v>
      </c>
      <c r="G166">
        <v>0</v>
      </c>
      <c r="H166">
        <v>0</v>
      </c>
      <c r="M166">
        <v>100</v>
      </c>
      <c r="N166">
        <v>0</v>
      </c>
      <c r="O166">
        <v>0</v>
      </c>
      <c r="P166">
        <v>0</v>
      </c>
      <c r="Q166">
        <f t="shared" si="24"/>
        <v>5</v>
      </c>
      <c r="R166">
        <f t="shared" si="25"/>
        <v>0</v>
      </c>
      <c r="S166">
        <f t="shared" si="26"/>
        <v>0</v>
      </c>
      <c r="T166">
        <f t="shared" si="27"/>
        <v>0</v>
      </c>
      <c r="U166" s="1">
        <f t="shared" si="28"/>
        <v>100</v>
      </c>
      <c r="V166">
        <f t="shared" si="29"/>
        <v>0</v>
      </c>
      <c r="W166">
        <f t="shared" si="30"/>
        <v>100</v>
      </c>
      <c r="X166" s="1" t="str">
        <f t="shared" si="31"/>
        <v>Full Access</v>
      </c>
      <c r="Y166" s="1" t="str">
        <f t="shared" si="32"/>
        <v/>
      </c>
      <c r="Z166" s="1" t="str">
        <f t="shared" si="33"/>
        <v>Full Access</v>
      </c>
      <c r="AA166" s="1">
        <f t="shared" si="34"/>
        <v>0</v>
      </c>
      <c r="AB166" s="1" t="str">
        <f>LOOKUP(A166,Regions__2[])</f>
        <v>Europe &amp; Central Asia</v>
      </c>
      <c r="AC166" s="1" t="str">
        <f t="shared" si="35"/>
        <v/>
      </c>
    </row>
    <row r="167" spans="1:29" x14ac:dyDescent="0.25">
      <c r="A167" s="1" t="s">
        <v>35</v>
      </c>
      <c r="B167">
        <v>2020</v>
      </c>
      <c r="C167">
        <v>33.691001890000003</v>
      </c>
      <c r="D167">
        <v>100</v>
      </c>
      <c r="E167">
        <v>100</v>
      </c>
      <c r="F167">
        <v>0</v>
      </c>
      <c r="G167">
        <v>0</v>
      </c>
      <c r="H167">
        <v>0</v>
      </c>
      <c r="M167">
        <v>100</v>
      </c>
      <c r="N167">
        <v>0</v>
      </c>
      <c r="O167">
        <v>0</v>
      </c>
      <c r="P167">
        <v>0</v>
      </c>
      <c r="Q167" t="str">
        <f t="shared" si="24"/>
        <v/>
      </c>
      <c r="R167" t="str">
        <f t="shared" si="25"/>
        <v/>
      </c>
      <c r="S167" t="str">
        <f t="shared" si="26"/>
        <v/>
      </c>
      <c r="T167" t="str">
        <f t="shared" si="27"/>
        <v/>
      </c>
      <c r="U167" s="1">
        <f t="shared" si="28"/>
        <v>100</v>
      </c>
      <c r="V167">
        <f t="shared" si="29"/>
        <v>0</v>
      </c>
      <c r="W167">
        <f t="shared" si="30"/>
        <v>100</v>
      </c>
      <c r="X167" s="1" t="str">
        <f t="shared" si="31"/>
        <v/>
      </c>
      <c r="Y167" s="1" t="str">
        <f t="shared" si="32"/>
        <v/>
      </c>
      <c r="Z167" s="1" t="str">
        <f t="shared" si="33"/>
        <v/>
      </c>
      <c r="AA167" s="1" t="str">
        <f t="shared" si="34"/>
        <v/>
      </c>
      <c r="AB167" s="1" t="str">
        <f>LOOKUP(A167,Regions__2[])</f>
        <v>Europe &amp; Central Asia</v>
      </c>
      <c r="AC167" s="1" t="str">
        <f t="shared" si="35"/>
        <v/>
      </c>
    </row>
    <row r="168" spans="1:29" x14ac:dyDescent="0.25">
      <c r="A168" s="1" t="s">
        <v>18</v>
      </c>
      <c r="B168">
        <v>2015</v>
      </c>
      <c r="C168">
        <v>10659.737300000001</v>
      </c>
      <c r="D168">
        <v>78.046005249999993</v>
      </c>
      <c r="E168">
        <v>100.0000046</v>
      </c>
      <c r="F168">
        <v>0</v>
      </c>
      <c r="G168">
        <v>0</v>
      </c>
      <c r="H168">
        <v>0</v>
      </c>
      <c r="I168">
        <v>100</v>
      </c>
      <c r="J168">
        <v>0</v>
      </c>
      <c r="K168">
        <v>0</v>
      </c>
      <c r="L168">
        <v>0</v>
      </c>
      <c r="M168">
        <v>100</v>
      </c>
      <c r="N168">
        <v>0</v>
      </c>
      <c r="O168">
        <v>0</v>
      </c>
      <c r="P168">
        <v>0</v>
      </c>
      <c r="Q168">
        <f t="shared" si="24"/>
        <v>5</v>
      </c>
      <c r="R168">
        <f t="shared" si="25"/>
        <v>-4.5999999827017745E-7</v>
      </c>
      <c r="S168">
        <f t="shared" si="26"/>
        <v>0</v>
      </c>
      <c r="T168">
        <f t="shared" si="27"/>
        <v>0</v>
      </c>
      <c r="U168" s="1">
        <f t="shared" si="28"/>
        <v>100</v>
      </c>
      <c r="V168">
        <f t="shared" si="29"/>
        <v>100</v>
      </c>
      <c r="W168">
        <f t="shared" si="30"/>
        <v>100</v>
      </c>
      <c r="X168" s="1" t="str">
        <f t="shared" si="31"/>
        <v>Full Access</v>
      </c>
      <c r="Y168" s="1" t="str">
        <f t="shared" si="32"/>
        <v>Full Access</v>
      </c>
      <c r="Z168" s="1" t="str">
        <f t="shared" si="33"/>
        <v>Full Access</v>
      </c>
      <c r="AA168" s="1">
        <f t="shared" si="34"/>
        <v>0</v>
      </c>
      <c r="AB168" s="1" t="str">
        <f>LOOKUP(A168,Regions__2[])</f>
        <v>Europe &amp; Central Asia</v>
      </c>
      <c r="AC168" s="1" t="str">
        <f t="shared" si="35"/>
        <v/>
      </c>
    </row>
    <row r="169" spans="1:29" x14ac:dyDescent="0.25">
      <c r="A169" s="1" t="s">
        <v>18</v>
      </c>
      <c r="B169">
        <v>2020</v>
      </c>
      <c r="C169">
        <v>10423.05566</v>
      </c>
      <c r="D169">
        <v>79.715003969999998</v>
      </c>
      <c r="E169">
        <v>100.00000230000001</v>
      </c>
      <c r="F169">
        <v>0</v>
      </c>
      <c r="G169">
        <v>0</v>
      </c>
      <c r="H169">
        <v>0</v>
      </c>
      <c r="I169">
        <v>100</v>
      </c>
      <c r="J169">
        <v>0</v>
      </c>
      <c r="K169">
        <v>0</v>
      </c>
      <c r="L169">
        <v>0</v>
      </c>
      <c r="M169">
        <v>100</v>
      </c>
      <c r="N169">
        <v>0</v>
      </c>
      <c r="O169">
        <v>0</v>
      </c>
      <c r="P169">
        <v>0</v>
      </c>
      <c r="Q169" t="str">
        <f t="shared" si="24"/>
        <v/>
      </c>
      <c r="R169" t="str">
        <f t="shared" si="25"/>
        <v/>
      </c>
      <c r="S169" t="str">
        <f t="shared" si="26"/>
        <v/>
      </c>
      <c r="T169" t="str">
        <f t="shared" si="27"/>
        <v/>
      </c>
      <c r="U169" s="1">
        <f t="shared" si="28"/>
        <v>100</v>
      </c>
      <c r="V169">
        <f t="shared" si="29"/>
        <v>100</v>
      </c>
      <c r="W169">
        <f t="shared" si="30"/>
        <v>100</v>
      </c>
      <c r="X169" s="1" t="str">
        <f t="shared" si="31"/>
        <v/>
      </c>
      <c r="Y169" s="1" t="str">
        <f t="shared" si="32"/>
        <v/>
      </c>
      <c r="Z169" s="1" t="str">
        <f t="shared" si="33"/>
        <v/>
      </c>
      <c r="AA169" s="1" t="str">
        <f t="shared" si="34"/>
        <v/>
      </c>
      <c r="AB169" s="1" t="str">
        <f>LOOKUP(A169,Regions__2[])</f>
        <v>Europe &amp; Central Asia</v>
      </c>
      <c r="AC169" s="1" t="str">
        <f t="shared" si="35"/>
        <v/>
      </c>
    </row>
    <row r="170" spans="1:29" x14ac:dyDescent="0.25">
      <c r="A170" s="1" t="s">
        <v>24</v>
      </c>
      <c r="B170">
        <v>2015</v>
      </c>
      <c r="C170">
        <v>56.377998349999999</v>
      </c>
      <c r="D170">
        <v>86.070999150000006</v>
      </c>
      <c r="E170">
        <v>100</v>
      </c>
      <c r="F170">
        <v>0</v>
      </c>
      <c r="G170">
        <v>0</v>
      </c>
      <c r="H170">
        <v>0</v>
      </c>
      <c r="I170">
        <v>100</v>
      </c>
      <c r="J170">
        <v>0</v>
      </c>
      <c r="K170">
        <v>0</v>
      </c>
      <c r="L170">
        <v>0</v>
      </c>
      <c r="M170">
        <v>100</v>
      </c>
      <c r="N170">
        <v>0</v>
      </c>
      <c r="O170">
        <v>0</v>
      </c>
      <c r="P170">
        <v>0</v>
      </c>
      <c r="Q170">
        <f t="shared" si="24"/>
        <v>5</v>
      </c>
      <c r="R170">
        <f t="shared" si="25"/>
        <v>3.3999999971001671E-7</v>
      </c>
      <c r="S170">
        <f t="shared" si="26"/>
        <v>0</v>
      </c>
      <c r="T170">
        <f t="shared" si="27"/>
        <v>0</v>
      </c>
      <c r="U170" s="1">
        <f t="shared" si="28"/>
        <v>100</v>
      </c>
      <c r="V170">
        <f t="shared" si="29"/>
        <v>100</v>
      </c>
      <c r="W170">
        <f t="shared" si="30"/>
        <v>100</v>
      </c>
      <c r="X170" s="1" t="str">
        <f t="shared" si="31"/>
        <v>Full Access</v>
      </c>
      <c r="Y170" s="1" t="str">
        <f t="shared" si="32"/>
        <v>Full Access</v>
      </c>
      <c r="Z170" s="1" t="str">
        <f t="shared" si="33"/>
        <v>Full Access</v>
      </c>
      <c r="AA170" s="1">
        <f t="shared" si="34"/>
        <v>0</v>
      </c>
      <c r="AB170" s="1" t="str">
        <f>LOOKUP(A170,Regions__2[])</f>
        <v>North America</v>
      </c>
      <c r="AC170" s="1" t="str">
        <f t="shared" si="35"/>
        <v/>
      </c>
    </row>
    <row r="171" spans="1:29" x14ac:dyDescent="0.25">
      <c r="A171" s="1" t="s">
        <v>24</v>
      </c>
      <c r="B171">
        <v>2020</v>
      </c>
      <c r="C171">
        <v>56.771999360000002</v>
      </c>
      <c r="D171">
        <v>87.282005310000002</v>
      </c>
      <c r="E171">
        <v>100.0000017</v>
      </c>
      <c r="F171">
        <v>0</v>
      </c>
      <c r="G171">
        <v>0</v>
      </c>
      <c r="H171">
        <v>0</v>
      </c>
      <c r="I171">
        <v>100</v>
      </c>
      <c r="J171">
        <v>0</v>
      </c>
      <c r="K171">
        <v>0</v>
      </c>
      <c r="L171">
        <v>0</v>
      </c>
      <c r="M171">
        <v>100</v>
      </c>
      <c r="N171">
        <v>0</v>
      </c>
      <c r="O171">
        <v>0</v>
      </c>
      <c r="P171">
        <v>0</v>
      </c>
      <c r="Q171" t="str">
        <f t="shared" si="24"/>
        <v/>
      </c>
      <c r="R171" t="str">
        <f t="shared" si="25"/>
        <v/>
      </c>
      <c r="S171" t="str">
        <f t="shared" si="26"/>
        <v/>
      </c>
      <c r="T171" t="str">
        <f t="shared" si="27"/>
        <v/>
      </c>
      <c r="U171" s="1">
        <f t="shared" si="28"/>
        <v>100</v>
      </c>
      <c r="V171">
        <f t="shared" si="29"/>
        <v>100</v>
      </c>
      <c r="W171">
        <f t="shared" si="30"/>
        <v>100</v>
      </c>
      <c r="X171" s="1" t="str">
        <f t="shared" si="31"/>
        <v/>
      </c>
      <c r="Y171" s="1" t="str">
        <f t="shared" si="32"/>
        <v/>
      </c>
      <c r="Z171" s="1" t="str">
        <f t="shared" si="33"/>
        <v/>
      </c>
      <c r="AA171" s="1" t="str">
        <f t="shared" si="34"/>
        <v/>
      </c>
      <c r="AB171" s="1" t="str">
        <f>LOOKUP(A171,Regions__2[])</f>
        <v>North America</v>
      </c>
      <c r="AC171" s="1" t="str">
        <f t="shared" si="35"/>
        <v/>
      </c>
    </row>
    <row r="172" spans="1:29" x14ac:dyDescent="0.25">
      <c r="A172" s="1" t="s">
        <v>146</v>
      </c>
      <c r="B172">
        <v>2015</v>
      </c>
      <c r="C172">
        <v>109.6029968</v>
      </c>
      <c r="D172">
        <v>35.997001650000001</v>
      </c>
      <c r="E172">
        <v>95.628650440000001</v>
      </c>
      <c r="F172">
        <v>1.1614815839999999</v>
      </c>
      <c r="G172">
        <v>0</v>
      </c>
      <c r="H172">
        <v>3.2098679720000001</v>
      </c>
      <c r="Q172">
        <f t="shared" si="24"/>
        <v>2</v>
      </c>
      <c r="R172">
        <f t="shared" si="25"/>
        <v>0</v>
      </c>
      <c r="S172">
        <f t="shared" si="26"/>
        <v>0</v>
      </c>
      <c r="T172">
        <f t="shared" si="27"/>
        <v>0</v>
      </c>
      <c r="U172" s="1">
        <f t="shared" si="28"/>
        <v>96</v>
      </c>
      <c r="V172">
        <f t="shared" si="29"/>
        <v>0</v>
      </c>
      <c r="W172">
        <f t="shared" si="30"/>
        <v>0</v>
      </c>
      <c r="X172" s="1" t="str">
        <f t="shared" si="31"/>
        <v/>
      </c>
      <c r="Y172" s="1" t="str">
        <f t="shared" si="32"/>
        <v/>
      </c>
      <c r="Z172" s="1" t="str">
        <f t="shared" si="33"/>
        <v/>
      </c>
      <c r="AA172" s="1">
        <f t="shared" si="34"/>
        <v>0</v>
      </c>
      <c r="AB172" s="1" t="str">
        <f>LOOKUP(A172,Regions__2[])</f>
        <v>Latin America &amp; Caribbean</v>
      </c>
      <c r="AC172" s="1" t="str">
        <f t="shared" si="35"/>
        <v/>
      </c>
    </row>
    <row r="173" spans="1:29" x14ac:dyDescent="0.25">
      <c r="A173" s="1" t="s">
        <v>146</v>
      </c>
      <c r="B173">
        <v>2017</v>
      </c>
      <c r="C173">
        <v>110.87400049999999</v>
      </c>
      <c r="D173">
        <v>36.164001460000001</v>
      </c>
      <c r="E173">
        <v>95.628650440000001</v>
      </c>
      <c r="F173">
        <v>1.1614815839999999</v>
      </c>
      <c r="G173">
        <v>0</v>
      </c>
      <c r="H173">
        <v>3.2098679720000001</v>
      </c>
      <c r="Q173" t="str">
        <f t="shared" si="24"/>
        <v/>
      </c>
      <c r="R173" t="str">
        <f t="shared" si="25"/>
        <v/>
      </c>
      <c r="S173" t="str">
        <f t="shared" si="26"/>
        <v/>
      </c>
      <c r="T173" t="str">
        <f t="shared" si="27"/>
        <v/>
      </c>
      <c r="U173" s="1">
        <f t="shared" si="28"/>
        <v>96</v>
      </c>
      <c r="V173">
        <f t="shared" si="29"/>
        <v>0</v>
      </c>
      <c r="W173">
        <f t="shared" si="30"/>
        <v>0</v>
      </c>
      <c r="X173" s="1" t="str">
        <f t="shared" si="31"/>
        <v/>
      </c>
      <c r="Y173" s="1" t="str">
        <f t="shared" si="32"/>
        <v/>
      </c>
      <c r="Z173" s="1" t="str">
        <f t="shared" si="33"/>
        <v/>
      </c>
      <c r="AA173" s="1" t="str">
        <f t="shared" si="34"/>
        <v/>
      </c>
      <c r="AB173" s="1" t="str">
        <f>LOOKUP(A173,Regions__2[])</f>
        <v>Latin America &amp; Caribbean</v>
      </c>
      <c r="AC173" s="1" t="str">
        <f t="shared" si="35"/>
        <v/>
      </c>
    </row>
    <row r="174" spans="1:29" x14ac:dyDescent="0.25">
      <c r="A174" s="1" t="s">
        <v>79</v>
      </c>
      <c r="B174">
        <v>2015</v>
      </c>
      <c r="C174">
        <v>400.26000979999998</v>
      </c>
      <c r="D174">
        <v>98.443000789999999</v>
      </c>
      <c r="E174">
        <v>99.611028129999994</v>
      </c>
      <c r="F174">
        <v>0</v>
      </c>
      <c r="G174">
        <v>0.38897187239999997</v>
      </c>
      <c r="H174">
        <v>0</v>
      </c>
      <c r="Q174">
        <f t="shared" si="24"/>
        <v>5</v>
      </c>
      <c r="R174">
        <f t="shared" si="25"/>
        <v>3.8419582000000216E-2</v>
      </c>
      <c r="S174">
        <f t="shared" si="26"/>
        <v>0</v>
      </c>
      <c r="T174">
        <f t="shared" si="27"/>
        <v>0</v>
      </c>
      <c r="U174" s="1">
        <f t="shared" si="28"/>
        <v>100</v>
      </c>
      <c r="V174">
        <f t="shared" si="29"/>
        <v>0</v>
      </c>
      <c r="W174">
        <f t="shared" si="30"/>
        <v>0</v>
      </c>
      <c r="X174" s="1" t="str">
        <f t="shared" si="31"/>
        <v>Full Access</v>
      </c>
      <c r="Y174" s="1" t="str">
        <f t="shared" si="32"/>
        <v/>
      </c>
      <c r="Z174" s="1" t="str">
        <f t="shared" si="33"/>
        <v/>
      </c>
      <c r="AA174" s="1">
        <f t="shared" si="34"/>
        <v>0</v>
      </c>
      <c r="AB174" s="1" t="str">
        <f>LOOKUP(A174,Regions__2[])</f>
        <v>Latin America &amp; Caribbean</v>
      </c>
      <c r="AC174" s="1" t="str">
        <f t="shared" si="35"/>
        <v/>
      </c>
    </row>
    <row r="175" spans="1:29" x14ac:dyDescent="0.25">
      <c r="A175" s="1" t="s">
        <v>79</v>
      </c>
      <c r="B175">
        <v>2020</v>
      </c>
      <c r="C175">
        <v>400.12701420000002</v>
      </c>
      <c r="D175">
        <v>98.498992920000006</v>
      </c>
      <c r="E175">
        <v>99.803126039999995</v>
      </c>
      <c r="F175">
        <v>0</v>
      </c>
      <c r="G175">
        <v>0.19687396130000001</v>
      </c>
      <c r="H175">
        <v>0</v>
      </c>
      <c r="Q175" t="str">
        <f t="shared" si="24"/>
        <v/>
      </c>
      <c r="R175" t="str">
        <f t="shared" si="25"/>
        <v/>
      </c>
      <c r="S175" t="str">
        <f t="shared" si="26"/>
        <v/>
      </c>
      <c r="T175" t="str">
        <f t="shared" si="27"/>
        <v/>
      </c>
      <c r="U175" s="1">
        <f t="shared" si="28"/>
        <v>100</v>
      </c>
      <c r="V175">
        <f t="shared" si="29"/>
        <v>0</v>
      </c>
      <c r="W175">
        <f t="shared" si="30"/>
        <v>0</v>
      </c>
      <c r="X175" s="1" t="str">
        <f t="shared" si="31"/>
        <v/>
      </c>
      <c r="Y175" s="1" t="str">
        <f t="shared" si="32"/>
        <v/>
      </c>
      <c r="Z175" s="1" t="str">
        <f t="shared" si="33"/>
        <v/>
      </c>
      <c r="AA175" s="1" t="str">
        <f t="shared" si="34"/>
        <v/>
      </c>
      <c r="AB175" s="1" t="str">
        <f>LOOKUP(A175,Regions__2[])</f>
        <v>Latin America &amp; Caribbean</v>
      </c>
      <c r="AC175" s="1" t="str">
        <f t="shared" si="35"/>
        <v/>
      </c>
    </row>
    <row r="176" spans="1:29" x14ac:dyDescent="0.25">
      <c r="A176" s="1" t="s">
        <v>85</v>
      </c>
      <c r="B176">
        <v>2015</v>
      </c>
      <c r="C176">
        <v>161.85099790000001</v>
      </c>
      <c r="D176">
        <v>94.533996579999993</v>
      </c>
      <c r="E176">
        <v>99.6952</v>
      </c>
      <c r="F176">
        <v>0</v>
      </c>
      <c r="G176">
        <v>0.30480000000000002</v>
      </c>
      <c r="H176">
        <v>0</v>
      </c>
      <c r="Q176">
        <f t="shared" si="24"/>
        <v>5</v>
      </c>
      <c r="R176">
        <f t="shared" si="25"/>
        <v>0</v>
      </c>
      <c r="S176">
        <f t="shared" si="26"/>
        <v>0</v>
      </c>
      <c r="T176">
        <f t="shared" si="27"/>
        <v>0</v>
      </c>
      <c r="U176" s="1">
        <f t="shared" si="28"/>
        <v>100</v>
      </c>
      <c r="V176">
        <f t="shared" si="29"/>
        <v>0</v>
      </c>
      <c r="W176">
        <f t="shared" si="30"/>
        <v>0</v>
      </c>
      <c r="X176" s="1" t="str">
        <f t="shared" si="31"/>
        <v>Full Access</v>
      </c>
      <c r="Y176" s="1" t="str">
        <f t="shared" si="32"/>
        <v/>
      </c>
      <c r="Z176" s="1" t="str">
        <f t="shared" si="33"/>
        <v/>
      </c>
      <c r="AA176" s="1">
        <f t="shared" si="34"/>
        <v>0</v>
      </c>
      <c r="AB176" s="1" t="str">
        <f>LOOKUP(A176,Regions__2[])</f>
        <v>East Asia &amp; Pacific</v>
      </c>
      <c r="AC176" s="1" t="str">
        <f t="shared" si="35"/>
        <v/>
      </c>
    </row>
    <row r="177" spans="1:29" x14ac:dyDescent="0.25">
      <c r="A177" s="1" t="s">
        <v>85</v>
      </c>
      <c r="B177">
        <v>2020</v>
      </c>
      <c r="C177">
        <v>168.78300479999999</v>
      </c>
      <c r="D177">
        <v>94.938003539999997</v>
      </c>
      <c r="E177">
        <v>99.6952</v>
      </c>
      <c r="F177">
        <v>0</v>
      </c>
      <c r="G177">
        <v>0.30480000000000002</v>
      </c>
      <c r="H177">
        <v>0</v>
      </c>
      <c r="Q177" t="str">
        <f t="shared" si="24"/>
        <v/>
      </c>
      <c r="R177" t="str">
        <f t="shared" si="25"/>
        <v/>
      </c>
      <c r="S177" t="str">
        <f t="shared" si="26"/>
        <v/>
      </c>
      <c r="T177" t="str">
        <f t="shared" si="27"/>
        <v/>
      </c>
      <c r="U177" s="1">
        <f t="shared" si="28"/>
        <v>100</v>
      </c>
      <c r="V177">
        <f t="shared" si="29"/>
        <v>0</v>
      </c>
      <c r="W177">
        <f t="shared" si="30"/>
        <v>0</v>
      </c>
      <c r="X177" s="1" t="str">
        <f t="shared" si="31"/>
        <v/>
      </c>
      <c r="Y177" s="1" t="str">
        <f t="shared" si="32"/>
        <v/>
      </c>
      <c r="Z177" s="1" t="str">
        <f t="shared" si="33"/>
        <v/>
      </c>
      <c r="AA177" s="1" t="str">
        <f t="shared" si="34"/>
        <v/>
      </c>
      <c r="AB177" s="1" t="str">
        <f>LOOKUP(A177,Regions__2[])</f>
        <v>East Asia &amp; Pacific</v>
      </c>
      <c r="AC177" s="1" t="str">
        <f t="shared" si="35"/>
        <v/>
      </c>
    </row>
    <row r="178" spans="1:29" x14ac:dyDescent="0.25">
      <c r="A178" s="1" t="s">
        <v>165</v>
      </c>
      <c r="B178">
        <v>2015</v>
      </c>
      <c r="C178">
        <v>16252.424800000001</v>
      </c>
      <c r="D178">
        <v>49.971000670000002</v>
      </c>
      <c r="E178">
        <v>92.134033849999994</v>
      </c>
      <c r="F178">
        <v>0.96845174850000004</v>
      </c>
      <c r="G178">
        <v>4.7652610869999998</v>
      </c>
      <c r="H178">
        <v>2.1322533130000001</v>
      </c>
      <c r="I178">
        <v>87.242756180000001</v>
      </c>
      <c r="J178">
        <v>1.6509012869999999</v>
      </c>
      <c r="K178">
        <v>7.052091828</v>
      </c>
      <c r="L178">
        <v>4.0542507089999997</v>
      </c>
      <c r="M178">
        <v>97.030988910000005</v>
      </c>
      <c r="N178">
        <v>0.2852100796</v>
      </c>
      <c r="O178">
        <v>2.4757759840000002</v>
      </c>
      <c r="P178">
        <v>0.20802502270000001</v>
      </c>
      <c r="Q178">
        <f t="shared" si="24"/>
        <v>5</v>
      </c>
      <c r="R178">
        <f t="shared" si="25"/>
        <v>0.37447888400000123</v>
      </c>
      <c r="S178">
        <f t="shared" si="26"/>
        <v>0.11743610599999954</v>
      </c>
      <c r="T178">
        <f t="shared" si="27"/>
        <v>0.57531472400000039</v>
      </c>
      <c r="U178" s="1">
        <f t="shared" si="28"/>
        <v>92</v>
      </c>
      <c r="V178">
        <f t="shared" si="29"/>
        <v>87</v>
      </c>
      <c r="W178">
        <f t="shared" si="30"/>
        <v>97</v>
      </c>
      <c r="X178" s="1" t="str">
        <f t="shared" si="31"/>
        <v/>
      </c>
      <c r="Y178" s="1" t="str">
        <f t="shared" si="32"/>
        <v/>
      </c>
      <c r="Z178" s="1" t="str">
        <f t="shared" si="33"/>
        <v/>
      </c>
      <c r="AA178" s="1">
        <f t="shared" si="34"/>
        <v>0.45787861800000085</v>
      </c>
      <c r="AB178" s="1" t="str">
        <f>LOOKUP(A178,Regions__2[])</f>
        <v>Latin America &amp; Caribbean</v>
      </c>
      <c r="AC178" s="1" t="str">
        <f t="shared" si="35"/>
        <v/>
      </c>
    </row>
    <row r="179" spans="1:29" x14ac:dyDescent="0.25">
      <c r="A179" s="1" t="s">
        <v>165</v>
      </c>
      <c r="B179">
        <v>2020</v>
      </c>
      <c r="C179">
        <v>17915.566409999999</v>
      </c>
      <c r="D179">
        <v>51.835998539999999</v>
      </c>
      <c r="E179">
        <v>94.006428270000001</v>
      </c>
      <c r="F179">
        <v>1.034150511</v>
      </c>
      <c r="G179">
        <v>3.2159118150000001</v>
      </c>
      <c r="H179">
        <v>1.7435094040000001</v>
      </c>
      <c r="I179">
        <v>90.119329800000003</v>
      </c>
      <c r="J179">
        <v>1.8491699989999999</v>
      </c>
      <c r="K179">
        <v>4.5834386909999996</v>
      </c>
      <c r="L179">
        <v>3.4480615079999999</v>
      </c>
      <c r="M179">
        <v>97.618169440000003</v>
      </c>
      <c r="N179">
        <v>0.27686600569999997</v>
      </c>
      <c r="O179">
        <v>1.94525887</v>
      </c>
      <c r="P179">
        <v>0.15970568490000001</v>
      </c>
      <c r="Q179" t="str">
        <f t="shared" si="24"/>
        <v/>
      </c>
      <c r="R179" t="str">
        <f t="shared" si="25"/>
        <v/>
      </c>
      <c r="S179" t="str">
        <f t="shared" si="26"/>
        <v/>
      </c>
      <c r="T179" t="str">
        <f t="shared" si="27"/>
        <v/>
      </c>
      <c r="U179" s="1">
        <f t="shared" si="28"/>
        <v>94</v>
      </c>
      <c r="V179">
        <f t="shared" si="29"/>
        <v>90</v>
      </c>
      <c r="W179">
        <f t="shared" si="30"/>
        <v>98</v>
      </c>
      <c r="X179" s="1" t="str">
        <f t="shared" si="31"/>
        <v/>
      </c>
      <c r="Y179" s="1" t="str">
        <f t="shared" si="32"/>
        <v/>
      </c>
      <c r="Z179" s="1" t="str">
        <f t="shared" si="33"/>
        <v/>
      </c>
      <c r="AA179" s="1" t="str">
        <f t="shared" si="34"/>
        <v/>
      </c>
      <c r="AB179" s="1" t="str">
        <f>LOOKUP(A179,Regions__2[])</f>
        <v>Latin America &amp; Caribbean</v>
      </c>
      <c r="AC179" s="1" t="str">
        <f t="shared" si="35"/>
        <v/>
      </c>
    </row>
    <row r="180" spans="1:29" x14ac:dyDescent="0.25">
      <c r="A180" s="1" t="s">
        <v>224</v>
      </c>
      <c r="B180">
        <v>2015</v>
      </c>
      <c r="C180">
        <v>11432.0957</v>
      </c>
      <c r="D180">
        <v>35.140998840000002</v>
      </c>
      <c r="E180">
        <v>63.615389540000002</v>
      </c>
      <c r="F180">
        <v>16.090256029999999</v>
      </c>
      <c r="G180">
        <v>9.7579804439999993</v>
      </c>
      <c r="H180">
        <v>10.53637399</v>
      </c>
      <c r="I180">
        <v>51.949155339999997</v>
      </c>
      <c r="J180">
        <v>18.760629779999999</v>
      </c>
      <c r="K180">
        <v>13.309717210000001</v>
      </c>
      <c r="L180">
        <v>15.980497679999999</v>
      </c>
      <c r="M180">
        <v>85.147507689999998</v>
      </c>
      <c r="N180">
        <v>11.161602630000001</v>
      </c>
      <c r="O180">
        <v>3.202620418</v>
      </c>
      <c r="P180">
        <v>0.48826926510000002</v>
      </c>
      <c r="Q180">
        <f t="shared" si="24"/>
        <v>5</v>
      </c>
      <c r="R180">
        <f t="shared" si="25"/>
        <v>6.9279840000000092E-2</v>
      </c>
      <c r="S180">
        <f t="shared" si="26"/>
        <v>0.28683647599999917</v>
      </c>
      <c r="T180">
        <f t="shared" si="27"/>
        <v>-0.24019526999999954</v>
      </c>
      <c r="U180" s="1">
        <f t="shared" si="28"/>
        <v>64</v>
      </c>
      <c r="V180">
        <f t="shared" si="29"/>
        <v>52</v>
      </c>
      <c r="W180">
        <f t="shared" si="30"/>
        <v>85</v>
      </c>
      <c r="X180" s="1" t="str">
        <f t="shared" si="31"/>
        <v/>
      </c>
      <c r="Y180" s="1" t="str">
        <f t="shared" si="32"/>
        <v/>
      </c>
      <c r="Z180" s="1" t="str">
        <f t="shared" si="33"/>
        <v/>
      </c>
      <c r="AA180" s="1">
        <f t="shared" si="34"/>
        <v>-0.52703174599999869</v>
      </c>
      <c r="AB180" s="1" t="str">
        <f>LOOKUP(A180,Regions__2[])</f>
        <v>Sub-Saharan Africa</v>
      </c>
      <c r="AC180" s="1" t="str">
        <f t="shared" si="35"/>
        <v/>
      </c>
    </row>
    <row r="181" spans="1:29" x14ac:dyDescent="0.25">
      <c r="A181" s="1" t="s">
        <v>224</v>
      </c>
      <c r="B181">
        <v>2020</v>
      </c>
      <c r="C181">
        <v>13132.79199</v>
      </c>
      <c r="D181">
        <v>36.875</v>
      </c>
      <c r="E181">
        <v>63.961788740000003</v>
      </c>
      <c r="F181">
        <v>21.281591500000001</v>
      </c>
      <c r="G181">
        <v>6.2961194059999999</v>
      </c>
      <c r="H181">
        <v>8.4605003540000006</v>
      </c>
      <c r="I181">
        <v>50.74817899</v>
      </c>
      <c r="J181">
        <v>26.14432944</v>
      </c>
      <c r="K181">
        <v>9.7047191430000002</v>
      </c>
      <c r="L181">
        <v>13.402772430000001</v>
      </c>
      <c r="M181">
        <v>86.581690069999993</v>
      </c>
      <c r="N181">
        <v>12.957241529999999</v>
      </c>
      <c r="O181">
        <v>0.46106839799999999</v>
      </c>
      <c r="P181">
        <v>0</v>
      </c>
      <c r="Q181" t="str">
        <f t="shared" si="24"/>
        <v/>
      </c>
      <c r="R181" t="str">
        <f t="shared" si="25"/>
        <v/>
      </c>
      <c r="S181" t="str">
        <f t="shared" si="26"/>
        <v/>
      </c>
      <c r="T181" t="str">
        <f t="shared" si="27"/>
        <v/>
      </c>
      <c r="U181" s="1">
        <f t="shared" si="28"/>
        <v>64</v>
      </c>
      <c r="V181">
        <f t="shared" si="29"/>
        <v>51</v>
      </c>
      <c r="W181">
        <f t="shared" si="30"/>
        <v>87</v>
      </c>
      <c r="X181" s="1" t="str">
        <f t="shared" si="31"/>
        <v/>
      </c>
      <c r="Y181" s="1" t="str">
        <f t="shared" si="32"/>
        <v/>
      </c>
      <c r="Z181" s="1" t="str">
        <f t="shared" si="33"/>
        <v/>
      </c>
      <c r="AA181" s="1" t="str">
        <f t="shared" si="34"/>
        <v/>
      </c>
      <c r="AB181" s="1" t="str">
        <f>LOOKUP(A181,Regions__2[])</f>
        <v>Sub-Saharan Africa</v>
      </c>
      <c r="AC181" s="1" t="str">
        <f t="shared" si="35"/>
        <v/>
      </c>
    </row>
    <row r="182" spans="1:29" x14ac:dyDescent="0.25">
      <c r="A182" s="1" t="s">
        <v>233</v>
      </c>
      <c r="B182">
        <v>2015</v>
      </c>
      <c r="C182">
        <v>1737.2070309999999</v>
      </c>
      <c r="D182">
        <v>42.12299728</v>
      </c>
      <c r="E182">
        <v>58.764347620000002</v>
      </c>
      <c r="F182">
        <v>10.59149221</v>
      </c>
      <c r="G182">
        <v>29.744379070000001</v>
      </c>
      <c r="H182">
        <v>0.89978109260000005</v>
      </c>
      <c r="I182">
        <v>48.422730049999998</v>
      </c>
      <c r="J182">
        <v>7.5662803609999996</v>
      </c>
      <c r="K182">
        <v>42.58264827</v>
      </c>
      <c r="L182">
        <v>1.428341318</v>
      </c>
      <c r="M182">
        <v>72.973731220000005</v>
      </c>
      <c r="N182">
        <v>14.748133599999999</v>
      </c>
      <c r="O182">
        <v>12.104595890000001</v>
      </c>
      <c r="P182">
        <v>0.17353928900000001</v>
      </c>
      <c r="Q182">
        <f t="shared" si="24"/>
        <v>5</v>
      </c>
      <c r="R182">
        <f t="shared" si="25"/>
        <v>5.0512917999999726E-2</v>
      </c>
      <c r="S182">
        <f t="shared" si="26"/>
        <v>-0.47187666199999967</v>
      </c>
      <c r="T182">
        <f t="shared" si="27"/>
        <v>0.28183505000000081</v>
      </c>
      <c r="U182" s="1">
        <f t="shared" si="28"/>
        <v>59</v>
      </c>
      <c r="V182">
        <f t="shared" si="29"/>
        <v>48</v>
      </c>
      <c r="W182">
        <f t="shared" si="30"/>
        <v>73</v>
      </c>
      <c r="X182" s="1" t="str">
        <f t="shared" si="31"/>
        <v/>
      </c>
      <c r="Y182" s="1" t="str">
        <f t="shared" si="32"/>
        <v/>
      </c>
      <c r="Z182" s="1" t="str">
        <f t="shared" si="33"/>
        <v/>
      </c>
      <c r="AA182" s="1">
        <f t="shared" si="34"/>
        <v>0.75371171200000053</v>
      </c>
      <c r="AB182" s="1" t="str">
        <f>LOOKUP(A182,Regions__2[])</f>
        <v>Sub-Saharan Africa</v>
      </c>
      <c r="AC182" s="1" t="str">
        <f t="shared" si="35"/>
        <v/>
      </c>
    </row>
    <row r="183" spans="1:29" x14ac:dyDescent="0.25">
      <c r="A183" s="1" t="s">
        <v>233</v>
      </c>
      <c r="B183">
        <v>2020</v>
      </c>
      <c r="C183">
        <v>1967.998047</v>
      </c>
      <c r="D183">
        <v>44.195999149999999</v>
      </c>
      <c r="E183">
        <v>59.016912210000001</v>
      </c>
      <c r="F183">
        <v>14.03457137</v>
      </c>
      <c r="G183">
        <v>26.6263769</v>
      </c>
      <c r="H183">
        <v>0.3221395192</v>
      </c>
      <c r="I183">
        <v>49.831905300000003</v>
      </c>
      <c r="J183">
        <v>9.2857730259999993</v>
      </c>
      <c r="K183">
        <v>40.316451290000003</v>
      </c>
      <c r="L183">
        <v>0.56587038450000005</v>
      </c>
      <c r="M183">
        <v>70.614347910000006</v>
      </c>
      <c r="N183">
        <v>20.03063358</v>
      </c>
      <c r="O183">
        <v>9.3406252839999997</v>
      </c>
      <c r="P183">
        <v>1.4393226929999999E-2</v>
      </c>
      <c r="Q183" t="str">
        <f t="shared" si="24"/>
        <v/>
      </c>
      <c r="R183" t="str">
        <f t="shared" si="25"/>
        <v/>
      </c>
      <c r="S183" t="str">
        <f t="shared" si="26"/>
        <v/>
      </c>
      <c r="T183" t="str">
        <f t="shared" si="27"/>
        <v/>
      </c>
      <c r="U183" s="1">
        <f t="shared" si="28"/>
        <v>59</v>
      </c>
      <c r="V183">
        <f t="shared" si="29"/>
        <v>50</v>
      </c>
      <c r="W183">
        <f t="shared" si="30"/>
        <v>71</v>
      </c>
      <c r="X183" s="1" t="str">
        <f t="shared" si="31"/>
        <v/>
      </c>
      <c r="Y183" s="1" t="str">
        <f t="shared" si="32"/>
        <v/>
      </c>
      <c r="Z183" s="1" t="str">
        <f t="shared" si="33"/>
        <v/>
      </c>
      <c r="AA183" s="1" t="str">
        <f t="shared" si="34"/>
        <v/>
      </c>
      <c r="AB183" s="1" t="str">
        <f>LOOKUP(A183,Regions__2[])</f>
        <v>Sub-Saharan Africa</v>
      </c>
      <c r="AC183" s="1" t="str">
        <f t="shared" si="35"/>
        <v/>
      </c>
    </row>
    <row r="184" spans="1:29" x14ac:dyDescent="0.25">
      <c r="A184" s="1" t="s">
        <v>147</v>
      </c>
      <c r="B184">
        <v>2015</v>
      </c>
      <c r="C184">
        <v>767.43298340000001</v>
      </c>
      <c r="D184">
        <v>26.44099808</v>
      </c>
      <c r="E184">
        <v>95.161856950000001</v>
      </c>
      <c r="F184">
        <v>1.233247953</v>
      </c>
      <c r="G184">
        <v>1.344803287</v>
      </c>
      <c r="H184">
        <v>2.2600918079999999</v>
      </c>
      <c r="I184">
        <v>93.422769709999997</v>
      </c>
      <c r="J184">
        <v>1.6765425039999999</v>
      </c>
      <c r="K184">
        <v>1.82819943</v>
      </c>
      <c r="L184">
        <v>3.0724883580000002</v>
      </c>
      <c r="M184">
        <v>100</v>
      </c>
      <c r="N184">
        <v>0</v>
      </c>
      <c r="O184">
        <v>0</v>
      </c>
      <c r="P184">
        <v>0</v>
      </c>
      <c r="Q184">
        <f t="shared" si="24"/>
        <v>5</v>
      </c>
      <c r="R184">
        <f t="shared" si="25"/>
        <v>7.8589980000000989E-2</v>
      </c>
      <c r="S184">
        <f t="shared" si="26"/>
        <v>0</v>
      </c>
      <c r="T184">
        <f t="shared" si="27"/>
        <v>0.10114415799999961</v>
      </c>
      <c r="U184" s="1">
        <f t="shared" si="28"/>
        <v>95</v>
      </c>
      <c r="V184">
        <f t="shared" si="29"/>
        <v>93</v>
      </c>
      <c r="W184">
        <f t="shared" si="30"/>
        <v>100</v>
      </c>
      <c r="X184" s="1" t="str">
        <f t="shared" si="31"/>
        <v/>
      </c>
      <c r="Y184" s="1" t="str">
        <f t="shared" si="32"/>
        <v/>
      </c>
      <c r="Z184" s="1" t="str">
        <f t="shared" si="33"/>
        <v>Full Access</v>
      </c>
      <c r="AA184" s="1">
        <f t="shared" si="34"/>
        <v>0.10114415799999961</v>
      </c>
      <c r="AB184" s="1" t="str">
        <f>LOOKUP(A184,Regions__2[])</f>
        <v>Latin America &amp; Caribbean</v>
      </c>
      <c r="AC184" s="1" t="str">
        <f t="shared" si="35"/>
        <v/>
      </c>
    </row>
    <row r="185" spans="1:29" x14ac:dyDescent="0.25">
      <c r="A185" s="1" t="s">
        <v>147</v>
      </c>
      <c r="B185">
        <v>2020</v>
      </c>
      <c r="C185">
        <v>786.55902100000003</v>
      </c>
      <c r="D185">
        <v>26.7859993</v>
      </c>
      <c r="E185">
        <v>95.554806850000006</v>
      </c>
      <c r="F185">
        <v>1.205244408</v>
      </c>
      <c r="G185">
        <v>1.143069849</v>
      </c>
      <c r="H185">
        <v>2.0968788969999999</v>
      </c>
      <c r="I185">
        <v>93.928490499999995</v>
      </c>
      <c r="J185">
        <v>1.6461938620000001</v>
      </c>
      <c r="K185">
        <v>1.5612748329999999</v>
      </c>
      <c r="L185">
        <v>2.864040809</v>
      </c>
      <c r="M185">
        <v>100</v>
      </c>
      <c r="N185">
        <v>0</v>
      </c>
      <c r="O185">
        <v>0</v>
      </c>
      <c r="P185">
        <v>0</v>
      </c>
      <c r="Q185" t="str">
        <f t="shared" si="24"/>
        <v/>
      </c>
      <c r="R185" t="str">
        <f t="shared" si="25"/>
        <v/>
      </c>
      <c r="S185" t="str">
        <f t="shared" si="26"/>
        <v/>
      </c>
      <c r="T185" t="str">
        <f t="shared" si="27"/>
        <v/>
      </c>
      <c r="U185" s="1">
        <f t="shared" si="28"/>
        <v>96</v>
      </c>
      <c r="V185">
        <f t="shared" si="29"/>
        <v>94</v>
      </c>
      <c r="W185">
        <f t="shared" si="30"/>
        <v>100</v>
      </c>
      <c r="X185" s="1" t="str">
        <f t="shared" si="31"/>
        <v/>
      </c>
      <c r="Y185" s="1" t="str">
        <f t="shared" si="32"/>
        <v/>
      </c>
      <c r="Z185" s="1" t="str">
        <f t="shared" si="33"/>
        <v/>
      </c>
      <c r="AA185" s="1" t="str">
        <f t="shared" si="34"/>
        <v/>
      </c>
      <c r="AB185" s="1" t="str">
        <f>LOOKUP(A185,Regions__2[])</f>
        <v>Latin America &amp; Caribbean</v>
      </c>
      <c r="AC185" s="1" t="str">
        <f t="shared" si="35"/>
        <v/>
      </c>
    </row>
    <row r="186" spans="1:29" x14ac:dyDescent="0.25">
      <c r="A186" s="1" t="s">
        <v>218</v>
      </c>
      <c r="B186">
        <v>2015</v>
      </c>
      <c r="C186">
        <v>10695.54004</v>
      </c>
      <c r="D186">
        <v>52.426998140000002</v>
      </c>
      <c r="E186">
        <v>64.567485939999997</v>
      </c>
      <c r="F186">
        <v>9.2184870100000005</v>
      </c>
      <c r="G186">
        <v>25.477839450000001</v>
      </c>
      <c r="H186">
        <v>0.73618759609999995</v>
      </c>
      <c r="I186">
        <v>42.416418049999997</v>
      </c>
      <c r="J186">
        <v>12.228897890000001</v>
      </c>
      <c r="K186">
        <v>43.807193750000003</v>
      </c>
      <c r="L186">
        <v>1.5474903170000001</v>
      </c>
      <c r="M186">
        <v>84.667679129999996</v>
      </c>
      <c r="N186">
        <v>6.4867974830000001</v>
      </c>
      <c r="O186">
        <v>8.8455233880000002</v>
      </c>
      <c r="P186">
        <v>0</v>
      </c>
      <c r="Q186">
        <f t="shared" si="24"/>
        <v>5</v>
      </c>
      <c r="R186">
        <f t="shared" si="25"/>
        <v>0.4255644920000009</v>
      </c>
      <c r="S186">
        <f t="shared" si="26"/>
        <v>-9.0115679999996697E-3</v>
      </c>
      <c r="T186">
        <f t="shared" si="27"/>
        <v>8.5856410000000952E-2</v>
      </c>
      <c r="U186" s="1">
        <f t="shared" si="28"/>
        <v>65</v>
      </c>
      <c r="V186">
        <f t="shared" si="29"/>
        <v>42</v>
      </c>
      <c r="W186">
        <f t="shared" si="30"/>
        <v>85</v>
      </c>
      <c r="X186" s="1" t="str">
        <f t="shared" si="31"/>
        <v/>
      </c>
      <c r="Y186" s="1" t="str">
        <f t="shared" si="32"/>
        <v/>
      </c>
      <c r="Z186" s="1" t="str">
        <f t="shared" si="33"/>
        <v/>
      </c>
      <c r="AA186" s="1">
        <f t="shared" si="34"/>
        <v>9.4867978000000616E-2</v>
      </c>
      <c r="AB186" s="1" t="str">
        <f>LOOKUP(A186,Regions__2[])</f>
        <v>Sub-Saharan Africa</v>
      </c>
      <c r="AC186" s="1" t="str">
        <f t="shared" si="35"/>
        <v/>
      </c>
    </row>
    <row r="187" spans="1:29" x14ac:dyDescent="0.25">
      <c r="A187" s="1" t="s">
        <v>218</v>
      </c>
      <c r="B187">
        <v>2020</v>
      </c>
      <c r="C187">
        <v>11402.5332</v>
      </c>
      <c r="D187">
        <v>57.087997440000002</v>
      </c>
      <c r="E187">
        <v>66.695308400000002</v>
      </c>
      <c r="F187">
        <v>9.8145436519999993</v>
      </c>
      <c r="G187">
        <v>23.490147950000001</v>
      </c>
      <c r="H187">
        <v>0</v>
      </c>
      <c r="I187">
        <v>42.845700100000002</v>
      </c>
      <c r="J187">
        <v>13.25598695</v>
      </c>
      <c r="K187">
        <v>43.898312949999998</v>
      </c>
      <c r="L187">
        <v>0</v>
      </c>
      <c r="M187">
        <v>84.622621289999998</v>
      </c>
      <c r="N187">
        <v>7.2276738790000001</v>
      </c>
      <c r="O187">
        <v>8.1497048349999996</v>
      </c>
      <c r="P187">
        <v>0</v>
      </c>
      <c r="Q187" t="str">
        <f t="shared" si="24"/>
        <v/>
      </c>
      <c r="R187" t="str">
        <f t="shared" si="25"/>
        <v/>
      </c>
      <c r="S187" t="str">
        <f t="shared" si="26"/>
        <v/>
      </c>
      <c r="T187" t="str">
        <f t="shared" si="27"/>
        <v/>
      </c>
      <c r="U187" s="1">
        <f t="shared" si="28"/>
        <v>67</v>
      </c>
      <c r="V187">
        <f t="shared" si="29"/>
        <v>43</v>
      </c>
      <c r="W187">
        <f t="shared" si="30"/>
        <v>85</v>
      </c>
      <c r="X187" s="1" t="str">
        <f t="shared" si="31"/>
        <v/>
      </c>
      <c r="Y187" s="1" t="str">
        <f t="shared" si="32"/>
        <v/>
      </c>
      <c r="Z187" s="1" t="str">
        <f t="shared" si="33"/>
        <v/>
      </c>
      <c r="AA187" s="1" t="str">
        <f t="shared" si="34"/>
        <v/>
      </c>
      <c r="AB187" s="1" t="str">
        <f>LOOKUP(A187,Regions__2[])</f>
        <v>Sub-Saharan Africa</v>
      </c>
      <c r="AC187" s="1" t="str">
        <f t="shared" si="35"/>
        <v/>
      </c>
    </row>
    <row r="188" spans="1:29" x14ac:dyDescent="0.25">
      <c r="A188" s="1" t="s">
        <v>145</v>
      </c>
      <c r="B188">
        <v>2015</v>
      </c>
      <c r="C188">
        <v>9112.9042969999991</v>
      </c>
      <c r="D188">
        <v>55.164997100000001</v>
      </c>
      <c r="E188">
        <v>93.254410710000002</v>
      </c>
      <c r="F188">
        <v>0.43175410669999997</v>
      </c>
      <c r="G188">
        <v>6.0221561560000003</v>
      </c>
      <c r="H188">
        <v>0.29167902839999998</v>
      </c>
      <c r="I188">
        <v>86.437073749999996</v>
      </c>
      <c r="J188">
        <v>0.77584410459999997</v>
      </c>
      <c r="K188">
        <v>12.14597638</v>
      </c>
      <c r="L188">
        <v>0.6411057671</v>
      </c>
      <c r="M188">
        <v>98.795162680000004</v>
      </c>
      <c r="N188">
        <v>0.15209716100000001</v>
      </c>
      <c r="O188">
        <v>1.04505549</v>
      </c>
      <c r="P188">
        <v>7.6846736400000004E-3</v>
      </c>
      <c r="Q188">
        <f t="shared" si="24"/>
        <v>5</v>
      </c>
      <c r="R188">
        <f t="shared" si="25"/>
        <v>0.48696208400000102</v>
      </c>
      <c r="S188">
        <f t="shared" si="26"/>
        <v>0.20842402600000015</v>
      </c>
      <c r="T188">
        <f t="shared" si="27"/>
        <v>0.68774516000000008</v>
      </c>
      <c r="U188" s="1">
        <f t="shared" si="28"/>
        <v>93</v>
      </c>
      <c r="V188">
        <f t="shared" si="29"/>
        <v>86</v>
      </c>
      <c r="W188">
        <f t="shared" si="30"/>
        <v>99</v>
      </c>
      <c r="X188" s="1" t="str">
        <f t="shared" si="31"/>
        <v/>
      </c>
      <c r="Y188" s="1" t="str">
        <f t="shared" si="32"/>
        <v/>
      </c>
      <c r="Z188" s="1" t="str">
        <f t="shared" si="33"/>
        <v/>
      </c>
      <c r="AA188" s="1">
        <f t="shared" si="34"/>
        <v>0.47932113399999993</v>
      </c>
      <c r="AB188" s="1" t="str">
        <f>LOOKUP(A188,Regions__2[])</f>
        <v>Latin America &amp; Caribbean</v>
      </c>
      <c r="AC188" s="1" t="str">
        <f t="shared" si="35"/>
        <v/>
      </c>
    </row>
    <row r="189" spans="1:29" x14ac:dyDescent="0.25">
      <c r="A189" s="1" t="s">
        <v>145</v>
      </c>
      <c r="B189">
        <v>2020</v>
      </c>
      <c r="C189">
        <v>9904.6083980000003</v>
      </c>
      <c r="D189">
        <v>58.358997340000002</v>
      </c>
      <c r="E189">
        <v>95.689221130000007</v>
      </c>
      <c r="F189">
        <v>0.4256206085</v>
      </c>
      <c r="G189">
        <v>3.8851582640000002</v>
      </c>
      <c r="H189">
        <v>0</v>
      </c>
      <c r="I189">
        <v>89.875799549999996</v>
      </c>
      <c r="J189">
        <v>0.80670950789999996</v>
      </c>
      <c r="K189">
        <v>9.3174909459999995</v>
      </c>
      <c r="L189">
        <v>0</v>
      </c>
      <c r="M189">
        <v>99.837282810000005</v>
      </c>
      <c r="N189">
        <v>0.15370152619999999</v>
      </c>
      <c r="O189">
        <v>9.0156632960000007E-3</v>
      </c>
      <c r="P189">
        <v>0</v>
      </c>
      <c r="Q189" t="str">
        <f t="shared" si="24"/>
        <v/>
      </c>
      <c r="R189" t="str">
        <f t="shared" si="25"/>
        <v/>
      </c>
      <c r="S189" t="str">
        <f t="shared" si="26"/>
        <v/>
      </c>
      <c r="T189" t="str">
        <f t="shared" si="27"/>
        <v/>
      </c>
      <c r="U189" s="1">
        <f t="shared" si="28"/>
        <v>96</v>
      </c>
      <c r="V189">
        <f t="shared" si="29"/>
        <v>90</v>
      </c>
      <c r="W189">
        <f t="shared" si="30"/>
        <v>100</v>
      </c>
      <c r="X189" s="1" t="str">
        <f t="shared" si="31"/>
        <v/>
      </c>
      <c r="Y189" s="1" t="str">
        <f t="shared" si="32"/>
        <v/>
      </c>
      <c r="Z189" s="1" t="str">
        <f t="shared" si="33"/>
        <v/>
      </c>
      <c r="AA189" s="1" t="str">
        <f t="shared" si="34"/>
        <v/>
      </c>
      <c r="AB189" s="1" t="str">
        <f>LOOKUP(A189,Regions__2[])</f>
        <v>Latin America &amp; Caribbean</v>
      </c>
      <c r="AC189" s="1" t="str">
        <f t="shared" si="35"/>
        <v/>
      </c>
    </row>
    <row r="190" spans="1:29" x14ac:dyDescent="0.25">
      <c r="A190" s="1" t="s">
        <v>57</v>
      </c>
      <c r="B190">
        <v>2015</v>
      </c>
      <c r="C190">
        <v>9777.9248050000006</v>
      </c>
      <c r="D190">
        <v>70.5</v>
      </c>
      <c r="E190">
        <v>99.970528959999996</v>
      </c>
      <c r="F190">
        <v>0</v>
      </c>
      <c r="G190">
        <v>2.9471039399999999E-2</v>
      </c>
      <c r="H190">
        <v>0</v>
      </c>
      <c r="I190">
        <v>99.900089719999997</v>
      </c>
      <c r="J190">
        <v>0</v>
      </c>
      <c r="K190">
        <v>9.9910284789999998E-2</v>
      </c>
      <c r="L190">
        <v>0</v>
      </c>
      <c r="M190">
        <v>100</v>
      </c>
      <c r="N190">
        <v>0</v>
      </c>
      <c r="O190">
        <v>0</v>
      </c>
      <c r="P190">
        <v>0</v>
      </c>
      <c r="Q190">
        <f t="shared" si="24"/>
        <v>5</v>
      </c>
      <c r="R190">
        <f t="shared" si="25"/>
        <v>5.8937020000001897E-3</v>
      </c>
      <c r="S190">
        <f t="shared" si="26"/>
        <v>0</v>
      </c>
      <c r="T190">
        <f t="shared" si="27"/>
        <v>1.9982056000000626E-2</v>
      </c>
      <c r="U190" s="1">
        <f t="shared" si="28"/>
        <v>100</v>
      </c>
      <c r="V190">
        <f t="shared" si="29"/>
        <v>100</v>
      </c>
      <c r="W190">
        <f t="shared" si="30"/>
        <v>100</v>
      </c>
      <c r="X190" s="1" t="str">
        <f t="shared" si="31"/>
        <v>Full Access</v>
      </c>
      <c r="Y190" s="1" t="str">
        <f t="shared" si="32"/>
        <v>Full Access</v>
      </c>
      <c r="Z190" s="1" t="str">
        <f t="shared" si="33"/>
        <v>Full Access</v>
      </c>
      <c r="AA190" s="1">
        <f t="shared" si="34"/>
        <v>1.9982056000000626E-2</v>
      </c>
      <c r="AB190" s="1" t="str">
        <f>LOOKUP(A190,Regions__2[])</f>
        <v>Europe &amp; Central Asia</v>
      </c>
      <c r="AC190" s="1" t="str">
        <f t="shared" si="35"/>
        <v/>
      </c>
    </row>
    <row r="191" spans="1:29" x14ac:dyDescent="0.25">
      <c r="A191" s="1" t="s">
        <v>57</v>
      </c>
      <c r="B191">
        <v>2020</v>
      </c>
      <c r="C191">
        <v>9660.3496090000008</v>
      </c>
      <c r="D191">
        <v>71.942001340000004</v>
      </c>
      <c r="E191">
        <v>99.999997469999997</v>
      </c>
      <c r="F191">
        <v>0</v>
      </c>
      <c r="G191">
        <v>2.5272441919999999E-6</v>
      </c>
      <c r="H191">
        <v>0</v>
      </c>
      <c r="I191">
        <v>100</v>
      </c>
      <c r="J191">
        <v>0</v>
      </c>
      <c r="K191">
        <v>0</v>
      </c>
      <c r="L191">
        <v>0</v>
      </c>
      <c r="M191">
        <v>100</v>
      </c>
      <c r="N191">
        <v>0</v>
      </c>
      <c r="O191">
        <v>0</v>
      </c>
      <c r="P191">
        <v>0</v>
      </c>
      <c r="Q191" t="str">
        <f t="shared" si="24"/>
        <v/>
      </c>
      <c r="R191" t="str">
        <f t="shared" si="25"/>
        <v/>
      </c>
      <c r="S191" t="str">
        <f t="shared" si="26"/>
        <v/>
      </c>
      <c r="T191" t="str">
        <f t="shared" si="27"/>
        <v/>
      </c>
      <c r="U191" s="1">
        <f t="shared" si="28"/>
        <v>100</v>
      </c>
      <c r="V191">
        <f t="shared" si="29"/>
        <v>100</v>
      </c>
      <c r="W191">
        <f t="shared" si="30"/>
        <v>100</v>
      </c>
      <c r="X191" s="1" t="str">
        <f t="shared" si="31"/>
        <v/>
      </c>
      <c r="Y191" s="1" t="str">
        <f t="shared" si="32"/>
        <v/>
      </c>
      <c r="Z191" s="1" t="str">
        <f t="shared" si="33"/>
        <v/>
      </c>
      <c r="AA191" s="1" t="str">
        <f t="shared" si="34"/>
        <v/>
      </c>
      <c r="AB191" s="1" t="str">
        <f>LOOKUP(A191,Regions__2[])</f>
        <v>Europe &amp; Central Asia</v>
      </c>
      <c r="AC191" s="1" t="str">
        <f t="shared" si="35"/>
        <v/>
      </c>
    </row>
    <row r="192" spans="1:29" x14ac:dyDescent="0.25">
      <c r="A192" s="1" t="s">
        <v>23</v>
      </c>
      <c r="B192">
        <v>2015</v>
      </c>
      <c r="C192">
        <v>330.23699950000002</v>
      </c>
      <c r="D192">
        <v>93.699996949999999</v>
      </c>
      <c r="E192">
        <v>100.00000230000001</v>
      </c>
      <c r="F192">
        <v>0</v>
      </c>
      <c r="G192">
        <v>0</v>
      </c>
      <c r="H192">
        <v>0</v>
      </c>
      <c r="I192">
        <v>100</v>
      </c>
      <c r="J192">
        <v>0</v>
      </c>
      <c r="K192">
        <v>0</v>
      </c>
      <c r="L192">
        <v>0</v>
      </c>
      <c r="M192">
        <v>100</v>
      </c>
      <c r="N192">
        <v>0</v>
      </c>
      <c r="O192">
        <v>0</v>
      </c>
      <c r="P192">
        <v>0</v>
      </c>
      <c r="Q192">
        <f t="shared" si="24"/>
        <v>5</v>
      </c>
      <c r="R192">
        <f t="shared" si="25"/>
        <v>-1.0180000003856548E-6</v>
      </c>
      <c r="S192">
        <f t="shared" si="26"/>
        <v>0</v>
      </c>
      <c r="T192">
        <f t="shared" si="27"/>
        <v>0</v>
      </c>
      <c r="U192" s="1">
        <f t="shared" si="28"/>
        <v>100</v>
      </c>
      <c r="V192">
        <f t="shared" si="29"/>
        <v>100</v>
      </c>
      <c r="W192">
        <f t="shared" si="30"/>
        <v>100</v>
      </c>
      <c r="X192" s="1" t="str">
        <f t="shared" si="31"/>
        <v>Full Access</v>
      </c>
      <c r="Y192" s="1" t="str">
        <f t="shared" si="32"/>
        <v>Full Access</v>
      </c>
      <c r="Z192" s="1" t="str">
        <f t="shared" si="33"/>
        <v>Full Access</v>
      </c>
      <c r="AA192" s="1">
        <f t="shared" si="34"/>
        <v>0</v>
      </c>
      <c r="AB192" s="1" t="str">
        <f>LOOKUP(A192,Regions__2[])</f>
        <v>Europe &amp; Central Asia</v>
      </c>
      <c r="AC192" s="1" t="str">
        <f t="shared" si="35"/>
        <v/>
      </c>
    </row>
    <row r="193" spans="1:29" x14ac:dyDescent="0.25">
      <c r="A193" s="1" t="s">
        <v>23</v>
      </c>
      <c r="B193">
        <v>2020</v>
      </c>
      <c r="C193">
        <v>341.25</v>
      </c>
      <c r="D193">
        <v>93.897994999999995</v>
      </c>
      <c r="E193">
        <v>99.999997210000004</v>
      </c>
      <c r="F193">
        <v>0</v>
      </c>
      <c r="G193">
        <v>2.7946500150000002E-6</v>
      </c>
      <c r="H193">
        <v>0</v>
      </c>
      <c r="I193">
        <v>100</v>
      </c>
      <c r="J193">
        <v>0</v>
      </c>
      <c r="K193">
        <v>0</v>
      </c>
      <c r="L193">
        <v>0</v>
      </c>
      <c r="M193">
        <v>100</v>
      </c>
      <c r="N193">
        <v>0</v>
      </c>
      <c r="O193">
        <v>0</v>
      </c>
      <c r="P193">
        <v>0</v>
      </c>
      <c r="Q193" t="str">
        <f t="shared" si="24"/>
        <v/>
      </c>
      <c r="R193" t="str">
        <f t="shared" si="25"/>
        <v/>
      </c>
      <c r="S193" t="str">
        <f t="shared" si="26"/>
        <v/>
      </c>
      <c r="T193" t="str">
        <f t="shared" si="27"/>
        <v/>
      </c>
      <c r="U193" s="1">
        <f t="shared" si="28"/>
        <v>100</v>
      </c>
      <c r="V193">
        <f t="shared" si="29"/>
        <v>100</v>
      </c>
      <c r="W193">
        <f t="shared" si="30"/>
        <v>100</v>
      </c>
      <c r="X193" s="1" t="str">
        <f t="shared" si="31"/>
        <v/>
      </c>
      <c r="Y193" s="1" t="str">
        <f t="shared" si="32"/>
        <v/>
      </c>
      <c r="Z193" s="1" t="str">
        <f t="shared" si="33"/>
        <v/>
      </c>
      <c r="AA193" s="1" t="str">
        <f t="shared" si="34"/>
        <v/>
      </c>
      <c r="AB193" s="1" t="str">
        <f>LOOKUP(A193,Regions__2[])</f>
        <v>Europe &amp; Central Asia</v>
      </c>
      <c r="AC193" s="1" t="str">
        <f t="shared" si="35"/>
        <v/>
      </c>
    </row>
    <row r="194" spans="1:29" x14ac:dyDescent="0.25">
      <c r="A194" s="1" t="s">
        <v>183</v>
      </c>
      <c r="B194">
        <v>2015</v>
      </c>
      <c r="C194">
        <v>1310152.375</v>
      </c>
      <c r="D194">
        <v>32.777000430000001</v>
      </c>
      <c r="E194">
        <v>88.138132630000001</v>
      </c>
      <c r="F194">
        <v>4.6925990149999999</v>
      </c>
      <c r="G194">
        <v>6.4124515520000003</v>
      </c>
      <c r="H194">
        <v>0.75681680389999995</v>
      </c>
      <c r="I194">
        <v>85.572000349999996</v>
      </c>
      <c r="J194">
        <v>5.5421338929999999</v>
      </c>
      <c r="K194">
        <v>7.8808700040000002</v>
      </c>
      <c r="L194">
        <v>1.004995751</v>
      </c>
      <c r="M194">
        <v>93.401064610000006</v>
      </c>
      <c r="N194">
        <v>2.9502709540000001</v>
      </c>
      <c r="O194">
        <v>3.4008427999999999</v>
      </c>
      <c r="P194">
        <v>0.2478216409</v>
      </c>
      <c r="Q194">
        <f t="shared" ref="Q194:Q257" si="36">IF(A194 =  A195,  B195 - B194, "")</f>
        <v>5</v>
      </c>
      <c r="R194">
        <f t="shared" ref="R194:R257" si="37">IF(A194 = A195,( E195 - E194)/Q194, "")</f>
        <v>0.47027847999999894</v>
      </c>
      <c r="S194">
        <f t="shared" ref="S194:S257" si="38">IF(A194 = A195,( M195 - M194)/Q194, "")</f>
        <v>5.379433800000015E-2</v>
      </c>
      <c r="T194">
        <f t="shared" ref="T194:T257" si="39">IF(A194 = A195,( I195 - I194)/Q194, "")</f>
        <v>0.64210055599999971</v>
      </c>
      <c r="U194" s="1">
        <f t="shared" ref="U194:U257" si="40">ROUND(E194, 0)</f>
        <v>88</v>
      </c>
      <c r="V194">
        <f t="shared" ref="V194:V257" si="41">ROUND(I194, 0 )</f>
        <v>86</v>
      </c>
      <c r="W194">
        <f t="shared" ref="W194:W257" si="42">ROUND(M194,0)</f>
        <v>93</v>
      </c>
      <c r="X194" s="1" t="str">
        <f t="shared" ref="X194:X257" si="43">IF(AND(A194=A195,U194=100,U195=100),"Full Access","")</f>
        <v/>
      </c>
      <c r="Y194" s="1" t="str">
        <f t="shared" ref="Y194:Y257" si="44">IF(AND(A194=A195,V194=100,V195=100),"Full Access","")</f>
        <v/>
      </c>
      <c r="Z194" s="1" t="str">
        <f t="shared" ref="Z194:Z257" si="45">IF(AND(A194=A195,W194=100,W195=100),"Full Access","")</f>
        <v/>
      </c>
      <c r="AA194" s="1">
        <f t="shared" ref="AA194:AA257" si="46">IFERROR(T194 - S194, "")</f>
        <v>0.5883062179999996</v>
      </c>
      <c r="AB194" s="1" t="str">
        <f>LOOKUP(A194,Regions__2[])</f>
        <v>South Asia</v>
      </c>
      <c r="AC194" s="1" t="str">
        <f t="shared" ref="AC194:AC257" si="47">IF(AND(A194=A195, B194 = 2020),  B194, "")</f>
        <v/>
      </c>
    </row>
    <row r="195" spans="1:29" x14ac:dyDescent="0.25">
      <c r="A195" s="1" t="s">
        <v>183</v>
      </c>
      <c r="B195">
        <v>2020</v>
      </c>
      <c r="C195">
        <v>1380004.375</v>
      </c>
      <c r="D195">
        <v>34.926002500000003</v>
      </c>
      <c r="E195">
        <v>90.489525029999996</v>
      </c>
      <c r="F195">
        <v>4.9836025619999997</v>
      </c>
      <c r="G195">
        <v>3.9631539450000002</v>
      </c>
      <c r="H195">
        <v>0.56371846260000003</v>
      </c>
      <c r="I195">
        <v>88.782503129999995</v>
      </c>
      <c r="J195">
        <v>5.9022100540000002</v>
      </c>
      <c r="K195">
        <v>4.5763757299999996</v>
      </c>
      <c r="L195">
        <v>0.73891108559999996</v>
      </c>
      <c r="M195">
        <v>93.670036300000007</v>
      </c>
      <c r="N195">
        <v>3.2720560270000001</v>
      </c>
      <c r="O195">
        <v>2.8206075230000001</v>
      </c>
      <c r="P195">
        <v>0.2373001538</v>
      </c>
      <c r="Q195" t="str">
        <f t="shared" si="36"/>
        <v/>
      </c>
      <c r="R195" t="str">
        <f t="shared" si="37"/>
        <v/>
      </c>
      <c r="S195" t="str">
        <f t="shared" si="38"/>
        <v/>
      </c>
      <c r="T195" t="str">
        <f t="shared" si="39"/>
        <v/>
      </c>
      <c r="U195" s="1">
        <f t="shared" si="40"/>
        <v>90</v>
      </c>
      <c r="V195">
        <f t="shared" si="41"/>
        <v>89</v>
      </c>
      <c r="W195">
        <f t="shared" si="42"/>
        <v>94</v>
      </c>
      <c r="X195" s="1" t="str">
        <f t="shared" si="43"/>
        <v/>
      </c>
      <c r="Y195" s="1" t="str">
        <f t="shared" si="44"/>
        <v/>
      </c>
      <c r="Z195" s="1" t="str">
        <f t="shared" si="45"/>
        <v/>
      </c>
      <c r="AA195" s="1" t="str">
        <f t="shared" si="46"/>
        <v/>
      </c>
      <c r="AB195" s="1" t="str">
        <f>LOOKUP(A195,Regions__2[])</f>
        <v>South Asia</v>
      </c>
      <c r="AC195" s="1" t="str">
        <f t="shared" si="47"/>
        <v/>
      </c>
    </row>
    <row r="196" spans="1:29" x14ac:dyDescent="0.25">
      <c r="A196" s="1" t="s">
        <v>173</v>
      </c>
      <c r="B196">
        <v>2015</v>
      </c>
      <c r="C196">
        <v>258383.25</v>
      </c>
      <c r="D196">
        <v>53.312999730000001</v>
      </c>
      <c r="E196">
        <v>88.527352960000002</v>
      </c>
      <c r="F196">
        <v>0.79413052260000006</v>
      </c>
      <c r="G196">
        <v>8.9438595640000003</v>
      </c>
      <c r="H196">
        <v>1.7346569540000001</v>
      </c>
      <c r="I196">
        <v>80.630791189999997</v>
      </c>
      <c r="J196">
        <v>0.97404573149999996</v>
      </c>
      <c r="K196">
        <v>14.98518808</v>
      </c>
      <c r="L196">
        <v>3.4099750009999998</v>
      </c>
      <c r="M196">
        <v>95.442491759999996</v>
      </c>
      <c r="N196">
        <v>0.63657604779999999</v>
      </c>
      <c r="O196">
        <v>3.6533766409999999</v>
      </c>
      <c r="P196">
        <v>0.26755555320000002</v>
      </c>
      <c r="Q196">
        <f t="shared" si="36"/>
        <v>5</v>
      </c>
      <c r="R196">
        <f t="shared" si="37"/>
        <v>0.77759933000000103</v>
      </c>
      <c r="S196">
        <f t="shared" si="38"/>
        <v>0.42760406200000034</v>
      </c>
      <c r="T196">
        <f t="shared" si="39"/>
        <v>1.0074342380000019</v>
      </c>
      <c r="U196" s="1">
        <f t="shared" si="40"/>
        <v>89</v>
      </c>
      <c r="V196">
        <f t="shared" si="41"/>
        <v>81</v>
      </c>
      <c r="W196">
        <f t="shared" si="42"/>
        <v>95</v>
      </c>
      <c r="X196" s="1" t="str">
        <f t="shared" si="43"/>
        <v/>
      </c>
      <c r="Y196" s="1" t="str">
        <f t="shared" si="44"/>
        <v/>
      </c>
      <c r="Z196" s="1" t="str">
        <f t="shared" si="45"/>
        <v/>
      </c>
      <c r="AA196" s="1">
        <f t="shared" si="46"/>
        <v>0.57983017600000153</v>
      </c>
      <c r="AB196" s="1" t="str">
        <f>LOOKUP(A196,Regions__2[])</f>
        <v>East Asia &amp; Pacific</v>
      </c>
      <c r="AC196" s="1" t="str">
        <f t="shared" si="47"/>
        <v/>
      </c>
    </row>
    <row r="197" spans="1:29" x14ac:dyDescent="0.25">
      <c r="A197" s="1" t="s">
        <v>173</v>
      </c>
      <c r="B197">
        <v>2020</v>
      </c>
      <c r="C197">
        <v>273523.625</v>
      </c>
      <c r="D197">
        <v>56.640998840000002</v>
      </c>
      <c r="E197">
        <v>92.415349610000007</v>
      </c>
      <c r="F197">
        <v>0.85547463349999997</v>
      </c>
      <c r="G197">
        <v>5.553871666</v>
      </c>
      <c r="H197">
        <v>1.175304087</v>
      </c>
      <c r="I197">
        <v>85.667962380000006</v>
      </c>
      <c r="J197">
        <v>1.1780912299999999</v>
      </c>
      <c r="K197">
        <v>10.61491462</v>
      </c>
      <c r="L197">
        <v>2.539031772</v>
      </c>
      <c r="M197">
        <v>97.580512069999997</v>
      </c>
      <c r="N197">
        <v>0.60850983449999996</v>
      </c>
      <c r="O197">
        <v>1.679615139</v>
      </c>
      <c r="P197">
        <v>0.13136295880000001</v>
      </c>
      <c r="Q197" t="str">
        <f t="shared" si="36"/>
        <v/>
      </c>
      <c r="R197" t="str">
        <f t="shared" si="37"/>
        <v/>
      </c>
      <c r="S197" t="str">
        <f t="shared" si="38"/>
        <v/>
      </c>
      <c r="T197" t="str">
        <f t="shared" si="39"/>
        <v/>
      </c>
      <c r="U197" s="1">
        <f t="shared" si="40"/>
        <v>92</v>
      </c>
      <c r="V197">
        <f t="shared" si="41"/>
        <v>86</v>
      </c>
      <c r="W197">
        <f t="shared" si="42"/>
        <v>98</v>
      </c>
      <c r="X197" s="1" t="str">
        <f t="shared" si="43"/>
        <v/>
      </c>
      <c r="Y197" s="1" t="str">
        <f t="shared" si="44"/>
        <v/>
      </c>
      <c r="Z197" s="1" t="str">
        <f t="shared" si="45"/>
        <v/>
      </c>
      <c r="AA197" s="1" t="str">
        <f t="shared" si="46"/>
        <v/>
      </c>
      <c r="AB197" s="1" t="str">
        <f>LOOKUP(A197,Regions__2[])</f>
        <v>East Asia &amp; Pacific</v>
      </c>
      <c r="AC197" s="1" t="str">
        <f t="shared" si="47"/>
        <v/>
      </c>
    </row>
    <row r="198" spans="1:29" x14ac:dyDescent="0.25">
      <c r="A198" s="1" t="s">
        <v>126</v>
      </c>
      <c r="B198">
        <v>2015</v>
      </c>
      <c r="C198">
        <v>78492.210940000004</v>
      </c>
      <c r="D198">
        <v>73.358001709999996</v>
      </c>
      <c r="E198">
        <v>96.806987079999999</v>
      </c>
      <c r="F198">
        <v>1.9948915730000001</v>
      </c>
      <c r="G198">
        <v>1.126061081</v>
      </c>
      <c r="H198">
        <v>7.2060265609999993E-2</v>
      </c>
      <c r="I198">
        <v>92.162502649999993</v>
      </c>
      <c r="J198">
        <v>4.221624781</v>
      </c>
      <c r="K198">
        <v>3.3453963830000002</v>
      </c>
      <c r="L198">
        <v>0.27047619049999999</v>
      </c>
      <c r="M198">
        <v>98.493760870000003</v>
      </c>
      <c r="N198">
        <v>1.186191432</v>
      </c>
      <c r="O198">
        <v>0.3200476961</v>
      </c>
      <c r="P198">
        <v>0</v>
      </c>
      <c r="Q198">
        <f t="shared" si="36"/>
        <v>5</v>
      </c>
      <c r="R198">
        <f t="shared" si="37"/>
        <v>0.13512985000000127</v>
      </c>
      <c r="S198">
        <f t="shared" si="38"/>
        <v>3.014517000000012E-2</v>
      </c>
      <c r="T198">
        <f t="shared" si="39"/>
        <v>0.33324654600000087</v>
      </c>
      <c r="U198" s="1">
        <f t="shared" si="40"/>
        <v>97</v>
      </c>
      <c r="V198">
        <f t="shared" si="41"/>
        <v>92</v>
      </c>
      <c r="W198">
        <f t="shared" si="42"/>
        <v>98</v>
      </c>
      <c r="X198" s="1" t="str">
        <f t="shared" si="43"/>
        <v/>
      </c>
      <c r="Y198" s="1" t="str">
        <f t="shared" si="44"/>
        <v/>
      </c>
      <c r="Z198" s="1" t="str">
        <f t="shared" si="45"/>
        <v/>
      </c>
      <c r="AA198" s="1">
        <f t="shared" si="46"/>
        <v>0.30310137600000076</v>
      </c>
      <c r="AB198" s="1" t="str">
        <f>LOOKUP(A198,Regions__2[])</f>
        <v>South Asia</v>
      </c>
      <c r="AC198" s="1" t="str">
        <f t="shared" si="47"/>
        <v/>
      </c>
    </row>
    <row r="199" spans="1:29" x14ac:dyDescent="0.25">
      <c r="A199" s="1" t="s">
        <v>126</v>
      </c>
      <c r="B199">
        <v>2020</v>
      </c>
      <c r="C199">
        <v>83992.953129999994</v>
      </c>
      <c r="D199">
        <v>75.874000550000005</v>
      </c>
      <c r="E199">
        <v>97.482636330000005</v>
      </c>
      <c r="F199">
        <v>1.938311229</v>
      </c>
      <c r="G199">
        <v>0.51379736310000002</v>
      </c>
      <c r="H199">
        <v>6.5255081849999994E-2</v>
      </c>
      <c r="I199">
        <v>93.828735379999998</v>
      </c>
      <c r="J199">
        <v>4.2979487650000001</v>
      </c>
      <c r="K199">
        <v>1.602839669</v>
      </c>
      <c r="L199">
        <v>0.27047619049999999</v>
      </c>
      <c r="M199">
        <v>98.644486720000003</v>
      </c>
      <c r="N199">
        <v>1.1880066709999999</v>
      </c>
      <c r="O199">
        <v>0.1675066077</v>
      </c>
      <c r="P199">
        <v>0</v>
      </c>
      <c r="Q199" t="str">
        <f t="shared" si="36"/>
        <v/>
      </c>
      <c r="R199" t="str">
        <f t="shared" si="37"/>
        <v/>
      </c>
      <c r="S199" t="str">
        <f t="shared" si="38"/>
        <v/>
      </c>
      <c r="T199" t="str">
        <f t="shared" si="39"/>
        <v/>
      </c>
      <c r="U199" s="1">
        <f t="shared" si="40"/>
        <v>97</v>
      </c>
      <c r="V199">
        <f t="shared" si="41"/>
        <v>94</v>
      </c>
      <c r="W199">
        <f t="shared" si="42"/>
        <v>99</v>
      </c>
      <c r="X199" s="1" t="str">
        <f t="shared" si="43"/>
        <v/>
      </c>
      <c r="Y199" s="1" t="str">
        <f t="shared" si="44"/>
        <v/>
      </c>
      <c r="Z199" s="1" t="str">
        <f t="shared" si="45"/>
        <v/>
      </c>
      <c r="AA199" s="1" t="str">
        <f t="shared" si="46"/>
        <v/>
      </c>
      <c r="AB199" s="1" t="str">
        <f>LOOKUP(A199,Regions__2[])</f>
        <v>South Asia</v>
      </c>
      <c r="AC199" s="1" t="str">
        <f t="shared" si="47"/>
        <v/>
      </c>
    </row>
    <row r="200" spans="1:29" x14ac:dyDescent="0.25">
      <c r="A200" s="1" t="s">
        <v>113</v>
      </c>
      <c r="B200">
        <v>2015</v>
      </c>
      <c r="C200">
        <v>35572.269529999998</v>
      </c>
      <c r="D200">
        <v>69.920997619999994</v>
      </c>
      <c r="E200">
        <v>94.247593300000005</v>
      </c>
      <c r="F200">
        <v>1.056676215</v>
      </c>
      <c r="G200">
        <v>1.7379110360000001</v>
      </c>
      <c r="H200">
        <v>2.9578194500000001</v>
      </c>
      <c r="I200">
        <v>84.76271011</v>
      </c>
      <c r="J200">
        <v>2.8306169350000001</v>
      </c>
      <c r="K200">
        <v>2.77640479</v>
      </c>
      <c r="L200">
        <v>9.630268161</v>
      </c>
      <c r="M200">
        <v>98.3278526</v>
      </c>
      <c r="N200">
        <v>0.29355262310000002</v>
      </c>
      <c r="O200">
        <v>1.2911660709999999</v>
      </c>
      <c r="P200">
        <v>8.74287017E-2</v>
      </c>
      <c r="Q200">
        <f t="shared" si="36"/>
        <v>5</v>
      </c>
      <c r="R200">
        <f t="shared" si="37"/>
        <v>0.82246198999999931</v>
      </c>
      <c r="S200">
        <f t="shared" si="38"/>
        <v>0.29617568600000083</v>
      </c>
      <c r="T200">
        <f t="shared" si="39"/>
        <v>2.0136873339999992</v>
      </c>
      <c r="U200" s="1">
        <f t="shared" si="40"/>
        <v>94</v>
      </c>
      <c r="V200">
        <f t="shared" si="41"/>
        <v>85</v>
      </c>
      <c r="W200">
        <f t="shared" si="42"/>
        <v>98</v>
      </c>
      <c r="X200" s="1" t="str">
        <f t="shared" si="43"/>
        <v/>
      </c>
      <c r="Y200" s="1" t="str">
        <f t="shared" si="44"/>
        <v/>
      </c>
      <c r="Z200" s="1" t="str">
        <f t="shared" si="45"/>
        <v/>
      </c>
      <c r="AA200" s="1">
        <f t="shared" si="46"/>
        <v>1.7175116479999983</v>
      </c>
      <c r="AB200" s="1" t="str">
        <f>LOOKUP(A200,Regions__2[])</f>
        <v>Middle East &amp; North Africa</v>
      </c>
      <c r="AC200" s="1" t="str">
        <f t="shared" si="47"/>
        <v/>
      </c>
    </row>
    <row r="201" spans="1:29" x14ac:dyDescent="0.25">
      <c r="A201" s="1" t="s">
        <v>113</v>
      </c>
      <c r="B201">
        <v>2020</v>
      </c>
      <c r="C201">
        <v>40222.503909999999</v>
      </c>
      <c r="D201">
        <v>70.892997739999998</v>
      </c>
      <c r="E201">
        <v>98.359903250000002</v>
      </c>
      <c r="F201">
        <v>0.89216034950000001</v>
      </c>
      <c r="G201">
        <v>2.427900808E-6</v>
      </c>
      <c r="H201">
        <v>0.74793397130000006</v>
      </c>
      <c r="I201">
        <v>94.831146779999997</v>
      </c>
      <c r="J201">
        <v>2.5992513389999998</v>
      </c>
      <c r="K201">
        <v>0</v>
      </c>
      <c r="L201">
        <v>2.5696018770000002</v>
      </c>
      <c r="M201">
        <v>99.808731030000004</v>
      </c>
      <c r="N201">
        <v>0.19126897000000001</v>
      </c>
      <c r="O201">
        <v>0</v>
      </c>
      <c r="P201">
        <v>0</v>
      </c>
      <c r="Q201" t="str">
        <f t="shared" si="36"/>
        <v/>
      </c>
      <c r="R201" t="str">
        <f t="shared" si="37"/>
        <v/>
      </c>
      <c r="S201" t="str">
        <f t="shared" si="38"/>
        <v/>
      </c>
      <c r="T201" t="str">
        <f t="shared" si="39"/>
        <v/>
      </c>
      <c r="U201" s="1">
        <f t="shared" si="40"/>
        <v>98</v>
      </c>
      <c r="V201">
        <f t="shared" si="41"/>
        <v>95</v>
      </c>
      <c r="W201">
        <f t="shared" si="42"/>
        <v>100</v>
      </c>
      <c r="X201" s="1" t="str">
        <f t="shared" si="43"/>
        <v/>
      </c>
      <c r="Y201" s="1" t="str">
        <f t="shared" si="44"/>
        <v/>
      </c>
      <c r="Z201" s="1" t="str">
        <f t="shared" si="45"/>
        <v/>
      </c>
      <c r="AA201" s="1" t="str">
        <f t="shared" si="46"/>
        <v/>
      </c>
      <c r="AB201" s="1" t="str">
        <f>LOOKUP(A201,Regions__2[])</f>
        <v>Middle East &amp; North Africa</v>
      </c>
      <c r="AC201" s="1" t="str">
        <f t="shared" si="47"/>
        <v/>
      </c>
    </row>
    <row r="202" spans="1:29" x14ac:dyDescent="0.25">
      <c r="A202" s="1" t="s">
        <v>128</v>
      </c>
      <c r="B202">
        <v>2015</v>
      </c>
      <c r="C202">
        <v>4652.419922</v>
      </c>
      <c r="D202">
        <v>62.537998199999997</v>
      </c>
      <c r="E202">
        <v>97.372127989999996</v>
      </c>
      <c r="F202">
        <v>0</v>
      </c>
      <c r="G202">
        <v>2.6278720080000002</v>
      </c>
      <c r="H202">
        <v>0</v>
      </c>
      <c r="I202">
        <v>98.01681619</v>
      </c>
      <c r="J202">
        <v>0</v>
      </c>
      <c r="K202">
        <v>1.983183812</v>
      </c>
      <c r="L202">
        <v>0</v>
      </c>
      <c r="M202">
        <v>96.98594181</v>
      </c>
      <c r="N202">
        <v>0</v>
      </c>
      <c r="O202">
        <v>3.014058189</v>
      </c>
      <c r="P202">
        <v>0</v>
      </c>
      <c r="Q202">
        <f t="shared" si="36"/>
        <v>5</v>
      </c>
      <c r="R202">
        <f t="shared" si="37"/>
        <v>5.5157040000011646E-3</v>
      </c>
      <c r="S202">
        <f t="shared" si="38"/>
        <v>-1.2111559999993915E-3</v>
      </c>
      <c r="T202">
        <f t="shared" si="39"/>
        <v>2.3620912000001226E-2</v>
      </c>
      <c r="U202" s="1">
        <f t="shared" si="40"/>
        <v>97</v>
      </c>
      <c r="V202">
        <f t="shared" si="41"/>
        <v>98</v>
      </c>
      <c r="W202">
        <f t="shared" si="42"/>
        <v>97</v>
      </c>
      <c r="X202" s="1" t="str">
        <f t="shared" si="43"/>
        <v/>
      </c>
      <c r="Y202" s="1" t="str">
        <f t="shared" si="44"/>
        <v/>
      </c>
      <c r="Z202" s="1" t="str">
        <f t="shared" si="45"/>
        <v/>
      </c>
      <c r="AA202" s="1">
        <f t="shared" si="46"/>
        <v>2.4832068000000616E-2</v>
      </c>
      <c r="AB202" s="1" t="str">
        <f>LOOKUP(A202,Regions__2[])</f>
        <v>Europe &amp; Central Asia</v>
      </c>
      <c r="AC202" s="1" t="str">
        <f t="shared" si="47"/>
        <v/>
      </c>
    </row>
    <row r="203" spans="1:29" x14ac:dyDescent="0.25">
      <c r="A203" s="1" t="s">
        <v>128</v>
      </c>
      <c r="B203">
        <v>2020</v>
      </c>
      <c r="C203">
        <v>4937.7958980000003</v>
      </c>
      <c r="D203">
        <v>63.652999880000003</v>
      </c>
      <c r="E203">
        <v>97.399706510000001</v>
      </c>
      <c r="F203">
        <v>0</v>
      </c>
      <c r="G203">
        <v>2.6002934849999999</v>
      </c>
      <c r="H203">
        <v>0</v>
      </c>
      <c r="I203">
        <v>98.134920750000006</v>
      </c>
      <c r="J203">
        <v>0</v>
      </c>
      <c r="K203">
        <v>1.8650792469999999</v>
      </c>
      <c r="L203">
        <v>0</v>
      </c>
      <c r="M203">
        <v>96.979886030000003</v>
      </c>
      <c r="N203">
        <v>0</v>
      </c>
      <c r="O203">
        <v>3.0201139659999998</v>
      </c>
      <c r="P203">
        <v>0</v>
      </c>
      <c r="Q203" t="str">
        <f t="shared" si="36"/>
        <v/>
      </c>
      <c r="R203" t="str">
        <f t="shared" si="37"/>
        <v/>
      </c>
      <c r="S203" t="str">
        <f t="shared" si="38"/>
        <v/>
      </c>
      <c r="T203" t="str">
        <f t="shared" si="39"/>
        <v/>
      </c>
      <c r="U203" s="1">
        <f t="shared" si="40"/>
        <v>97</v>
      </c>
      <c r="V203">
        <f t="shared" si="41"/>
        <v>98</v>
      </c>
      <c r="W203">
        <f t="shared" si="42"/>
        <v>97</v>
      </c>
      <c r="X203" s="1" t="str">
        <f t="shared" si="43"/>
        <v/>
      </c>
      <c r="Y203" s="1" t="str">
        <f t="shared" si="44"/>
        <v/>
      </c>
      <c r="Z203" s="1" t="str">
        <f t="shared" si="45"/>
        <v/>
      </c>
      <c r="AA203" s="1" t="str">
        <f t="shared" si="46"/>
        <v/>
      </c>
      <c r="AB203" s="1" t="str">
        <f>LOOKUP(A203,Regions__2[])</f>
        <v>Europe &amp; Central Asia</v>
      </c>
      <c r="AC203" s="1" t="str">
        <f t="shared" si="47"/>
        <v/>
      </c>
    </row>
    <row r="204" spans="1:29" x14ac:dyDescent="0.25">
      <c r="A204" s="1" t="s">
        <v>102</v>
      </c>
      <c r="B204">
        <v>2015</v>
      </c>
      <c r="C204">
        <v>83.232002260000002</v>
      </c>
      <c r="D204">
        <v>52.244998930000001</v>
      </c>
      <c r="E204">
        <v>99.075000000000003</v>
      </c>
      <c r="F204">
        <v>0</v>
      </c>
      <c r="G204">
        <v>0.92500000000000004</v>
      </c>
      <c r="H204">
        <v>0</v>
      </c>
      <c r="Q204">
        <f t="shared" si="36"/>
        <v>5</v>
      </c>
      <c r="R204">
        <f t="shared" si="37"/>
        <v>0</v>
      </c>
      <c r="S204">
        <f t="shared" si="38"/>
        <v>0</v>
      </c>
      <c r="T204">
        <f t="shared" si="39"/>
        <v>0</v>
      </c>
      <c r="U204" s="1">
        <f t="shared" si="40"/>
        <v>99</v>
      </c>
      <c r="V204">
        <f t="shared" si="41"/>
        <v>0</v>
      </c>
      <c r="W204">
        <f t="shared" si="42"/>
        <v>0</v>
      </c>
      <c r="X204" s="1" t="str">
        <f t="shared" si="43"/>
        <v/>
      </c>
      <c r="Y204" s="1" t="str">
        <f t="shared" si="44"/>
        <v/>
      </c>
      <c r="Z204" s="1" t="str">
        <f t="shared" si="45"/>
        <v/>
      </c>
      <c r="AA204" s="1">
        <f t="shared" si="46"/>
        <v>0</v>
      </c>
      <c r="AB204" s="1" t="str">
        <f>LOOKUP(A204,Regions__2[])</f>
        <v>Europe &amp; Central Asia</v>
      </c>
      <c r="AC204" s="1" t="str">
        <f t="shared" si="47"/>
        <v/>
      </c>
    </row>
    <row r="205" spans="1:29" x14ac:dyDescent="0.25">
      <c r="A205" s="1" t="s">
        <v>102</v>
      </c>
      <c r="B205">
        <v>2020</v>
      </c>
      <c r="C205">
        <v>85.031997680000003</v>
      </c>
      <c r="D205">
        <v>52.89800262</v>
      </c>
      <c r="E205">
        <v>99.075000000000003</v>
      </c>
      <c r="F205">
        <v>0</v>
      </c>
      <c r="G205">
        <v>0.92500000000000004</v>
      </c>
      <c r="H205">
        <v>0</v>
      </c>
      <c r="Q205" t="str">
        <f t="shared" si="36"/>
        <v/>
      </c>
      <c r="R205" t="str">
        <f t="shared" si="37"/>
        <v/>
      </c>
      <c r="S205" t="str">
        <f t="shared" si="38"/>
        <v/>
      </c>
      <c r="T205" t="str">
        <f t="shared" si="39"/>
        <v/>
      </c>
      <c r="U205" s="1">
        <f t="shared" si="40"/>
        <v>99</v>
      </c>
      <c r="V205">
        <f t="shared" si="41"/>
        <v>0</v>
      </c>
      <c r="W205">
        <f t="shared" si="42"/>
        <v>0</v>
      </c>
      <c r="X205" s="1" t="str">
        <f t="shared" si="43"/>
        <v/>
      </c>
      <c r="Y205" s="1" t="str">
        <f t="shared" si="44"/>
        <v/>
      </c>
      <c r="Z205" s="1" t="str">
        <f t="shared" si="45"/>
        <v/>
      </c>
      <c r="AA205" s="1" t="str">
        <f t="shared" si="46"/>
        <v/>
      </c>
      <c r="AB205" s="1" t="str">
        <f>LOOKUP(A205,Regions__2[])</f>
        <v>Europe &amp; Central Asia</v>
      </c>
      <c r="AC205" s="1" t="str">
        <f t="shared" si="47"/>
        <v/>
      </c>
    </row>
    <row r="206" spans="1:29" x14ac:dyDescent="0.25">
      <c r="A206" s="1" t="s">
        <v>25</v>
      </c>
      <c r="B206">
        <v>2015</v>
      </c>
      <c r="C206">
        <v>7978.4960940000001</v>
      </c>
      <c r="D206">
        <v>92.179000849999994</v>
      </c>
      <c r="E206">
        <v>100.0000015</v>
      </c>
      <c r="F206">
        <v>0</v>
      </c>
      <c r="G206">
        <v>0</v>
      </c>
      <c r="H206">
        <v>0</v>
      </c>
      <c r="I206">
        <v>100</v>
      </c>
      <c r="J206">
        <v>0</v>
      </c>
      <c r="K206">
        <v>0</v>
      </c>
      <c r="L206">
        <v>0</v>
      </c>
      <c r="M206">
        <v>100</v>
      </c>
      <c r="N206">
        <v>0</v>
      </c>
      <c r="O206">
        <v>0</v>
      </c>
      <c r="P206">
        <v>0</v>
      </c>
      <c r="Q206">
        <f t="shared" si="36"/>
        <v>5</v>
      </c>
      <c r="R206">
        <f t="shared" si="37"/>
        <v>-2.999999992425728E-7</v>
      </c>
      <c r="S206">
        <f t="shared" si="38"/>
        <v>0</v>
      </c>
      <c r="T206">
        <f t="shared" si="39"/>
        <v>0</v>
      </c>
      <c r="U206" s="1">
        <f t="shared" si="40"/>
        <v>100</v>
      </c>
      <c r="V206">
        <f t="shared" si="41"/>
        <v>100</v>
      </c>
      <c r="W206">
        <f t="shared" si="42"/>
        <v>100</v>
      </c>
      <c r="X206" s="1" t="str">
        <f t="shared" si="43"/>
        <v>Full Access</v>
      </c>
      <c r="Y206" s="1" t="str">
        <f t="shared" si="44"/>
        <v>Full Access</v>
      </c>
      <c r="Z206" s="1" t="str">
        <f t="shared" si="45"/>
        <v>Full Access</v>
      </c>
      <c r="AA206" s="1">
        <f t="shared" si="46"/>
        <v>0</v>
      </c>
      <c r="AB206" s="1" t="str">
        <f>LOOKUP(A206,Regions__2[])</f>
        <v>Europe &amp; Central Asia</v>
      </c>
      <c r="AC206" s="1" t="str">
        <f t="shared" si="47"/>
        <v/>
      </c>
    </row>
    <row r="207" spans="1:29" x14ac:dyDescent="0.25">
      <c r="A207" s="1" t="s">
        <v>25</v>
      </c>
      <c r="B207">
        <v>2020</v>
      </c>
      <c r="C207">
        <v>8655.5410159999992</v>
      </c>
      <c r="D207">
        <v>92.58699799</v>
      </c>
      <c r="E207">
        <v>100</v>
      </c>
      <c r="F207">
        <v>0</v>
      </c>
      <c r="G207">
        <v>0</v>
      </c>
      <c r="H207">
        <v>0</v>
      </c>
      <c r="I207">
        <v>100</v>
      </c>
      <c r="J207">
        <v>0</v>
      </c>
      <c r="K207">
        <v>0</v>
      </c>
      <c r="L207">
        <v>0</v>
      </c>
      <c r="M207">
        <v>100</v>
      </c>
      <c r="N207">
        <v>0</v>
      </c>
      <c r="O207">
        <v>0</v>
      </c>
      <c r="P207">
        <v>0</v>
      </c>
      <c r="Q207" t="str">
        <f t="shared" si="36"/>
        <v/>
      </c>
      <c r="R207" t="str">
        <f t="shared" si="37"/>
        <v/>
      </c>
      <c r="S207" t="str">
        <f t="shared" si="38"/>
        <v/>
      </c>
      <c r="T207" t="str">
        <f t="shared" si="39"/>
        <v/>
      </c>
      <c r="U207" s="1">
        <f t="shared" si="40"/>
        <v>100</v>
      </c>
      <c r="V207">
        <f t="shared" si="41"/>
        <v>100</v>
      </c>
      <c r="W207">
        <f t="shared" si="42"/>
        <v>100</v>
      </c>
      <c r="X207" s="1" t="str">
        <f t="shared" si="43"/>
        <v/>
      </c>
      <c r="Y207" s="1" t="str">
        <f t="shared" si="44"/>
        <v/>
      </c>
      <c r="Z207" s="1" t="str">
        <f t="shared" si="45"/>
        <v/>
      </c>
      <c r="AA207" s="1" t="str">
        <f t="shared" si="46"/>
        <v/>
      </c>
      <c r="AB207" s="1" t="str">
        <f>LOOKUP(A207,Regions__2[])</f>
        <v>Europe &amp; Central Asia</v>
      </c>
      <c r="AC207" s="1" t="str">
        <f t="shared" si="47"/>
        <v/>
      </c>
    </row>
    <row r="208" spans="1:29" x14ac:dyDescent="0.25">
      <c r="A208" s="1" t="s">
        <v>67</v>
      </c>
      <c r="B208">
        <v>2015</v>
      </c>
      <c r="C208">
        <v>60578.488279999998</v>
      </c>
      <c r="D208">
        <v>69.565002440000001</v>
      </c>
      <c r="E208">
        <v>99.91703407</v>
      </c>
      <c r="F208">
        <v>0</v>
      </c>
      <c r="G208">
        <v>8.2965925910000002E-2</v>
      </c>
      <c r="H208">
        <v>0</v>
      </c>
      <c r="Q208">
        <f t="shared" si="36"/>
        <v>5</v>
      </c>
      <c r="R208">
        <f t="shared" si="37"/>
        <v>0</v>
      </c>
      <c r="S208">
        <f t="shared" si="38"/>
        <v>0</v>
      </c>
      <c r="T208">
        <f t="shared" si="39"/>
        <v>0</v>
      </c>
      <c r="U208" s="1">
        <f t="shared" si="40"/>
        <v>100</v>
      </c>
      <c r="V208">
        <f t="shared" si="41"/>
        <v>0</v>
      </c>
      <c r="W208">
        <f t="shared" si="42"/>
        <v>0</v>
      </c>
      <c r="X208" s="1" t="str">
        <f t="shared" si="43"/>
        <v>Full Access</v>
      </c>
      <c r="Y208" s="1" t="str">
        <f t="shared" si="44"/>
        <v/>
      </c>
      <c r="Z208" s="1" t="str">
        <f t="shared" si="45"/>
        <v/>
      </c>
      <c r="AA208" s="1">
        <f t="shared" si="46"/>
        <v>0</v>
      </c>
      <c r="AB208" s="1" t="str">
        <f>LOOKUP(A208,Regions__2[])</f>
        <v>Europe &amp; Central Asia</v>
      </c>
      <c r="AC208" s="1" t="str">
        <f t="shared" si="47"/>
        <v/>
      </c>
    </row>
    <row r="209" spans="1:29" x14ac:dyDescent="0.25">
      <c r="A209" s="1" t="s">
        <v>67</v>
      </c>
      <c r="B209">
        <v>2020</v>
      </c>
      <c r="C209">
        <v>60461.828130000002</v>
      </c>
      <c r="D209">
        <v>71.038993840000003</v>
      </c>
      <c r="E209">
        <v>99.91703407</v>
      </c>
      <c r="F209">
        <v>0</v>
      </c>
      <c r="G209">
        <v>8.2965925910000002E-2</v>
      </c>
      <c r="H209">
        <v>0</v>
      </c>
      <c r="Q209" t="str">
        <f t="shared" si="36"/>
        <v/>
      </c>
      <c r="R209" t="str">
        <f t="shared" si="37"/>
        <v/>
      </c>
      <c r="S209" t="str">
        <f t="shared" si="38"/>
        <v/>
      </c>
      <c r="T209" t="str">
        <f t="shared" si="39"/>
        <v/>
      </c>
      <c r="U209" s="1">
        <f t="shared" si="40"/>
        <v>100</v>
      </c>
      <c r="V209">
        <f t="shared" si="41"/>
        <v>0</v>
      </c>
      <c r="W209">
        <f t="shared" si="42"/>
        <v>0</v>
      </c>
      <c r="X209" s="1" t="str">
        <f t="shared" si="43"/>
        <v/>
      </c>
      <c r="Y209" s="1" t="str">
        <f t="shared" si="44"/>
        <v/>
      </c>
      <c r="Z209" s="1" t="str">
        <f t="shared" si="45"/>
        <v/>
      </c>
      <c r="AA209" s="1" t="str">
        <f t="shared" si="46"/>
        <v/>
      </c>
      <c r="AB209" s="1" t="str">
        <f>LOOKUP(A209,Regions__2[])</f>
        <v>Europe &amp; Central Asia</v>
      </c>
      <c r="AC209" s="1" t="str">
        <f t="shared" si="47"/>
        <v/>
      </c>
    </row>
    <row r="210" spans="1:29" x14ac:dyDescent="0.25">
      <c r="A210" s="1" t="s">
        <v>181</v>
      </c>
      <c r="B210">
        <v>2015</v>
      </c>
      <c r="C210">
        <v>2891.0239259999998</v>
      </c>
      <c r="D210">
        <v>54.833004000000003</v>
      </c>
      <c r="E210">
        <v>90.416796289999994</v>
      </c>
      <c r="F210">
        <v>5.4073366030000001</v>
      </c>
      <c r="G210">
        <v>2.169821217</v>
      </c>
      <c r="H210">
        <v>2.006045893</v>
      </c>
      <c r="I210">
        <v>84.500709900000004</v>
      </c>
      <c r="J210">
        <v>8.4013357529999997</v>
      </c>
      <c r="K210">
        <v>3.055395678</v>
      </c>
      <c r="L210">
        <v>4.0425586710000001</v>
      </c>
      <c r="M210">
        <v>95.289990239999995</v>
      </c>
      <c r="N210">
        <v>2.9411220149999999</v>
      </c>
      <c r="O210">
        <v>1.440356529</v>
      </c>
      <c r="P210">
        <v>0.32853121530000001</v>
      </c>
      <c r="Q210">
        <f t="shared" si="36"/>
        <v>5</v>
      </c>
      <c r="R210">
        <f t="shared" si="37"/>
        <v>0.12262964200000112</v>
      </c>
      <c r="S210">
        <f t="shared" si="38"/>
        <v>2.1605134000000702E-2</v>
      </c>
      <c r="T210">
        <f t="shared" si="39"/>
        <v>0.17984045199999912</v>
      </c>
      <c r="U210" s="1">
        <f t="shared" si="40"/>
        <v>90</v>
      </c>
      <c r="V210">
        <f t="shared" si="41"/>
        <v>85</v>
      </c>
      <c r="W210">
        <f t="shared" si="42"/>
        <v>95</v>
      </c>
      <c r="X210" s="1" t="str">
        <f t="shared" si="43"/>
        <v/>
      </c>
      <c r="Y210" s="1" t="str">
        <f t="shared" si="44"/>
        <v/>
      </c>
      <c r="Z210" s="1" t="str">
        <f t="shared" si="45"/>
        <v/>
      </c>
      <c r="AA210" s="1">
        <f t="shared" si="46"/>
        <v>0.15823531799999843</v>
      </c>
      <c r="AB210" s="1" t="str">
        <f>LOOKUP(A210,Regions__2[])</f>
        <v>Latin America &amp; Caribbean</v>
      </c>
      <c r="AC210" s="1" t="str">
        <f t="shared" si="47"/>
        <v/>
      </c>
    </row>
    <row r="211" spans="1:29" x14ac:dyDescent="0.25">
      <c r="A211" s="1" t="s">
        <v>181</v>
      </c>
      <c r="B211">
        <v>2020</v>
      </c>
      <c r="C211">
        <v>2961.1608890000002</v>
      </c>
      <c r="D211">
        <v>56.311000819999997</v>
      </c>
      <c r="E211">
        <v>91.029944499999999</v>
      </c>
      <c r="F211">
        <v>5.3675709139999999</v>
      </c>
      <c r="G211">
        <v>1.8640102030000001</v>
      </c>
      <c r="H211">
        <v>1.7384743789999999</v>
      </c>
      <c r="I211">
        <v>85.39991216</v>
      </c>
      <c r="J211">
        <v>8.4907373709999998</v>
      </c>
      <c r="K211">
        <v>2.5689718949999998</v>
      </c>
      <c r="L211">
        <v>3.540378574</v>
      </c>
      <c r="M211">
        <v>95.398015909999998</v>
      </c>
      <c r="N211">
        <v>2.944456223</v>
      </c>
      <c r="O211">
        <v>1.317064322</v>
      </c>
      <c r="P211">
        <v>0.34046355</v>
      </c>
      <c r="Q211" t="str">
        <f t="shared" si="36"/>
        <v/>
      </c>
      <c r="R211" t="str">
        <f t="shared" si="37"/>
        <v/>
      </c>
      <c r="S211" t="str">
        <f t="shared" si="38"/>
        <v/>
      </c>
      <c r="T211" t="str">
        <f t="shared" si="39"/>
        <v/>
      </c>
      <c r="U211" s="1">
        <f t="shared" si="40"/>
        <v>91</v>
      </c>
      <c r="V211">
        <f t="shared" si="41"/>
        <v>85</v>
      </c>
      <c r="W211">
        <f t="shared" si="42"/>
        <v>95</v>
      </c>
      <c r="X211" s="1" t="str">
        <f t="shared" si="43"/>
        <v/>
      </c>
      <c r="Y211" s="1" t="str">
        <f t="shared" si="44"/>
        <v/>
      </c>
      <c r="Z211" s="1" t="str">
        <f t="shared" si="45"/>
        <v/>
      </c>
      <c r="AA211" s="1" t="str">
        <f t="shared" si="46"/>
        <v/>
      </c>
      <c r="AB211" s="1" t="str">
        <f>LOOKUP(A211,Regions__2[])</f>
        <v>Latin America &amp; Caribbean</v>
      </c>
      <c r="AC211" s="1" t="str">
        <f t="shared" si="47"/>
        <v/>
      </c>
    </row>
    <row r="212" spans="1:29" x14ac:dyDescent="0.25">
      <c r="A212" s="1" t="s">
        <v>101</v>
      </c>
      <c r="B212">
        <v>2015</v>
      </c>
      <c r="C212">
        <v>127985.1406</v>
      </c>
      <c r="D212">
        <v>91.380996699999997</v>
      </c>
      <c r="E212">
        <v>98.922805479999994</v>
      </c>
      <c r="F212">
        <v>0</v>
      </c>
      <c r="G212">
        <v>1.0771945169999999</v>
      </c>
      <c r="H212">
        <v>0</v>
      </c>
      <c r="Q212">
        <f t="shared" si="36"/>
        <v>5</v>
      </c>
      <c r="R212">
        <f t="shared" si="37"/>
        <v>3.1221394000002078E-2</v>
      </c>
      <c r="S212">
        <f t="shared" si="38"/>
        <v>0</v>
      </c>
      <c r="T212">
        <f t="shared" si="39"/>
        <v>0</v>
      </c>
      <c r="U212" s="1">
        <f t="shared" si="40"/>
        <v>99</v>
      </c>
      <c r="V212">
        <f t="shared" si="41"/>
        <v>0</v>
      </c>
      <c r="W212">
        <f t="shared" si="42"/>
        <v>0</v>
      </c>
      <c r="X212" s="1" t="str">
        <f t="shared" si="43"/>
        <v/>
      </c>
      <c r="Y212" s="1" t="str">
        <f t="shared" si="44"/>
        <v/>
      </c>
      <c r="Z212" s="1" t="str">
        <f t="shared" si="45"/>
        <v/>
      </c>
      <c r="AA212" s="1">
        <f t="shared" si="46"/>
        <v>0</v>
      </c>
      <c r="AB212" s="1" t="str">
        <f>LOOKUP(A212,Regions__2[])</f>
        <v>East Asia &amp; Pacific</v>
      </c>
      <c r="AC212" s="1" t="str">
        <f t="shared" si="47"/>
        <v/>
      </c>
    </row>
    <row r="213" spans="1:29" x14ac:dyDescent="0.25">
      <c r="A213" s="1" t="s">
        <v>101</v>
      </c>
      <c r="B213">
        <v>2020</v>
      </c>
      <c r="C213">
        <v>126476.46090000001</v>
      </c>
      <c r="D213">
        <v>91.781997680000003</v>
      </c>
      <c r="E213">
        <v>99.078912450000004</v>
      </c>
      <c r="F213">
        <v>0</v>
      </c>
      <c r="G213">
        <v>0.92108754670000004</v>
      </c>
      <c r="H213">
        <v>0</v>
      </c>
      <c r="Q213" t="str">
        <f t="shared" si="36"/>
        <v/>
      </c>
      <c r="R213" t="str">
        <f t="shared" si="37"/>
        <v/>
      </c>
      <c r="S213" t="str">
        <f t="shared" si="38"/>
        <v/>
      </c>
      <c r="T213" t="str">
        <f t="shared" si="39"/>
        <v/>
      </c>
      <c r="U213" s="1">
        <f t="shared" si="40"/>
        <v>99</v>
      </c>
      <c r="V213">
        <f t="shared" si="41"/>
        <v>0</v>
      </c>
      <c r="W213">
        <f t="shared" si="42"/>
        <v>0</v>
      </c>
      <c r="X213" s="1" t="str">
        <f t="shared" si="43"/>
        <v/>
      </c>
      <c r="Y213" s="1" t="str">
        <f t="shared" si="44"/>
        <v/>
      </c>
      <c r="Z213" s="1" t="str">
        <f t="shared" si="45"/>
        <v/>
      </c>
      <c r="AA213" s="1" t="str">
        <f t="shared" si="46"/>
        <v/>
      </c>
      <c r="AB213" s="1" t="str">
        <f>LOOKUP(A213,Regions__2[])</f>
        <v>East Asia &amp; Pacific</v>
      </c>
      <c r="AC213" s="1" t="str">
        <f t="shared" si="47"/>
        <v/>
      </c>
    </row>
    <row r="214" spans="1:29" x14ac:dyDescent="0.25">
      <c r="A214" s="1" t="s">
        <v>103</v>
      </c>
      <c r="B214">
        <v>2015</v>
      </c>
      <c r="C214">
        <v>9266.5732420000004</v>
      </c>
      <c r="D214">
        <v>90.256004329999996</v>
      </c>
      <c r="E214">
        <v>99.006784909999993</v>
      </c>
      <c r="F214">
        <v>0.15240298360000001</v>
      </c>
      <c r="G214">
        <v>0.78123116479999999</v>
      </c>
      <c r="H214">
        <v>5.958093834E-2</v>
      </c>
      <c r="I214">
        <v>97.362315390000006</v>
      </c>
      <c r="J214">
        <v>0.62427255179999996</v>
      </c>
      <c r="K214">
        <v>1.973552059</v>
      </c>
      <c r="L214">
        <v>3.986E-2</v>
      </c>
      <c r="M214">
        <v>99.184316820000006</v>
      </c>
      <c r="N214">
        <v>0.10146013550000001</v>
      </c>
      <c r="O214">
        <v>0.65251304369999996</v>
      </c>
      <c r="P214">
        <v>6.1710000000000001E-2</v>
      </c>
      <c r="Q214">
        <f t="shared" si="36"/>
        <v>5</v>
      </c>
      <c r="R214">
        <f t="shared" si="37"/>
        <v>-1.3296389999999292E-2</v>
      </c>
      <c r="S214">
        <f t="shared" si="38"/>
        <v>-1.8220846000002667E-2</v>
      </c>
      <c r="T214">
        <f t="shared" si="39"/>
        <v>-1.0167340000000991E-2</v>
      </c>
      <c r="U214" s="1">
        <f t="shared" si="40"/>
        <v>99</v>
      </c>
      <c r="V214">
        <f t="shared" si="41"/>
        <v>97</v>
      </c>
      <c r="W214">
        <f t="shared" si="42"/>
        <v>99</v>
      </c>
      <c r="X214" s="1" t="str">
        <f t="shared" si="43"/>
        <v/>
      </c>
      <c r="Y214" s="1" t="str">
        <f t="shared" si="44"/>
        <v/>
      </c>
      <c r="Z214" s="1" t="str">
        <f t="shared" si="45"/>
        <v/>
      </c>
      <c r="AA214" s="1">
        <f t="shared" si="46"/>
        <v>8.0535060000016759E-3</v>
      </c>
      <c r="AB214" s="1" t="str">
        <f>LOOKUP(A214,Regions__2[])</f>
        <v>Middle East &amp; North Africa</v>
      </c>
      <c r="AC214" s="1" t="str">
        <f t="shared" si="47"/>
        <v/>
      </c>
    </row>
    <row r="215" spans="1:29" x14ac:dyDescent="0.25">
      <c r="A215" s="1" t="s">
        <v>103</v>
      </c>
      <c r="B215">
        <v>2020</v>
      </c>
      <c r="C215">
        <v>10203.139649999999</v>
      </c>
      <c r="D215">
        <v>91.417999269999996</v>
      </c>
      <c r="E215">
        <v>98.940302959999997</v>
      </c>
      <c r="F215">
        <v>0.1462147369</v>
      </c>
      <c r="G215">
        <v>0.8536474704</v>
      </c>
      <c r="H215">
        <v>5.9834831790000001E-2</v>
      </c>
      <c r="I215">
        <v>97.311478690000001</v>
      </c>
      <c r="J215">
        <v>0.62394659450000001</v>
      </c>
      <c r="K215">
        <v>2.0247147160000001</v>
      </c>
      <c r="L215">
        <v>3.986E-2</v>
      </c>
      <c r="M215">
        <v>99.093212589999993</v>
      </c>
      <c r="N215">
        <v>0.1013669408</v>
      </c>
      <c r="O215">
        <v>0.74371047069999996</v>
      </c>
      <c r="P215">
        <v>6.1710000000000001E-2</v>
      </c>
      <c r="Q215" t="str">
        <f t="shared" si="36"/>
        <v/>
      </c>
      <c r="R215" t="str">
        <f t="shared" si="37"/>
        <v/>
      </c>
      <c r="S215" t="str">
        <f t="shared" si="38"/>
        <v/>
      </c>
      <c r="T215" t="str">
        <f t="shared" si="39"/>
        <v/>
      </c>
      <c r="U215" s="1">
        <f t="shared" si="40"/>
        <v>99</v>
      </c>
      <c r="V215">
        <f t="shared" si="41"/>
        <v>97</v>
      </c>
      <c r="W215">
        <f t="shared" si="42"/>
        <v>99</v>
      </c>
      <c r="X215" s="1" t="str">
        <f t="shared" si="43"/>
        <v/>
      </c>
      <c r="Y215" s="1" t="str">
        <f t="shared" si="44"/>
        <v/>
      </c>
      <c r="Z215" s="1" t="str">
        <f t="shared" si="45"/>
        <v/>
      </c>
      <c r="AA215" s="1" t="str">
        <f t="shared" si="46"/>
        <v/>
      </c>
      <c r="AB215" s="1" t="str">
        <f>LOOKUP(A215,Regions__2[])</f>
        <v>Middle East &amp; North Africa</v>
      </c>
      <c r="AC215" s="1" t="str">
        <f t="shared" si="47"/>
        <v/>
      </c>
    </row>
    <row r="216" spans="1:29" x14ac:dyDescent="0.25">
      <c r="A216" s="1" t="s">
        <v>148</v>
      </c>
      <c r="B216">
        <v>2015</v>
      </c>
      <c r="C216">
        <v>17572.009770000001</v>
      </c>
      <c r="D216">
        <v>57.191001890000003</v>
      </c>
      <c r="E216">
        <v>95.025334409999999</v>
      </c>
      <c r="F216">
        <v>1.812908425</v>
      </c>
      <c r="G216">
        <v>2.9043926519999999</v>
      </c>
      <c r="H216">
        <v>0.25736451110000003</v>
      </c>
      <c r="I216">
        <v>90.747497839999994</v>
      </c>
      <c r="J216">
        <v>1.8667718499999999</v>
      </c>
      <c r="K216">
        <v>6.7845377490000001</v>
      </c>
      <c r="L216">
        <v>0.60119255559999996</v>
      </c>
      <c r="M216">
        <v>98.227409789999996</v>
      </c>
      <c r="N216">
        <v>1.7725902060000001</v>
      </c>
      <c r="O216">
        <v>0</v>
      </c>
      <c r="P216">
        <v>0</v>
      </c>
      <c r="Q216">
        <f t="shared" si="36"/>
        <v>5</v>
      </c>
      <c r="R216">
        <f t="shared" si="37"/>
        <v>8.1927182000001153E-2</v>
      </c>
      <c r="S216">
        <f t="shared" si="38"/>
        <v>-4.5335692000000448E-2</v>
      </c>
      <c r="T216">
        <f t="shared" si="39"/>
        <v>0.23835090000000037</v>
      </c>
      <c r="U216" s="1">
        <f t="shared" si="40"/>
        <v>95</v>
      </c>
      <c r="V216">
        <f t="shared" si="41"/>
        <v>91</v>
      </c>
      <c r="W216">
        <f t="shared" si="42"/>
        <v>98</v>
      </c>
      <c r="X216" s="1" t="str">
        <f t="shared" si="43"/>
        <v/>
      </c>
      <c r="Y216" s="1" t="str">
        <f t="shared" si="44"/>
        <v/>
      </c>
      <c r="Z216" s="1" t="str">
        <f t="shared" si="45"/>
        <v/>
      </c>
      <c r="AA216" s="1">
        <f t="shared" si="46"/>
        <v>0.28368659200000079</v>
      </c>
      <c r="AB216" s="1" t="str">
        <f>LOOKUP(A216,Regions__2[])</f>
        <v>Europe &amp; Central Asia</v>
      </c>
      <c r="AC216" s="1" t="str">
        <f t="shared" si="47"/>
        <v/>
      </c>
    </row>
    <row r="217" spans="1:29" x14ac:dyDescent="0.25">
      <c r="A217" s="1" t="s">
        <v>148</v>
      </c>
      <c r="B217">
        <v>2020</v>
      </c>
      <c r="C217">
        <v>18776.707030000001</v>
      </c>
      <c r="D217">
        <v>57.671001429999997</v>
      </c>
      <c r="E217">
        <v>95.434970320000005</v>
      </c>
      <c r="F217">
        <v>1.9414250390000001</v>
      </c>
      <c r="G217">
        <v>2.5459569339999999</v>
      </c>
      <c r="H217">
        <v>7.7647704710000001E-2</v>
      </c>
      <c r="I217">
        <v>91.939252339999996</v>
      </c>
      <c r="J217">
        <v>1.862616064</v>
      </c>
      <c r="K217">
        <v>6.0146930489999999</v>
      </c>
      <c r="L217">
        <v>0.18343854379999999</v>
      </c>
      <c r="M217">
        <v>98.000731329999994</v>
      </c>
      <c r="N217">
        <v>1.999268673</v>
      </c>
      <c r="O217">
        <v>0</v>
      </c>
      <c r="P217">
        <v>0</v>
      </c>
      <c r="Q217" t="str">
        <f t="shared" si="36"/>
        <v/>
      </c>
      <c r="R217" t="str">
        <f t="shared" si="37"/>
        <v/>
      </c>
      <c r="S217" t="str">
        <f t="shared" si="38"/>
        <v/>
      </c>
      <c r="T217" t="str">
        <f t="shared" si="39"/>
        <v/>
      </c>
      <c r="U217" s="1">
        <f t="shared" si="40"/>
        <v>95</v>
      </c>
      <c r="V217">
        <f t="shared" si="41"/>
        <v>92</v>
      </c>
      <c r="W217">
        <f t="shared" si="42"/>
        <v>98</v>
      </c>
      <c r="X217" s="1" t="str">
        <f t="shared" si="43"/>
        <v/>
      </c>
      <c r="Y217" s="1" t="str">
        <f t="shared" si="44"/>
        <v/>
      </c>
      <c r="Z217" s="1" t="str">
        <f t="shared" si="45"/>
        <v/>
      </c>
      <c r="AA217" s="1" t="str">
        <f t="shared" si="46"/>
        <v/>
      </c>
      <c r="AB217" s="1" t="str">
        <f>LOOKUP(A217,Regions__2[])</f>
        <v>Europe &amp; Central Asia</v>
      </c>
      <c r="AC217" s="1" t="str">
        <f t="shared" si="47"/>
        <v/>
      </c>
    </row>
    <row r="218" spans="1:29" x14ac:dyDescent="0.25">
      <c r="A218" s="1" t="s">
        <v>228</v>
      </c>
      <c r="B218">
        <v>2015</v>
      </c>
      <c r="C218">
        <v>47878.339840000001</v>
      </c>
      <c r="D218">
        <v>25.65799904</v>
      </c>
      <c r="E218">
        <v>58.196927979999998</v>
      </c>
      <c r="F218">
        <v>8.7967539769999998</v>
      </c>
      <c r="G218">
        <v>11.522918349999999</v>
      </c>
      <c r="H218">
        <v>21.483399689999999</v>
      </c>
      <c r="I218">
        <v>48.272161910000001</v>
      </c>
      <c r="J218">
        <v>10.37313934</v>
      </c>
      <c r="K218">
        <v>14.21683468</v>
      </c>
      <c r="L218">
        <v>27.13786408</v>
      </c>
      <c r="M218">
        <v>86.953147920000006</v>
      </c>
      <c r="N218">
        <v>4.2293042700000001</v>
      </c>
      <c r="O218">
        <v>3.7175043830000001</v>
      </c>
      <c r="P218">
        <v>5.1000434290000003</v>
      </c>
      <c r="Q218">
        <f t="shared" si="36"/>
        <v>5</v>
      </c>
      <c r="R218">
        <f t="shared" si="37"/>
        <v>0.6871927200000002</v>
      </c>
      <c r="S218">
        <f t="shared" si="38"/>
        <v>4.4167059999978163E-3</v>
      </c>
      <c r="T218">
        <f t="shared" si="39"/>
        <v>0.7015634039999995</v>
      </c>
      <c r="U218" s="1">
        <f t="shared" si="40"/>
        <v>58</v>
      </c>
      <c r="V218">
        <f t="shared" si="41"/>
        <v>48</v>
      </c>
      <c r="W218">
        <f t="shared" si="42"/>
        <v>87</v>
      </c>
      <c r="X218" s="1" t="str">
        <f t="shared" si="43"/>
        <v/>
      </c>
      <c r="Y218" s="1" t="str">
        <f t="shared" si="44"/>
        <v/>
      </c>
      <c r="Z218" s="1" t="str">
        <f t="shared" si="45"/>
        <v/>
      </c>
      <c r="AA218" s="1">
        <f t="shared" si="46"/>
        <v>0.69714669800000173</v>
      </c>
      <c r="AB218" s="1" t="str">
        <f>LOOKUP(A218,Regions__2[])</f>
        <v>Sub-Saharan Africa</v>
      </c>
      <c r="AC218" s="1" t="str">
        <f t="shared" si="47"/>
        <v/>
      </c>
    </row>
    <row r="219" spans="1:29" x14ac:dyDescent="0.25">
      <c r="A219" s="1" t="s">
        <v>228</v>
      </c>
      <c r="B219">
        <v>2020</v>
      </c>
      <c r="C219">
        <v>53771.300779999998</v>
      </c>
      <c r="D219">
        <v>27.994998930000001</v>
      </c>
      <c r="E219">
        <v>61.632891579999999</v>
      </c>
      <c r="F219">
        <v>9.54187005</v>
      </c>
      <c r="G219">
        <v>9.7800875240000007</v>
      </c>
      <c r="H219">
        <v>19.045150840000002</v>
      </c>
      <c r="I219">
        <v>51.779978929999999</v>
      </c>
      <c r="J219">
        <v>11.569004189999999</v>
      </c>
      <c r="K219">
        <v>12.519113219999999</v>
      </c>
      <c r="L219">
        <v>24.131903659999999</v>
      </c>
      <c r="M219">
        <v>86.975231449999995</v>
      </c>
      <c r="N219">
        <v>4.327944725</v>
      </c>
      <c r="O219">
        <v>2.7351426299999999</v>
      </c>
      <c r="P219">
        <v>5.9616811930000004</v>
      </c>
      <c r="Q219" t="str">
        <f t="shared" si="36"/>
        <v/>
      </c>
      <c r="R219" t="str">
        <f t="shared" si="37"/>
        <v/>
      </c>
      <c r="S219" t="str">
        <f t="shared" si="38"/>
        <v/>
      </c>
      <c r="T219" t="str">
        <f t="shared" si="39"/>
        <v/>
      </c>
      <c r="U219" s="1">
        <f t="shared" si="40"/>
        <v>62</v>
      </c>
      <c r="V219">
        <f t="shared" si="41"/>
        <v>52</v>
      </c>
      <c r="W219">
        <f t="shared" si="42"/>
        <v>87</v>
      </c>
      <c r="X219" s="1" t="str">
        <f t="shared" si="43"/>
        <v/>
      </c>
      <c r="Y219" s="1" t="str">
        <f t="shared" si="44"/>
        <v/>
      </c>
      <c r="Z219" s="1" t="str">
        <f t="shared" si="45"/>
        <v/>
      </c>
      <c r="AA219" s="1" t="str">
        <f t="shared" si="46"/>
        <v/>
      </c>
      <c r="AB219" s="1" t="str">
        <f>LOOKUP(A219,Regions__2[])</f>
        <v>Sub-Saharan Africa</v>
      </c>
      <c r="AC219" s="1" t="str">
        <f t="shared" si="47"/>
        <v/>
      </c>
    </row>
    <row r="220" spans="1:29" x14ac:dyDescent="0.25">
      <c r="A220" s="1" t="s">
        <v>204</v>
      </c>
      <c r="B220">
        <v>2015</v>
      </c>
      <c r="C220">
        <v>110.927002</v>
      </c>
      <c r="D220">
        <v>51.618999479999999</v>
      </c>
      <c r="E220">
        <v>73.848096589999997</v>
      </c>
      <c r="F220">
        <v>2.3408915690000001</v>
      </c>
      <c r="G220">
        <v>23.811011839999999</v>
      </c>
      <c r="H220">
        <v>0</v>
      </c>
      <c r="I220">
        <v>57.922252589999999</v>
      </c>
      <c r="J220">
        <v>1.6395879280000001</v>
      </c>
      <c r="K220">
        <v>40.438159480000003</v>
      </c>
      <c r="L220">
        <v>0</v>
      </c>
      <c r="M220">
        <v>88.774932000000007</v>
      </c>
      <c r="N220">
        <v>2.9982032959999998</v>
      </c>
      <c r="O220">
        <v>8.2268647060000006</v>
      </c>
      <c r="P220">
        <v>0</v>
      </c>
      <c r="Q220">
        <f t="shared" si="36"/>
        <v>5</v>
      </c>
      <c r="R220">
        <f t="shared" si="37"/>
        <v>0.82456485200000029</v>
      </c>
      <c r="S220">
        <f t="shared" si="38"/>
        <v>0.55124856999999849</v>
      </c>
      <c r="T220">
        <f t="shared" si="39"/>
        <v>0.61438646000000008</v>
      </c>
      <c r="U220" s="1">
        <f t="shared" si="40"/>
        <v>74</v>
      </c>
      <c r="V220">
        <f t="shared" si="41"/>
        <v>58</v>
      </c>
      <c r="W220">
        <f t="shared" si="42"/>
        <v>89</v>
      </c>
      <c r="X220" s="1" t="str">
        <f t="shared" si="43"/>
        <v/>
      </c>
      <c r="Y220" s="1" t="str">
        <f t="shared" si="44"/>
        <v/>
      </c>
      <c r="Z220" s="1" t="str">
        <f t="shared" si="45"/>
        <v/>
      </c>
      <c r="AA220" s="1">
        <f t="shared" si="46"/>
        <v>6.3137890000001584E-2</v>
      </c>
      <c r="AB220" s="1" t="str">
        <f>LOOKUP(A220,Regions__2[])</f>
        <v>East Asia &amp; Pacific</v>
      </c>
      <c r="AC220" s="1" t="str">
        <f t="shared" si="47"/>
        <v/>
      </c>
    </row>
    <row r="221" spans="1:29" x14ac:dyDescent="0.25">
      <c r="A221" s="1" t="s">
        <v>204</v>
      </c>
      <c r="B221">
        <v>2020</v>
      </c>
      <c r="C221">
        <v>119.44599909999999</v>
      </c>
      <c r="D221">
        <v>55.593997960000003</v>
      </c>
      <c r="E221">
        <v>77.970920849999999</v>
      </c>
      <c r="F221">
        <v>4.0768996250000002</v>
      </c>
      <c r="G221">
        <v>17.952179529999999</v>
      </c>
      <c r="H221">
        <v>0</v>
      </c>
      <c r="I221">
        <v>60.99418489</v>
      </c>
      <c r="J221">
        <v>2.0966097989999999</v>
      </c>
      <c r="K221">
        <v>36.909205319999998</v>
      </c>
      <c r="L221">
        <v>0</v>
      </c>
      <c r="M221">
        <v>91.531174849999999</v>
      </c>
      <c r="N221">
        <v>5.6586664610000001</v>
      </c>
      <c r="O221">
        <v>2.8101586909999998</v>
      </c>
      <c r="P221">
        <v>0</v>
      </c>
      <c r="Q221" t="str">
        <f t="shared" si="36"/>
        <v/>
      </c>
      <c r="R221" t="str">
        <f t="shared" si="37"/>
        <v/>
      </c>
      <c r="S221" t="str">
        <f t="shared" si="38"/>
        <v/>
      </c>
      <c r="T221" t="str">
        <f t="shared" si="39"/>
        <v/>
      </c>
      <c r="U221" s="1">
        <f t="shared" si="40"/>
        <v>78</v>
      </c>
      <c r="V221">
        <f t="shared" si="41"/>
        <v>61</v>
      </c>
      <c r="W221">
        <f t="shared" si="42"/>
        <v>92</v>
      </c>
      <c r="X221" s="1" t="str">
        <f t="shared" si="43"/>
        <v/>
      </c>
      <c r="Y221" s="1" t="str">
        <f t="shared" si="44"/>
        <v/>
      </c>
      <c r="Z221" s="1" t="str">
        <f t="shared" si="45"/>
        <v/>
      </c>
      <c r="AA221" s="1" t="str">
        <f t="shared" si="46"/>
        <v/>
      </c>
      <c r="AB221" s="1" t="str">
        <f>LOOKUP(A221,Regions__2[])</f>
        <v>East Asia &amp; Pacific</v>
      </c>
      <c r="AC221" s="1" t="str">
        <f t="shared" si="47"/>
        <v/>
      </c>
    </row>
    <row r="222" spans="1:29" x14ac:dyDescent="0.25">
      <c r="A222" s="1" t="s">
        <v>45</v>
      </c>
      <c r="B222">
        <v>2015</v>
      </c>
      <c r="C222">
        <v>3835.5878910000001</v>
      </c>
      <c r="D222">
        <v>100</v>
      </c>
      <c r="E222">
        <v>100</v>
      </c>
      <c r="F222">
        <v>0</v>
      </c>
      <c r="G222">
        <v>0</v>
      </c>
      <c r="H222">
        <v>0</v>
      </c>
      <c r="Q222">
        <f t="shared" si="36"/>
        <v>5</v>
      </c>
      <c r="R222">
        <f t="shared" si="37"/>
        <v>0</v>
      </c>
      <c r="S222">
        <f t="shared" si="38"/>
        <v>0</v>
      </c>
      <c r="T222">
        <f t="shared" si="39"/>
        <v>0</v>
      </c>
      <c r="U222" s="1">
        <f t="shared" si="40"/>
        <v>100</v>
      </c>
      <c r="V222">
        <f t="shared" si="41"/>
        <v>0</v>
      </c>
      <c r="W222">
        <f t="shared" si="42"/>
        <v>0</v>
      </c>
      <c r="X222" s="1" t="str">
        <f t="shared" si="43"/>
        <v>Full Access</v>
      </c>
      <c r="Y222" s="1" t="str">
        <f t="shared" si="44"/>
        <v/>
      </c>
      <c r="Z222" s="1" t="str">
        <f t="shared" si="45"/>
        <v/>
      </c>
      <c r="AA222" s="1">
        <f t="shared" si="46"/>
        <v>0</v>
      </c>
      <c r="AB222" s="1" t="str">
        <f>LOOKUP(A222,Regions__2[])</f>
        <v>Middle East &amp; North Africa</v>
      </c>
      <c r="AC222" s="1" t="str">
        <f t="shared" si="47"/>
        <v/>
      </c>
    </row>
    <row r="223" spans="1:29" x14ac:dyDescent="0.25">
      <c r="A223" s="1" t="s">
        <v>45</v>
      </c>
      <c r="B223">
        <v>2020</v>
      </c>
      <c r="C223">
        <v>4270.5629879999997</v>
      </c>
      <c r="D223">
        <v>100</v>
      </c>
      <c r="E223">
        <v>100</v>
      </c>
      <c r="F223">
        <v>0</v>
      </c>
      <c r="G223">
        <v>0</v>
      </c>
      <c r="H223">
        <v>0</v>
      </c>
      <c r="Q223" t="str">
        <f t="shared" si="36"/>
        <v/>
      </c>
      <c r="R223" t="str">
        <f t="shared" si="37"/>
        <v/>
      </c>
      <c r="S223" t="str">
        <f t="shared" si="38"/>
        <v/>
      </c>
      <c r="T223" t="str">
        <f t="shared" si="39"/>
        <v/>
      </c>
      <c r="U223" s="1">
        <f t="shared" si="40"/>
        <v>100</v>
      </c>
      <c r="V223">
        <f t="shared" si="41"/>
        <v>0</v>
      </c>
      <c r="W223">
        <f t="shared" si="42"/>
        <v>0</v>
      </c>
      <c r="X223" s="1" t="str">
        <f t="shared" si="43"/>
        <v/>
      </c>
      <c r="Y223" s="1" t="str">
        <f t="shared" si="44"/>
        <v/>
      </c>
      <c r="Z223" s="1" t="str">
        <f t="shared" si="45"/>
        <v/>
      </c>
      <c r="AA223" s="1" t="str">
        <f t="shared" si="46"/>
        <v/>
      </c>
      <c r="AB223" s="1" t="str">
        <f>LOOKUP(A223,Regions__2[])</f>
        <v>Middle East &amp; North Africa</v>
      </c>
      <c r="AC223" s="1" t="str">
        <f t="shared" si="47"/>
        <v/>
      </c>
    </row>
    <row r="224" spans="1:29" x14ac:dyDescent="0.25">
      <c r="A224" s="1" t="s">
        <v>178</v>
      </c>
      <c r="B224">
        <v>2015</v>
      </c>
      <c r="C224">
        <v>5959.1259769999997</v>
      </c>
      <c r="D224">
        <v>35.777000430000001</v>
      </c>
      <c r="E224">
        <v>88.441761249999999</v>
      </c>
      <c r="F224">
        <v>1.7899358359999999</v>
      </c>
      <c r="G224">
        <v>2.2480629049999998</v>
      </c>
      <c r="H224">
        <v>7.5202400129999996</v>
      </c>
      <c r="I224">
        <v>83.105217640000006</v>
      </c>
      <c r="J224">
        <v>2.4159736540000001</v>
      </c>
      <c r="K224">
        <v>3.3531687830000001</v>
      </c>
      <c r="L224">
        <v>11.12563993</v>
      </c>
      <c r="M224">
        <v>98.021346449999996</v>
      </c>
      <c r="N224">
        <v>0.66614053719999999</v>
      </c>
      <c r="O224">
        <v>0.26429650360000001</v>
      </c>
      <c r="P224">
        <v>1.04821651</v>
      </c>
      <c r="Q224">
        <f t="shared" si="36"/>
        <v>5</v>
      </c>
      <c r="R224">
        <f t="shared" si="37"/>
        <v>0.65150879400000006</v>
      </c>
      <c r="S224">
        <f t="shared" si="38"/>
        <v>0.25726917199999944</v>
      </c>
      <c r="T224">
        <f t="shared" si="39"/>
        <v>0.83064227200000007</v>
      </c>
      <c r="U224" s="1">
        <f t="shared" si="40"/>
        <v>88</v>
      </c>
      <c r="V224">
        <f t="shared" si="41"/>
        <v>83</v>
      </c>
      <c r="W224">
        <f t="shared" si="42"/>
        <v>98</v>
      </c>
      <c r="X224" s="1" t="str">
        <f t="shared" si="43"/>
        <v/>
      </c>
      <c r="Y224" s="1" t="str">
        <f t="shared" si="44"/>
        <v/>
      </c>
      <c r="Z224" s="1" t="str">
        <f t="shared" si="45"/>
        <v/>
      </c>
      <c r="AA224" s="1">
        <f t="shared" si="46"/>
        <v>0.57337310000000064</v>
      </c>
      <c r="AB224" s="1" t="str">
        <f>LOOKUP(A224,Regions__2[])</f>
        <v>Europe &amp; Central Asia</v>
      </c>
      <c r="AC224" s="1" t="str">
        <f t="shared" si="47"/>
        <v/>
      </c>
    </row>
    <row r="225" spans="1:29" x14ac:dyDescent="0.25">
      <c r="A225" s="1" t="s">
        <v>178</v>
      </c>
      <c r="B225">
        <v>2020</v>
      </c>
      <c r="C225">
        <v>6524.1909180000002</v>
      </c>
      <c r="D225">
        <v>36.855998990000003</v>
      </c>
      <c r="E225">
        <v>91.699305219999999</v>
      </c>
      <c r="F225">
        <v>1.900734111</v>
      </c>
      <c r="G225">
        <v>1.8656486999999999</v>
      </c>
      <c r="H225">
        <v>4.5343119649999997</v>
      </c>
      <c r="I225">
        <v>87.258429000000007</v>
      </c>
      <c r="J225">
        <v>2.606070485</v>
      </c>
      <c r="K225">
        <v>2.9545936840000002</v>
      </c>
      <c r="L225">
        <v>7.1809068319999998</v>
      </c>
      <c r="M225">
        <v>99.307692309999993</v>
      </c>
      <c r="N225">
        <v>0.6923076923</v>
      </c>
      <c r="O225">
        <v>0</v>
      </c>
      <c r="P225">
        <v>0</v>
      </c>
      <c r="Q225" t="str">
        <f t="shared" si="36"/>
        <v/>
      </c>
      <c r="R225" t="str">
        <f t="shared" si="37"/>
        <v/>
      </c>
      <c r="S225" t="str">
        <f t="shared" si="38"/>
        <v/>
      </c>
      <c r="T225" t="str">
        <f t="shared" si="39"/>
        <v/>
      </c>
      <c r="U225" s="1">
        <f t="shared" si="40"/>
        <v>92</v>
      </c>
      <c r="V225">
        <f t="shared" si="41"/>
        <v>87</v>
      </c>
      <c r="W225">
        <f t="shared" si="42"/>
        <v>99</v>
      </c>
      <c r="X225" s="1" t="str">
        <f t="shared" si="43"/>
        <v/>
      </c>
      <c r="Y225" s="1" t="str">
        <f t="shared" si="44"/>
        <v/>
      </c>
      <c r="Z225" s="1" t="str">
        <f t="shared" si="45"/>
        <v/>
      </c>
      <c r="AA225" s="1" t="str">
        <f t="shared" si="46"/>
        <v/>
      </c>
      <c r="AB225" s="1" t="str">
        <f>LOOKUP(A225,Regions__2[])</f>
        <v>Europe &amp; Central Asia</v>
      </c>
      <c r="AC225" s="1" t="str">
        <f t="shared" si="47"/>
        <v/>
      </c>
    </row>
    <row r="226" spans="1:29" x14ac:dyDescent="0.25">
      <c r="A226" s="1" t="s">
        <v>194</v>
      </c>
      <c r="B226">
        <v>2015</v>
      </c>
      <c r="C226">
        <v>6741.1601559999999</v>
      </c>
      <c r="D226">
        <v>33.10799789</v>
      </c>
      <c r="E226">
        <v>77.460572209999995</v>
      </c>
      <c r="F226">
        <v>3.0523403340000002</v>
      </c>
      <c r="G226">
        <v>14.22792235</v>
      </c>
      <c r="H226">
        <v>5.2591651080000004</v>
      </c>
      <c r="I226">
        <v>70.239686550000002</v>
      </c>
      <c r="J226">
        <v>4.1702933629999999</v>
      </c>
      <c r="K226">
        <v>18.202221389999998</v>
      </c>
      <c r="L226">
        <v>7.3877986939999998</v>
      </c>
      <c r="M226">
        <v>92.049779979999997</v>
      </c>
      <c r="N226">
        <v>0.79360784900000003</v>
      </c>
      <c r="O226">
        <v>6.1981767950000002</v>
      </c>
      <c r="P226">
        <v>0.95843537109999999</v>
      </c>
      <c r="Q226">
        <f t="shared" si="36"/>
        <v>5</v>
      </c>
      <c r="R226">
        <f t="shared" si="37"/>
        <v>1.551834194</v>
      </c>
      <c r="S226">
        <f t="shared" si="38"/>
        <v>1.0028964480000013</v>
      </c>
      <c r="T226">
        <f t="shared" si="39"/>
        <v>1.6466545739999987</v>
      </c>
      <c r="U226" s="1">
        <f t="shared" si="40"/>
        <v>77</v>
      </c>
      <c r="V226">
        <f t="shared" si="41"/>
        <v>70</v>
      </c>
      <c r="W226">
        <f t="shared" si="42"/>
        <v>92</v>
      </c>
      <c r="X226" s="1" t="str">
        <f t="shared" si="43"/>
        <v/>
      </c>
      <c r="Y226" s="1" t="str">
        <f t="shared" si="44"/>
        <v/>
      </c>
      <c r="Z226" s="1" t="str">
        <f t="shared" si="45"/>
        <v/>
      </c>
      <c r="AA226" s="1">
        <f t="shared" si="46"/>
        <v>0.64375812599999738</v>
      </c>
      <c r="AB226" s="1" t="str">
        <f>LOOKUP(A226,Regions__2[])</f>
        <v>East Asia &amp; Pacific</v>
      </c>
      <c r="AC226" s="1" t="str">
        <f t="shared" si="47"/>
        <v/>
      </c>
    </row>
    <row r="227" spans="1:29" x14ac:dyDescent="0.25">
      <c r="A227" s="1" t="s">
        <v>194</v>
      </c>
      <c r="B227">
        <v>2020</v>
      </c>
      <c r="C227">
        <v>7275.5561520000001</v>
      </c>
      <c r="D227">
        <v>36.290000919999997</v>
      </c>
      <c r="E227">
        <v>85.219743179999995</v>
      </c>
      <c r="F227">
        <v>3.566857739</v>
      </c>
      <c r="G227">
        <v>10.62886799</v>
      </c>
      <c r="H227">
        <v>0.58453109380000001</v>
      </c>
      <c r="I227">
        <v>78.472959419999995</v>
      </c>
      <c r="J227">
        <v>5.5985837859999998</v>
      </c>
      <c r="K227">
        <v>15.010969599999999</v>
      </c>
      <c r="L227">
        <v>0.91748719570000004</v>
      </c>
      <c r="M227">
        <v>97.064262220000003</v>
      </c>
      <c r="N227">
        <v>0</v>
      </c>
      <c r="O227">
        <v>2.935737778</v>
      </c>
      <c r="P227">
        <v>0</v>
      </c>
      <c r="Q227" t="str">
        <f t="shared" si="36"/>
        <v/>
      </c>
      <c r="R227" t="str">
        <f t="shared" si="37"/>
        <v/>
      </c>
      <c r="S227" t="str">
        <f t="shared" si="38"/>
        <v/>
      </c>
      <c r="T227" t="str">
        <f t="shared" si="39"/>
        <v/>
      </c>
      <c r="U227" s="1">
        <f t="shared" si="40"/>
        <v>85</v>
      </c>
      <c r="V227">
        <f t="shared" si="41"/>
        <v>78</v>
      </c>
      <c r="W227">
        <f t="shared" si="42"/>
        <v>97</v>
      </c>
      <c r="X227" s="1" t="str">
        <f t="shared" si="43"/>
        <v/>
      </c>
      <c r="Y227" s="1" t="str">
        <f t="shared" si="44"/>
        <v/>
      </c>
      <c r="Z227" s="1" t="str">
        <f t="shared" si="45"/>
        <v/>
      </c>
      <c r="AA227" s="1" t="str">
        <f t="shared" si="46"/>
        <v/>
      </c>
      <c r="AB227" s="1" t="str">
        <f>LOOKUP(A227,Regions__2[])</f>
        <v>East Asia &amp; Pacific</v>
      </c>
      <c r="AC227" s="1" t="str">
        <f t="shared" si="47"/>
        <v/>
      </c>
    </row>
    <row r="228" spans="1:29" x14ac:dyDescent="0.25">
      <c r="A228" s="1" t="s">
        <v>107</v>
      </c>
      <c r="B228">
        <v>2015</v>
      </c>
      <c r="C228">
        <v>1997.6750489999999</v>
      </c>
      <c r="D228">
        <v>67.979995729999999</v>
      </c>
      <c r="E228">
        <v>98.525117280000003</v>
      </c>
      <c r="F228">
        <v>0.67870742309999998</v>
      </c>
      <c r="G228">
        <v>0.79617529310000001</v>
      </c>
      <c r="H228">
        <v>0</v>
      </c>
      <c r="I228">
        <v>97.854719009999997</v>
      </c>
      <c r="J228">
        <v>0</v>
      </c>
      <c r="K228">
        <v>2.145280992</v>
      </c>
      <c r="L228">
        <v>0</v>
      </c>
      <c r="M228">
        <v>98.840893339999994</v>
      </c>
      <c r="N228">
        <v>0.99839286199999999</v>
      </c>
      <c r="O228">
        <v>0.1607138001</v>
      </c>
      <c r="P228">
        <v>0</v>
      </c>
      <c r="Q228">
        <f t="shared" si="36"/>
        <v>5</v>
      </c>
      <c r="R228">
        <f t="shared" si="37"/>
        <v>5.14967740000003E-2</v>
      </c>
      <c r="S228">
        <f t="shared" si="38"/>
        <v>7.206270000000359E-3</v>
      </c>
      <c r="T228">
        <f t="shared" si="39"/>
        <v>0.14490082599999993</v>
      </c>
      <c r="U228" s="1">
        <f t="shared" si="40"/>
        <v>99</v>
      </c>
      <c r="V228">
        <f t="shared" si="41"/>
        <v>98</v>
      </c>
      <c r="W228">
        <f t="shared" si="42"/>
        <v>99</v>
      </c>
      <c r="X228" s="1" t="str">
        <f t="shared" si="43"/>
        <v/>
      </c>
      <c r="Y228" s="1" t="str">
        <f t="shared" si="44"/>
        <v/>
      </c>
      <c r="Z228" s="1" t="str">
        <f t="shared" si="45"/>
        <v/>
      </c>
      <c r="AA228" s="1">
        <f t="shared" si="46"/>
        <v>0.13769455599999958</v>
      </c>
      <c r="AB228" s="1" t="str">
        <f>LOOKUP(A228,Regions__2[])</f>
        <v>Europe &amp; Central Asia</v>
      </c>
      <c r="AC228" s="1" t="str">
        <f t="shared" si="47"/>
        <v/>
      </c>
    </row>
    <row r="229" spans="1:29" x14ac:dyDescent="0.25">
      <c r="A229" s="1" t="s">
        <v>107</v>
      </c>
      <c r="B229">
        <v>2020</v>
      </c>
      <c r="C229">
        <v>1886.2020259999999</v>
      </c>
      <c r="D229">
        <v>68.315002440000001</v>
      </c>
      <c r="E229">
        <v>98.782601150000005</v>
      </c>
      <c r="F229">
        <v>0.68230074240000005</v>
      </c>
      <c r="G229">
        <v>0.53509810369999999</v>
      </c>
      <c r="H229">
        <v>0</v>
      </c>
      <c r="I229">
        <v>98.579223139999996</v>
      </c>
      <c r="J229">
        <v>0</v>
      </c>
      <c r="K229">
        <v>1.4207768599999999</v>
      </c>
      <c r="L229">
        <v>0</v>
      </c>
      <c r="M229">
        <v>98.876924689999996</v>
      </c>
      <c r="N229">
        <v>0.99875681510000003</v>
      </c>
      <c r="O229">
        <v>0.1243184908</v>
      </c>
      <c r="P229">
        <v>0</v>
      </c>
      <c r="Q229" t="str">
        <f t="shared" si="36"/>
        <v/>
      </c>
      <c r="R229" t="str">
        <f t="shared" si="37"/>
        <v/>
      </c>
      <c r="S229" t="str">
        <f t="shared" si="38"/>
        <v/>
      </c>
      <c r="T229" t="str">
        <f t="shared" si="39"/>
        <v/>
      </c>
      <c r="U229" s="1">
        <f t="shared" si="40"/>
        <v>99</v>
      </c>
      <c r="V229">
        <f t="shared" si="41"/>
        <v>99</v>
      </c>
      <c r="W229">
        <f t="shared" si="42"/>
        <v>99</v>
      </c>
      <c r="X229" s="1" t="str">
        <f t="shared" si="43"/>
        <v/>
      </c>
      <c r="Y229" s="1" t="str">
        <f t="shared" si="44"/>
        <v/>
      </c>
      <c r="Z229" s="1" t="str">
        <f t="shared" si="45"/>
        <v/>
      </c>
      <c r="AA229" s="1" t="str">
        <f t="shared" si="46"/>
        <v/>
      </c>
      <c r="AB229" s="1" t="str">
        <f>LOOKUP(A229,Regions__2[])</f>
        <v>Europe &amp; Central Asia</v>
      </c>
      <c r="AC229" s="1" t="str">
        <f t="shared" si="47"/>
        <v/>
      </c>
    </row>
    <row r="230" spans="1:29" x14ac:dyDescent="0.25">
      <c r="A230" s="1" t="s">
        <v>172</v>
      </c>
      <c r="B230">
        <v>2015</v>
      </c>
      <c r="C230">
        <v>6532.6811520000001</v>
      </c>
      <c r="D230">
        <v>88.106002810000007</v>
      </c>
      <c r="E230">
        <v>91.224322509999993</v>
      </c>
      <c r="F230">
        <v>7.2900646499999997</v>
      </c>
      <c r="G230">
        <v>1.3401928400000001</v>
      </c>
      <c r="H230">
        <v>0.14541999999999999</v>
      </c>
      <c r="Q230">
        <f t="shared" si="36"/>
        <v>5</v>
      </c>
      <c r="R230">
        <f t="shared" si="37"/>
        <v>0.2751354980000002</v>
      </c>
      <c r="S230">
        <f t="shared" si="38"/>
        <v>0</v>
      </c>
      <c r="T230">
        <f t="shared" si="39"/>
        <v>0</v>
      </c>
      <c r="U230" s="1">
        <f t="shared" si="40"/>
        <v>91</v>
      </c>
      <c r="V230">
        <f t="shared" si="41"/>
        <v>0</v>
      </c>
      <c r="W230">
        <f t="shared" si="42"/>
        <v>0</v>
      </c>
      <c r="X230" s="1" t="str">
        <f t="shared" si="43"/>
        <v/>
      </c>
      <c r="Y230" s="1" t="str">
        <f t="shared" si="44"/>
        <v/>
      </c>
      <c r="Z230" s="1" t="str">
        <f t="shared" si="45"/>
        <v/>
      </c>
      <c r="AA230" s="1">
        <f t="shared" si="46"/>
        <v>0</v>
      </c>
      <c r="AB230" s="1" t="str">
        <f>LOOKUP(A230,Regions__2[])</f>
        <v>Middle East &amp; North Africa</v>
      </c>
      <c r="AC230" s="1" t="str">
        <f t="shared" si="47"/>
        <v/>
      </c>
    </row>
    <row r="231" spans="1:29" x14ac:dyDescent="0.25">
      <c r="A231" s="1" t="s">
        <v>172</v>
      </c>
      <c r="B231">
        <v>2020</v>
      </c>
      <c r="C231">
        <v>6825.4418949999999</v>
      </c>
      <c r="D231">
        <v>88.924995420000002</v>
      </c>
      <c r="E231">
        <v>92.6</v>
      </c>
      <c r="F231">
        <v>7.4</v>
      </c>
      <c r="G231">
        <v>0</v>
      </c>
      <c r="H231">
        <v>0</v>
      </c>
      <c r="Q231" t="str">
        <f t="shared" si="36"/>
        <v/>
      </c>
      <c r="R231" t="str">
        <f t="shared" si="37"/>
        <v/>
      </c>
      <c r="S231" t="str">
        <f t="shared" si="38"/>
        <v/>
      </c>
      <c r="T231" t="str">
        <f t="shared" si="39"/>
        <v/>
      </c>
      <c r="U231" s="1">
        <f t="shared" si="40"/>
        <v>93</v>
      </c>
      <c r="V231">
        <f t="shared" si="41"/>
        <v>0</v>
      </c>
      <c r="W231">
        <f t="shared" si="42"/>
        <v>0</v>
      </c>
      <c r="X231" s="1" t="str">
        <f t="shared" si="43"/>
        <v/>
      </c>
      <c r="Y231" s="1" t="str">
        <f t="shared" si="44"/>
        <v/>
      </c>
      <c r="Z231" s="1" t="str">
        <f t="shared" si="45"/>
        <v/>
      </c>
      <c r="AA231" s="1" t="str">
        <f t="shared" si="46"/>
        <v/>
      </c>
      <c r="AB231" s="1" t="str">
        <f>LOOKUP(A231,Regions__2[])</f>
        <v>Middle East &amp; North Africa</v>
      </c>
      <c r="AC231" s="1" t="str">
        <f t="shared" si="47"/>
        <v/>
      </c>
    </row>
    <row r="232" spans="1:29" x14ac:dyDescent="0.25">
      <c r="A232" s="1" t="s">
        <v>210</v>
      </c>
      <c r="B232">
        <v>2015</v>
      </c>
      <c r="C232">
        <v>2059.0109859999998</v>
      </c>
      <c r="D232">
        <v>26.908000950000002</v>
      </c>
      <c r="E232">
        <v>70.545689400000001</v>
      </c>
      <c r="F232">
        <v>10.86331049</v>
      </c>
      <c r="G232">
        <v>14.534382900000001</v>
      </c>
      <c r="H232">
        <v>4.0566172079999996</v>
      </c>
      <c r="I232">
        <v>63.420883150000002</v>
      </c>
      <c r="J232">
        <v>13.04933941</v>
      </c>
      <c r="K232">
        <v>18.164904929999999</v>
      </c>
      <c r="L232">
        <v>5.3648725109999997</v>
      </c>
      <c r="M232">
        <v>89.899276139999998</v>
      </c>
      <c r="N232">
        <v>4.9252542349999997</v>
      </c>
      <c r="O232">
        <v>4.6725536160000001</v>
      </c>
      <c r="P232">
        <v>0.50291600700000005</v>
      </c>
      <c r="Q232">
        <f t="shared" si="36"/>
        <v>5</v>
      </c>
      <c r="R232">
        <f t="shared" si="37"/>
        <v>0.32606997400000071</v>
      </c>
      <c r="S232">
        <f t="shared" si="38"/>
        <v>0.62432648200000074</v>
      </c>
      <c r="T232">
        <f t="shared" si="39"/>
        <v>4.5894333999999051E-2</v>
      </c>
      <c r="U232" s="1">
        <f t="shared" si="40"/>
        <v>71</v>
      </c>
      <c r="V232">
        <f t="shared" si="41"/>
        <v>63</v>
      </c>
      <c r="W232">
        <f t="shared" si="42"/>
        <v>90</v>
      </c>
      <c r="X232" s="1" t="str">
        <f t="shared" si="43"/>
        <v/>
      </c>
      <c r="Y232" s="1" t="str">
        <f t="shared" si="44"/>
        <v/>
      </c>
      <c r="Z232" s="1" t="str">
        <f t="shared" si="45"/>
        <v/>
      </c>
      <c r="AA232" s="1">
        <f t="shared" si="46"/>
        <v>-0.57843214800000164</v>
      </c>
      <c r="AB232" s="1" t="str">
        <f>LOOKUP(A232,Regions__2[])</f>
        <v>Sub-Saharan Africa</v>
      </c>
      <c r="AC232" s="1" t="str">
        <f t="shared" si="47"/>
        <v/>
      </c>
    </row>
    <row r="233" spans="1:29" x14ac:dyDescent="0.25">
      <c r="A233" s="1" t="s">
        <v>210</v>
      </c>
      <c r="B233">
        <v>2020</v>
      </c>
      <c r="C233">
        <v>2142.251953</v>
      </c>
      <c r="D233">
        <v>29.027999879999999</v>
      </c>
      <c r="E233">
        <v>72.176039270000004</v>
      </c>
      <c r="F233">
        <v>10.40592597</v>
      </c>
      <c r="G233">
        <v>12.21725464</v>
      </c>
      <c r="H233">
        <v>5.2007801159999998</v>
      </c>
      <c r="I233">
        <v>63.650354819999997</v>
      </c>
      <c r="J233">
        <v>13.55843013</v>
      </c>
      <c r="K233">
        <v>15.73132479</v>
      </c>
      <c r="L233">
        <v>7.0598902539999999</v>
      </c>
      <c r="M233">
        <v>93.020908550000001</v>
      </c>
      <c r="N233">
        <v>2.698211997</v>
      </c>
      <c r="O233">
        <v>3.625530038</v>
      </c>
      <c r="P233">
        <v>0.65534941999999996</v>
      </c>
      <c r="Q233" t="str">
        <f t="shared" si="36"/>
        <v/>
      </c>
      <c r="R233" t="str">
        <f t="shared" si="37"/>
        <v/>
      </c>
      <c r="S233" t="str">
        <f t="shared" si="38"/>
        <v/>
      </c>
      <c r="T233" t="str">
        <f t="shared" si="39"/>
        <v/>
      </c>
      <c r="U233" s="1">
        <f t="shared" si="40"/>
        <v>72</v>
      </c>
      <c r="V233">
        <f t="shared" si="41"/>
        <v>64</v>
      </c>
      <c r="W233">
        <f t="shared" si="42"/>
        <v>93</v>
      </c>
      <c r="X233" s="1" t="str">
        <f t="shared" si="43"/>
        <v/>
      </c>
      <c r="Y233" s="1" t="str">
        <f t="shared" si="44"/>
        <v/>
      </c>
      <c r="Z233" s="1" t="str">
        <f t="shared" si="45"/>
        <v/>
      </c>
      <c r="AA233" s="1" t="str">
        <f t="shared" si="46"/>
        <v/>
      </c>
      <c r="AB233" s="1" t="str">
        <f>LOOKUP(A233,Regions__2[])</f>
        <v>Sub-Saharan Africa</v>
      </c>
      <c r="AC233" s="1" t="str">
        <f t="shared" si="47"/>
        <v/>
      </c>
    </row>
    <row r="234" spans="1:29" x14ac:dyDescent="0.25">
      <c r="A234" s="1" t="s">
        <v>207</v>
      </c>
      <c r="B234">
        <v>2015</v>
      </c>
      <c r="C234">
        <v>4472.2290039999998</v>
      </c>
      <c r="D234">
        <v>49.819999690000003</v>
      </c>
      <c r="E234">
        <v>72.569791940000002</v>
      </c>
      <c r="F234">
        <v>7.3644226789999996</v>
      </c>
      <c r="G234">
        <v>6.5372338440000002</v>
      </c>
      <c r="H234">
        <v>13.52855154</v>
      </c>
      <c r="I234">
        <v>61.263181959999997</v>
      </c>
      <c r="J234">
        <v>5.1260422940000003</v>
      </c>
      <c r="K234">
        <v>7.5241487850000004</v>
      </c>
      <c r="L234">
        <v>26.08662696</v>
      </c>
      <c r="M234">
        <v>83.95810401</v>
      </c>
      <c r="N234">
        <v>9.6189777050000007</v>
      </c>
      <c r="O234">
        <v>5.5431874099999998</v>
      </c>
      <c r="P234">
        <v>0.87973087640000003</v>
      </c>
      <c r="Q234">
        <f t="shared" si="36"/>
        <v>5</v>
      </c>
      <c r="R234">
        <f t="shared" si="37"/>
        <v>0.53839992999999997</v>
      </c>
      <c r="S234">
        <f t="shared" si="38"/>
        <v>0.31400112400000069</v>
      </c>
      <c r="T234">
        <f t="shared" si="39"/>
        <v>0.56740698600000028</v>
      </c>
      <c r="U234" s="1">
        <f t="shared" si="40"/>
        <v>73</v>
      </c>
      <c r="V234">
        <f t="shared" si="41"/>
        <v>61</v>
      </c>
      <c r="W234">
        <f t="shared" si="42"/>
        <v>84</v>
      </c>
      <c r="X234" s="1" t="str">
        <f t="shared" si="43"/>
        <v/>
      </c>
      <c r="Y234" s="1" t="str">
        <f t="shared" si="44"/>
        <v/>
      </c>
      <c r="Z234" s="1" t="str">
        <f t="shared" si="45"/>
        <v/>
      </c>
      <c r="AA234" s="1">
        <f t="shared" si="46"/>
        <v>0.25340586199999959</v>
      </c>
      <c r="AB234" s="1" t="str">
        <f>LOOKUP(A234,Regions__2[])</f>
        <v>Sub-Saharan Africa</v>
      </c>
      <c r="AC234" s="1" t="str">
        <f t="shared" si="47"/>
        <v/>
      </c>
    </row>
    <row r="235" spans="1:29" x14ac:dyDescent="0.25">
      <c r="A235" s="1" t="s">
        <v>207</v>
      </c>
      <c r="B235">
        <v>2020</v>
      </c>
      <c r="C235">
        <v>5057.6767579999996</v>
      </c>
      <c r="D235">
        <v>52.088996889999997</v>
      </c>
      <c r="E235">
        <v>75.261791590000001</v>
      </c>
      <c r="F235">
        <v>8.7006574749999999</v>
      </c>
      <c r="G235">
        <v>3.488080869</v>
      </c>
      <c r="H235">
        <v>12.549470060000001</v>
      </c>
      <c r="I235">
        <v>64.100216889999999</v>
      </c>
      <c r="J235">
        <v>6.5377757970000001</v>
      </c>
      <c r="K235">
        <v>3.3837098750000001</v>
      </c>
      <c r="L235">
        <v>25.978297439999999</v>
      </c>
      <c r="M235">
        <v>85.528109630000003</v>
      </c>
      <c r="N235">
        <v>10.69005698</v>
      </c>
      <c r="O235">
        <v>3.58408039</v>
      </c>
      <c r="P235">
        <v>0.19775300060000001</v>
      </c>
      <c r="Q235" t="str">
        <f t="shared" si="36"/>
        <v/>
      </c>
      <c r="R235" t="str">
        <f t="shared" si="37"/>
        <v/>
      </c>
      <c r="S235" t="str">
        <f t="shared" si="38"/>
        <v/>
      </c>
      <c r="T235" t="str">
        <f t="shared" si="39"/>
        <v/>
      </c>
      <c r="U235" s="1">
        <f t="shared" si="40"/>
        <v>75</v>
      </c>
      <c r="V235">
        <f t="shared" si="41"/>
        <v>64</v>
      </c>
      <c r="W235">
        <f t="shared" si="42"/>
        <v>86</v>
      </c>
      <c r="X235" s="1" t="str">
        <f t="shared" si="43"/>
        <v/>
      </c>
      <c r="Y235" s="1" t="str">
        <f t="shared" si="44"/>
        <v/>
      </c>
      <c r="Z235" s="1" t="str">
        <f t="shared" si="45"/>
        <v/>
      </c>
      <c r="AA235" s="1" t="str">
        <f t="shared" si="46"/>
        <v/>
      </c>
      <c r="AB235" s="1" t="str">
        <f>LOOKUP(A235,Regions__2[])</f>
        <v>Sub-Saharan Africa</v>
      </c>
      <c r="AC235" s="1" t="str">
        <f t="shared" si="47"/>
        <v/>
      </c>
    </row>
    <row r="236" spans="1:29" x14ac:dyDescent="0.25">
      <c r="A236" s="1" t="s">
        <v>71</v>
      </c>
      <c r="B236">
        <v>2015</v>
      </c>
      <c r="C236">
        <v>6418.3149409999996</v>
      </c>
      <c r="D236">
        <v>79.270004270000001</v>
      </c>
      <c r="E236">
        <v>97.281615160000001</v>
      </c>
      <c r="F236">
        <v>0</v>
      </c>
      <c r="G236">
        <v>2.7183848410000002</v>
      </c>
      <c r="H236">
        <v>0</v>
      </c>
      <c r="Q236">
        <f t="shared" si="36"/>
        <v>5</v>
      </c>
      <c r="R236">
        <f t="shared" si="37"/>
        <v>0.52198172800000009</v>
      </c>
      <c r="S236">
        <f t="shared" si="38"/>
        <v>0</v>
      </c>
      <c r="T236">
        <f t="shared" si="39"/>
        <v>0</v>
      </c>
      <c r="U236" s="1">
        <f t="shared" si="40"/>
        <v>97</v>
      </c>
      <c r="V236">
        <f t="shared" si="41"/>
        <v>0</v>
      </c>
      <c r="W236">
        <f t="shared" si="42"/>
        <v>0</v>
      </c>
      <c r="X236" s="1" t="str">
        <f t="shared" si="43"/>
        <v/>
      </c>
      <c r="Y236" s="1" t="str">
        <f t="shared" si="44"/>
        <v/>
      </c>
      <c r="Z236" s="1" t="str">
        <f t="shared" si="45"/>
        <v/>
      </c>
      <c r="AA236" s="1">
        <f t="shared" si="46"/>
        <v>0</v>
      </c>
      <c r="AB236" s="1" t="str">
        <f>LOOKUP(A236,Regions__2[])</f>
        <v>Sub-Saharan Africa</v>
      </c>
      <c r="AC236" s="1" t="str">
        <f t="shared" si="47"/>
        <v/>
      </c>
    </row>
    <row r="237" spans="1:29" x14ac:dyDescent="0.25">
      <c r="A237" s="1" t="s">
        <v>71</v>
      </c>
      <c r="B237">
        <v>2020</v>
      </c>
      <c r="C237">
        <v>6871.2871089999999</v>
      </c>
      <c r="D237">
        <v>80.691001889999995</v>
      </c>
      <c r="E237">
        <v>99.891523800000002</v>
      </c>
      <c r="F237">
        <v>0</v>
      </c>
      <c r="G237">
        <v>0.1084762012</v>
      </c>
      <c r="H237">
        <v>0</v>
      </c>
      <c r="Q237" t="str">
        <f t="shared" si="36"/>
        <v/>
      </c>
      <c r="R237" t="str">
        <f t="shared" si="37"/>
        <v/>
      </c>
      <c r="S237" t="str">
        <f t="shared" si="38"/>
        <v/>
      </c>
      <c r="T237" t="str">
        <f t="shared" si="39"/>
        <v/>
      </c>
      <c r="U237" s="1">
        <f t="shared" si="40"/>
        <v>100</v>
      </c>
      <c r="V237">
        <f t="shared" si="41"/>
        <v>0</v>
      </c>
      <c r="W237">
        <f t="shared" si="42"/>
        <v>0</v>
      </c>
      <c r="X237" s="1" t="str">
        <f t="shared" si="43"/>
        <v/>
      </c>
      <c r="Y237" s="1" t="str">
        <f t="shared" si="44"/>
        <v/>
      </c>
      <c r="Z237" s="1" t="str">
        <f t="shared" si="45"/>
        <v/>
      </c>
      <c r="AA237" s="1" t="str">
        <f t="shared" si="46"/>
        <v/>
      </c>
      <c r="AB237" s="1" t="str">
        <f>LOOKUP(A237,Regions__2[])</f>
        <v>Sub-Saharan Africa</v>
      </c>
      <c r="AC237" s="1" t="str">
        <f t="shared" si="47"/>
        <v/>
      </c>
    </row>
    <row r="238" spans="1:29" x14ac:dyDescent="0.25">
      <c r="A238" s="1" t="s">
        <v>36</v>
      </c>
      <c r="B238">
        <v>2015</v>
      </c>
      <c r="C238">
        <v>37.465000150000002</v>
      </c>
      <c r="D238">
        <v>14.303000450000001</v>
      </c>
      <c r="E238">
        <v>100</v>
      </c>
      <c r="F238">
        <v>0</v>
      </c>
      <c r="G238">
        <v>0</v>
      </c>
      <c r="H238">
        <v>0</v>
      </c>
      <c r="Q238">
        <f t="shared" si="36"/>
        <v>5</v>
      </c>
      <c r="R238">
        <f t="shared" si="37"/>
        <v>0</v>
      </c>
      <c r="S238">
        <f t="shared" si="38"/>
        <v>0</v>
      </c>
      <c r="T238">
        <f t="shared" si="39"/>
        <v>0</v>
      </c>
      <c r="U238" s="1">
        <f t="shared" si="40"/>
        <v>100</v>
      </c>
      <c r="V238">
        <f t="shared" si="41"/>
        <v>0</v>
      </c>
      <c r="W238">
        <f t="shared" si="42"/>
        <v>0</v>
      </c>
      <c r="X238" s="1" t="str">
        <f t="shared" si="43"/>
        <v>Full Access</v>
      </c>
      <c r="Y238" s="1" t="str">
        <f t="shared" si="44"/>
        <v/>
      </c>
      <c r="Z238" s="1" t="str">
        <f t="shared" si="45"/>
        <v/>
      </c>
      <c r="AA238" s="1">
        <f t="shared" si="46"/>
        <v>0</v>
      </c>
      <c r="AB238" s="1" t="str">
        <f>LOOKUP(A238,Regions__2[])</f>
        <v>Europe &amp; Central Asia</v>
      </c>
      <c r="AC238" s="1" t="str">
        <f t="shared" si="47"/>
        <v/>
      </c>
    </row>
    <row r="239" spans="1:29" x14ac:dyDescent="0.25">
      <c r="A239" s="1" t="s">
        <v>36</v>
      </c>
      <c r="B239">
        <v>2020</v>
      </c>
      <c r="C239">
        <v>38.137001040000001</v>
      </c>
      <c r="D239">
        <v>14.416000370000001</v>
      </c>
      <c r="E239">
        <v>100</v>
      </c>
      <c r="F239">
        <v>0</v>
      </c>
      <c r="G239">
        <v>0</v>
      </c>
      <c r="H239">
        <v>0</v>
      </c>
      <c r="Q239" t="str">
        <f t="shared" si="36"/>
        <v/>
      </c>
      <c r="R239" t="str">
        <f t="shared" si="37"/>
        <v/>
      </c>
      <c r="S239" t="str">
        <f t="shared" si="38"/>
        <v/>
      </c>
      <c r="T239" t="str">
        <f t="shared" si="39"/>
        <v/>
      </c>
      <c r="U239" s="1">
        <f t="shared" si="40"/>
        <v>100</v>
      </c>
      <c r="V239">
        <f t="shared" si="41"/>
        <v>0</v>
      </c>
      <c r="W239">
        <f t="shared" si="42"/>
        <v>0</v>
      </c>
      <c r="X239" s="1" t="str">
        <f t="shared" si="43"/>
        <v/>
      </c>
      <c r="Y239" s="1" t="str">
        <f t="shared" si="44"/>
        <v/>
      </c>
      <c r="Z239" s="1" t="str">
        <f t="shared" si="45"/>
        <v/>
      </c>
      <c r="AA239" s="1" t="str">
        <f t="shared" si="46"/>
        <v/>
      </c>
      <c r="AB239" s="1" t="str">
        <f>LOOKUP(A239,Regions__2[])</f>
        <v>Europe &amp; Central Asia</v>
      </c>
      <c r="AC239" s="1" t="str">
        <f t="shared" si="47"/>
        <v/>
      </c>
    </row>
    <row r="240" spans="1:29" x14ac:dyDescent="0.25">
      <c r="A240" s="1" t="s">
        <v>115</v>
      </c>
      <c r="B240">
        <v>2015</v>
      </c>
      <c r="C240">
        <v>2931.8720699999999</v>
      </c>
      <c r="D240">
        <v>67.229995729999999</v>
      </c>
      <c r="E240">
        <v>96.604138579999997</v>
      </c>
      <c r="F240">
        <v>0</v>
      </c>
      <c r="G240">
        <v>3.3958614219999999</v>
      </c>
      <c r="H240">
        <v>0</v>
      </c>
      <c r="I240">
        <v>90.718484410000002</v>
      </c>
      <c r="J240">
        <v>0</v>
      </c>
      <c r="K240">
        <v>9.2815155889999996</v>
      </c>
      <c r="L240">
        <v>0</v>
      </c>
      <c r="M240">
        <v>99.472990350000003</v>
      </c>
      <c r="N240">
        <v>0</v>
      </c>
      <c r="O240">
        <v>0.5270096501</v>
      </c>
      <c r="P240">
        <v>0</v>
      </c>
      <c r="Q240">
        <f t="shared" si="36"/>
        <v>5</v>
      </c>
      <c r="R240">
        <f t="shared" si="37"/>
        <v>0.2818417320000009</v>
      </c>
      <c r="S240">
        <f t="shared" si="38"/>
        <v>0.10540192999999931</v>
      </c>
      <c r="T240">
        <f t="shared" si="39"/>
        <v>0.61285916399999962</v>
      </c>
      <c r="U240" s="1">
        <f t="shared" si="40"/>
        <v>97</v>
      </c>
      <c r="V240">
        <f t="shared" si="41"/>
        <v>91</v>
      </c>
      <c r="W240">
        <f t="shared" si="42"/>
        <v>99</v>
      </c>
      <c r="X240" s="1" t="str">
        <f t="shared" si="43"/>
        <v/>
      </c>
      <c r="Y240" s="1" t="str">
        <f t="shared" si="44"/>
        <v/>
      </c>
      <c r="Z240" s="1" t="str">
        <f t="shared" si="45"/>
        <v/>
      </c>
      <c r="AA240" s="1">
        <f t="shared" si="46"/>
        <v>0.50745723400000031</v>
      </c>
      <c r="AB240" s="1" t="str">
        <f>LOOKUP(A240,Regions__2[])</f>
        <v>Europe &amp; Central Asia</v>
      </c>
      <c r="AC240" s="1" t="str">
        <f t="shared" si="47"/>
        <v/>
      </c>
    </row>
    <row r="241" spans="1:29" x14ac:dyDescent="0.25">
      <c r="A241" s="1" t="s">
        <v>115</v>
      </c>
      <c r="B241">
        <v>2020</v>
      </c>
      <c r="C241">
        <v>2722.2910160000001</v>
      </c>
      <c r="D241">
        <v>68.045997619999994</v>
      </c>
      <c r="E241">
        <v>98.013347240000002</v>
      </c>
      <c r="F241">
        <v>0</v>
      </c>
      <c r="G241">
        <v>1.9866527599999999</v>
      </c>
      <c r="H241">
        <v>0</v>
      </c>
      <c r="I241">
        <v>93.78278023</v>
      </c>
      <c r="J241">
        <v>0</v>
      </c>
      <c r="K241">
        <v>6.2172197709999999</v>
      </c>
      <c r="L241">
        <v>0</v>
      </c>
      <c r="M241">
        <v>100</v>
      </c>
      <c r="N241">
        <v>0</v>
      </c>
      <c r="O241">
        <v>0</v>
      </c>
      <c r="P241">
        <v>0</v>
      </c>
      <c r="Q241" t="str">
        <f t="shared" si="36"/>
        <v/>
      </c>
      <c r="R241" t="str">
        <f t="shared" si="37"/>
        <v/>
      </c>
      <c r="S241" t="str">
        <f t="shared" si="38"/>
        <v/>
      </c>
      <c r="T241" t="str">
        <f t="shared" si="39"/>
        <v/>
      </c>
      <c r="U241" s="1">
        <f t="shared" si="40"/>
        <v>98</v>
      </c>
      <c r="V241">
        <f t="shared" si="41"/>
        <v>94</v>
      </c>
      <c r="W241">
        <f t="shared" si="42"/>
        <v>100</v>
      </c>
      <c r="X241" s="1" t="str">
        <f t="shared" si="43"/>
        <v/>
      </c>
      <c r="Y241" s="1" t="str">
        <f t="shared" si="44"/>
        <v/>
      </c>
      <c r="Z241" s="1" t="str">
        <f t="shared" si="45"/>
        <v/>
      </c>
      <c r="AA241" s="1" t="str">
        <f t="shared" si="46"/>
        <v/>
      </c>
      <c r="AB241" s="1" t="str">
        <f>LOOKUP(A241,Regions__2[])</f>
        <v>Europe &amp; Central Asia</v>
      </c>
      <c r="AC241" s="1" t="str">
        <f t="shared" si="47"/>
        <v/>
      </c>
    </row>
    <row r="242" spans="1:29" x14ac:dyDescent="0.25">
      <c r="A242" s="1" t="s">
        <v>66</v>
      </c>
      <c r="B242">
        <v>2015</v>
      </c>
      <c r="C242">
        <v>566.74102779999998</v>
      </c>
      <c r="D242">
        <v>90.179000849999994</v>
      </c>
      <c r="E242">
        <v>99.925170660000006</v>
      </c>
      <c r="F242">
        <v>0</v>
      </c>
      <c r="G242">
        <v>7.4829340019999996E-2</v>
      </c>
      <c r="H242">
        <v>0</v>
      </c>
      <c r="I242">
        <v>99.238095240000007</v>
      </c>
      <c r="J242">
        <v>0</v>
      </c>
      <c r="K242">
        <v>0.7619047619</v>
      </c>
      <c r="L242">
        <v>0</v>
      </c>
      <c r="M242">
        <v>100</v>
      </c>
      <c r="N242">
        <v>0</v>
      </c>
      <c r="O242">
        <v>0</v>
      </c>
      <c r="P242">
        <v>0</v>
      </c>
      <c r="Q242">
        <f t="shared" si="36"/>
        <v>5</v>
      </c>
      <c r="R242">
        <f t="shared" si="37"/>
        <v>-9.0476240000015203E-3</v>
      </c>
      <c r="S242">
        <f t="shared" si="38"/>
        <v>0</v>
      </c>
      <c r="T242">
        <f t="shared" si="39"/>
        <v>-0.12857142800000076</v>
      </c>
      <c r="U242" s="1">
        <f t="shared" si="40"/>
        <v>100</v>
      </c>
      <c r="V242">
        <f t="shared" si="41"/>
        <v>99</v>
      </c>
      <c r="W242">
        <f t="shared" si="42"/>
        <v>100</v>
      </c>
      <c r="X242" s="1" t="str">
        <f t="shared" si="43"/>
        <v>Full Access</v>
      </c>
      <c r="Y242" s="1" t="str">
        <f t="shared" si="44"/>
        <v/>
      </c>
      <c r="Z242" s="1" t="str">
        <f t="shared" si="45"/>
        <v>Full Access</v>
      </c>
      <c r="AA242" s="1">
        <f t="shared" si="46"/>
        <v>-0.12857142800000076</v>
      </c>
      <c r="AB242" s="1" t="str">
        <f>LOOKUP(A242,Regions__2[])</f>
        <v>Europe &amp; Central Asia</v>
      </c>
      <c r="AC242" s="1" t="str">
        <f t="shared" si="47"/>
        <v/>
      </c>
    </row>
    <row r="243" spans="1:29" x14ac:dyDescent="0.25">
      <c r="A243" s="1" t="s">
        <v>66</v>
      </c>
      <c r="B243">
        <v>2020</v>
      </c>
      <c r="C243">
        <v>625.97601320000001</v>
      </c>
      <c r="D243">
        <v>91.452995299999998</v>
      </c>
      <c r="E243">
        <v>99.879932539999999</v>
      </c>
      <c r="F243">
        <v>0</v>
      </c>
      <c r="G243">
        <v>0.1200674649</v>
      </c>
      <c r="H243">
        <v>0</v>
      </c>
      <c r="I243">
        <v>98.595238100000003</v>
      </c>
      <c r="J243">
        <v>0</v>
      </c>
      <c r="K243">
        <v>1.404761905</v>
      </c>
      <c r="L243">
        <v>0</v>
      </c>
      <c r="M243">
        <v>100</v>
      </c>
      <c r="N243">
        <v>0</v>
      </c>
      <c r="O243">
        <v>0</v>
      </c>
      <c r="P243">
        <v>0</v>
      </c>
      <c r="Q243" t="str">
        <f t="shared" si="36"/>
        <v/>
      </c>
      <c r="R243" t="str">
        <f t="shared" si="37"/>
        <v/>
      </c>
      <c r="S243" t="str">
        <f t="shared" si="38"/>
        <v/>
      </c>
      <c r="T243" t="str">
        <f t="shared" si="39"/>
        <v/>
      </c>
      <c r="U243" s="1">
        <f t="shared" si="40"/>
        <v>100</v>
      </c>
      <c r="V243">
        <f t="shared" si="41"/>
        <v>99</v>
      </c>
      <c r="W243">
        <f t="shared" si="42"/>
        <v>100</v>
      </c>
      <c r="X243" s="1" t="str">
        <f t="shared" si="43"/>
        <v/>
      </c>
      <c r="Y243" s="1" t="str">
        <f t="shared" si="44"/>
        <v/>
      </c>
      <c r="Z243" s="1" t="str">
        <f t="shared" si="45"/>
        <v/>
      </c>
      <c r="AA243" s="1" t="str">
        <f t="shared" si="46"/>
        <v/>
      </c>
      <c r="AB243" s="1" t="str">
        <f>LOOKUP(A243,Regions__2[])</f>
        <v>Europe &amp; Central Asia</v>
      </c>
      <c r="AC243" s="1" t="str">
        <f t="shared" si="47"/>
        <v/>
      </c>
    </row>
    <row r="244" spans="1:29" x14ac:dyDescent="0.25">
      <c r="A244" s="1" t="s">
        <v>237</v>
      </c>
      <c r="B244">
        <v>2015</v>
      </c>
      <c r="C244">
        <v>24234.08008</v>
      </c>
      <c r="D244">
        <v>35.192996979999997</v>
      </c>
      <c r="E244">
        <v>48.891773540000003</v>
      </c>
      <c r="F244">
        <v>2.6771603800000001</v>
      </c>
      <c r="G244">
        <v>30.406736510000002</v>
      </c>
      <c r="H244">
        <v>18.024329569999999</v>
      </c>
      <c r="I244">
        <v>33.144577730000002</v>
      </c>
      <c r="J244">
        <v>1.743479446</v>
      </c>
      <c r="K244">
        <v>39.697999690000003</v>
      </c>
      <c r="L244">
        <v>25.41394313</v>
      </c>
      <c r="M244">
        <v>77.889830720000006</v>
      </c>
      <c r="N244">
        <v>4.3965098730000003</v>
      </c>
      <c r="O244">
        <v>13.29711369</v>
      </c>
      <c r="P244">
        <v>4.4165457190000001</v>
      </c>
      <c r="Q244">
        <f t="shared" si="36"/>
        <v>5</v>
      </c>
      <c r="R244">
        <f t="shared" si="37"/>
        <v>0.89882227399999981</v>
      </c>
      <c r="S244">
        <f t="shared" si="38"/>
        <v>0.51603524399999967</v>
      </c>
      <c r="T244">
        <f t="shared" si="39"/>
        <v>0.6523685099999994</v>
      </c>
      <c r="U244" s="1">
        <f t="shared" si="40"/>
        <v>49</v>
      </c>
      <c r="V244">
        <f t="shared" si="41"/>
        <v>33</v>
      </c>
      <c r="W244">
        <f t="shared" si="42"/>
        <v>78</v>
      </c>
      <c r="X244" s="1" t="str">
        <f t="shared" si="43"/>
        <v/>
      </c>
      <c r="Y244" s="1" t="str">
        <f t="shared" si="44"/>
        <v/>
      </c>
      <c r="Z244" s="1" t="str">
        <f t="shared" si="45"/>
        <v/>
      </c>
      <c r="AA244" s="1">
        <f t="shared" si="46"/>
        <v>0.13633326599999973</v>
      </c>
      <c r="AB244" s="1" t="str">
        <f>LOOKUP(A244,Regions__2[])</f>
        <v>Sub-Saharan Africa</v>
      </c>
      <c r="AC244" s="1" t="str">
        <f t="shared" si="47"/>
        <v/>
      </c>
    </row>
    <row r="245" spans="1:29" x14ac:dyDescent="0.25">
      <c r="A245" s="1" t="s">
        <v>237</v>
      </c>
      <c r="B245">
        <v>2020</v>
      </c>
      <c r="C245">
        <v>27691.019530000001</v>
      </c>
      <c r="D245">
        <v>38.534000399999996</v>
      </c>
      <c r="E245">
        <v>53.385884910000001</v>
      </c>
      <c r="F245">
        <v>2.7179729799999999</v>
      </c>
      <c r="G245">
        <v>32.311459669999998</v>
      </c>
      <c r="H245">
        <v>11.58468244</v>
      </c>
      <c r="I245">
        <v>36.406420279999999</v>
      </c>
      <c r="J245">
        <v>1.601776163</v>
      </c>
      <c r="K245">
        <v>43.953893450000002</v>
      </c>
      <c r="L245">
        <v>18.037910109999999</v>
      </c>
      <c r="M245">
        <v>80.470006940000005</v>
      </c>
      <c r="N245">
        <v>4.4984302979999997</v>
      </c>
      <c r="O245">
        <v>13.74049434</v>
      </c>
      <c r="P245">
        <v>1.291068417</v>
      </c>
      <c r="Q245" t="str">
        <f t="shared" si="36"/>
        <v/>
      </c>
      <c r="R245" t="str">
        <f t="shared" si="37"/>
        <v/>
      </c>
      <c r="S245" t="str">
        <f t="shared" si="38"/>
        <v/>
      </c>
      <c r="T245" t="str">
        <f t="shared" si="39"/>
        <v/>
      </c>
      <c r="U245" s="1">
        <f t="shared" si="40"/>
        <v>53</v>
      </c>
      <c r="V245">
        <f t="shared" si="41"/>
        <v>36</v>
      </c>
      <c r="W245">
        <f t="shared" si="42"/>
        <v>80</v>
      </c>
      <c r="X245" s="1" t="str">
        <f t="shared" si="43"/>
        <v/>
      </c>
      <c r="Y245" s="1" t="str">
        <f t="shared" si="44"/>
        <v/>
      </c>
      <c r="Z245" s="1" t="str">
        <f t="shared" si="45"/>
        <v/>
      </c>
      <c r="AA245" s="1" t="str">
        <f t="shared" si="46"/>
        <v/>
      </c>
      <c r="AB245" s="1" t="str">
        <f>LOOKUP(A245,Regions__2[])</f>
        <v>Sub-Saharan Africa</v>
      </c>
      <c r="AC245" s="1" t="str">
        <f t="shared" si="47"/>
        <v/>
      </c>
    </row>
    <row r="246" spans="1:29" x14ac:dyDescent="0.25">
      <c r="A246" s="1" t="s">
        <v>215</v>
      </c>
      <c r="B246">
        <v>2015</v>
      </c>
      <c r="C246">
        <v>16745.304690000001</v>
      </c>
      <c r="D246">
        <v>16.312999730000001</v>
      </c>
      <c r="E246">
        <v>66.154959140000003</v>
      </c>
      <c r="F246">
        <v>19.716038309999998</v>
      </c>
      <c r="G246">
        <v>10.55451427</v>
      </c>
      <c r="H246">
        <v>3.5744882769999999</v>
      </c>
      <c r="I246">
        <v>62.240608639999998</v>
      </c>
      <c r="J246">
        <v>21.69810966</v>
      </c>
      <c r="K246">
        <v>11.875220280000001</v>
      </c>
      <c r="L246">
        <v>4.186061413</v>
      </c>
      <c r="M246">
        <v>86.235879850000003</v>
      </c>
      <c r="N246">
        <v>9.5478494880000007</v>
      </c>
      <c r="O246">
        <v>3.7792023349999999</v>
      </c>
      <c r="P246">
        <v>0.43706832449999999</v>
      </c>
      <c r="Q246">
        <f t="shared" si="36"/>
        <v>5</v>
      </c>
      <c r="R246">
        <f t="shared" si="37"/>
        <v>0.77855387399999931</v>
      </c>
      <c r="S246">
        <f t="shared" si="38"/>
        <v>4.3763672000000045E-2</v>
      </c>
      <c r="T246">
        <f t="shared" si="39"/>
        <v>0.8688870240000014</v>
      </c>
      <c r="U246" s="1">
        <f t="shared" si="40"/>
        <v>66</v>
      </c>
      <c r="V246">
        <f t="shared" si="41"/>
        <v>62</v>
      </c>
      <c r="W246">
        <f t="shared" si="42"/>
        <v>86</v>
      </c>
      <c r="X246" s="1" t="str">
        <f t="shared" si="43"/>
        <v/>
      </c>
      <c r="Y246" s="1" t="str">
        <f t="shared" si="44"/>
        <v/>
      </c>
      <c r="Z246" s="1" t="str">
        <f t="shared" si="45"/>
        <v/>
      </c>
      <c r="AA246" s="1">
        <f t="shared" si="46"/>
        <v>0.82512335200000131</v>
      </c>
      <c r="AB246" s="1" t="str">
        <f>LOOKUP(A246,Regions__2[])</f>
        <v>Sub-Saharan Africa</v>
      </c>
      <c r="AC246" s="1" t="str">
        <f t="shared" si="47"/>
        <v/>
      </c>
    </row>
    <row r="247" spans="1:29" x14ac:dyDescent="0.25">
      <c r="A247" s="1" t="s">
        <v>215</v>
      </c>
      <c r="B247">
        <v>2020</v>
      </c>
      <c r="C247">
        <v>19129.95508</v>
      </c>
      <c r="D247">
        <v>17.42700005</v>
      </c>
      <c r="E247">
        <v>70.047728509999999</v>
      </c>
      <c r="F247">
        <v>21.95081497</v>
      </c>
      <c r="G247">
        <v>5.7763044069999996</v>
      </c>
      <c r="H247">
        <v>2.2251521099999998</v>
      </c>
      <c r="I247">
        <v>66.585043760000005</v>
      </c>
      <c r="J247">
        <v>24.414158029999999</v>
      </c>
      <c r="K247">
        <v>6.3838741460000001</v>
      </c>
      <c r="L247">
        <v>2.6169240660000002</v>
      </c>
      <c r="M247">
        <v>86.454698210000004</v>
      </c>
      <c r="N247">
        <v>10.278948249999999</v>
      </c>
      <c r="O247">
        <v>2.8975039960000002</v>
      </c>
      <c r="P247">
        <v>0.36884954460000002</v>
      </c>
      <c r="Q247" t="str">
        <f t="shared" si="36"/>
        <v/>
      </c>
      <c r="R247" t="str">
        <f t="shared" si="37"/>
        <v/>
      </c>
      <c r="S247" t="str">
        <f t="shared" si="38"/>
        <v/>
      </c>
      <c r="T247" t="str">
        <f t="shared" si="39"/>
        <v/>
      </c>
      <c r="U247" s="1">
        <f t="shared" si="40"/>
        <v>70</v>
      </c>
      <c r="V247">
        <f t="shared" si="41"/>
        <v>67</v>
      </c>
      <c r="W247">
        <f t="shared" si="42"/>
        <v>86</v>
      </c>
      <c r="X247" s="1" t="str">
        <f t="shared" si="43"/>
        <v/>
      </c>
      <c r="Y247" s="1" t="str">
        <f t="shared" si="44"/>
        <v/>
      </c>
      <c r="Z247" s="1" t="str">
        <f t="shared" si="45"/>
        <v/>
      </c>
      <c r="AA247" s="1" t="str">
        <f t="shared" si="46"/>
        <v/>
      </c>
      <c r="AB247" s="1" t="str">
        <f>LOOKUP(A247,Regions__2[])</f>
        <v>Sub-Saharan Africa</v>
      </c>
      <c r="AC247" s="1" t="str">
        <f t="shared" si="47"/>
        <v/>
      </c>
    </row>
    <row r="248" spans="1:29" x14ac:dyDescent="0.25">
      <c r="A248" s="1" t="s">
        <v>131</v>
      </c>
      <c r="B248">
        <v>2015</v>
      </c>
      <c r="C248">
        <v>30270.964840000001</v>
      </c>
      <c r="D248">
        <v>74.212997439999995</v>
      </c>
      <c r="E248">
        <v>97.052202559999998</v>
      </c>
      <c r="F248">
        <v>0.36300550040000001</v>
      </c>
      <c r="G248">
        <v>2.584791939</v>
      </c>
      <c r="I248">
        <v>90.918309219999998</v>
      </c>
      <c r="J248">
        <v>0.54880267140000005</v>
      </c>
      <c r="K248">
        <v>8.5328881049999996</v>
      </c>
      <c r="M248">
        <v>99.183566049999996</v>
      </c>
      <c r="N248">
        <v>0.29844603629999999</v>
      </c>
      <c r="O248">
        <v>0.427987911</v>
      </c>
      <c r="P248">
        <v>0.09</v>
      </c>
      <c r="Q248">
        <f t="shared" si="36"/>
        <v>5</v>
      </c>
      <c r="R248">
        <f t="shared" si="37"/>
        <v>9.5409020000005278E-3</v>
      </c>
      <c r="S248">
        <f t="shared" si="38"/>
        <v>-8.0940279999992988E-3</v>
      </c>
      <c r="T248">
        <f t="shared" si="39"/>
        <v>-0.14417221999999869</v>
      </c>
      <c r="U248" s="1">
        <f t="shared" si="40"/>
        <v>97</v>
      </c>
      <c r="V248">
        <f t="shared" si="41"/>
        <v>91</v>
      </c>
      <c r="W248">
        <f t="shared" si="42"/>
        <v>99</v>
      </c>
      <c r="X248" s="1" t="str">
        <f t="shared" si="43"/>
        <v/>
      </c>
      <c r="Y248" s="1" t="str">
        <f t="shared" si="44"/>
        <v/>
      </c>
      <c r="Z248" s="1" t="str">
        <f t="shared" si="45"/>
        <v/>
      </c>
      <c r="AA248" s="1">
        <f t="shared" si="46"/>
        <v>-0.13607819199999938</v>
      </c>
      <c r="AB248" s="1" t="str">
        <f>LOOKUP(A248,Regions__2[])</f>
        <v>South Asia</v>
      </c>
      <c r="AC248" s="1" t="str">
        <f t="shared" si="47"/>
        <v/>
      </c>
    </row>
    <row r="249" spans="1:29" x14ac:dyDescent="0.25">
      <c r="A249" s="1" t="s">
        <v>131</v>
      </c>
      <c r="B249">
        <v>2020</v>
      </c>
      <c r="C249">
        <v>32365.998049999998</v>
      </c>
      <c r="D249">
        <v>77.159996030000002</v>
      </c>
      <c r="E249">
        <v>97.09990707</v>
      </c>
      <c r="F249">
        <v>0.35453968650000001</v>
      </c>
      <c r="G249">
        <v>2.5455532409999999</v>
      </c>
      <c r="I249">
        <v>90.197448120000004</v>
      </c>
      <c r="J249">
        <v>0.54445139710000001</v>
      </c>
      <c r="K249">
        <v>9.2581004779999994</v>
      </c>
      <c r="M249">
        <v>99.14309591</v>
      </c>
      <c r="N249">
        <v>0.29832426049999999</v>
      </c>
      <c r="O249">
        <v>0.46857983190000002</v>
      </c>
      <c r="P249">
        <v>0.09</v>
      </c>
      <c r="Q249" t="str">
        <f t="shared" si="36"/>
        <v/>
      </c>
      <c r="R249" t="str">
        <f t="shared" si="37"/>
        <v/>
      </c>
      <c r="S249" t="str">
        <f t="shared" si="38"/>
        <v/>
      </c>
      <c r="T249" t="str">
        <f t="shared" si="39"/>
        <v/>
      </c>
      <c r="U249" s="1">
        <f t="shared" si="40"/>
        <v>97</v>
      </c>
      <c r="V249">
        <f t="shared" si="41"/>
        <v>90</v>
      </c>
      <c r="W249">
        <f t="shared" si="42"/>
        <v>99</v>
      </c>
      <c r="X249" s="1" t="str">
        <f t="shared" si="43"/>
        <v/>
      </c>
      <c r="Y249" s="1" t="str">
        <f t="shared" si="44"/>
        <v/>
      </c>
      <c r="Z249" s="1" t="str">
        <f t="shared" si="45"/>
        <v/>
      </c>
      <c r="AA249" s="1" t="str">
        <f t="shared" si="46"/>
        <v/>
      </c>
      <c r="AB249" s="1" t="str">
        <f>LOOKUP(A249,Regions__2[])</f>
        <v>South Asia</v>
      </c>
      <c r="AC249" s="1" t="str">
        <f t="shared" si="47"/>
        <v/>
      </c>
    </row>
    <row r="250" spans="1:29" x14ac:dyDescent="0.25">
      <c r="A250" s="1" t="s">
        <v>90</v>
      </c>
      <c r="B250">
        <v>2015</v>
      </c>
      <c r="C250">
        <v>454.91400149999998</v>
      </c>
      <c r="D250">
        <v>38.528999329999998</v>
      </c>
      <c r="E250">
        <v>98.814244290000005</v>
      </c>
      <c r="F250">
        <v>0.11215787989999999</v>
      </c>
      <c r="G250">
        <v>1.0735978349999999</v>
      </c>
      <c r="H250">
        <v>0</v>
      </c>
      <c r="I250">
        <v>98.879699270000003</v>
      </c>
      <c r="J250">
        <v>0.16698528160000001</v>
      </c>
      <c r="K250">
        <v>0.95331545299999998</v>
      </c>
      <c r="L250">
        <v>0</v>
      </c>
      <c r="M250">
        <v>98.709805689999996</v>
      </c>
      <c r="N250">
        <v>2.4683622329999998E-2</v>
      </c>
      <c r="O250">
        <v>1.265510688</v>
      </c>
      <c r="P250">
        <v>0</v>
      </c>
      <c r="Q250">
        <f t="shared" si="36"/>
        <v>5</v>
      </c>
      <c r="R250">
        <f t="shared" si="37"/>
        <v>0.14603886200000032</v>
      </c>
      <c r="S250">
        <f t="shared" si="38"/>
        <v>5.7636648000001858E-2</v>
      </c>
      <c r="T250">
        <f t="shared" si="39"/>
        <v>0.2078626459999981</v>
      </c>
      <c r="U250" s="1">
        <f t="shared" si="40"/>
        <v>99</v>
      </c>
      <c r="V250">
        <f t="shared" si="41"/>
        <v>99</v>
      </c>
      <c r="W250">
        <f t="shared" si="42"/>
        <v>99</v>
      </c>
      <c r="X250" s="1" t="str">
        <f t="shared" si="43"/>
        <v/>
      </c>
      <c r="Y250" s="1" t="str">
        <f t="shared" si="44"/>
        <v/>
      </c>
      <c r="Z250" s="1" t="str">
        <f t="shared" si="45"/>
        <v/>
      </c>
      <c r="AA250" s="1">
        <f t="shared" si="46"/>
        <v>0.15022599799999625</v>
      </c>
      <c r="AB250" s="1" t="str">
        <f>LOOKUP(A250,Regions__2[])</f>
        <v>South Asia</v>
      </c>
      <c r="AC250" s="1" t="str">
        <f t="shared" si="47"/>
        <v/>
      </c>
    </row>
    <row r="251" spans="1:29" x14ac:dyDescent="0.25">
      <c r="A251" s="1" t="s">
        <v>90</v>
      </c>
      <c r="B251">
        <v>2020</v>
      </c>
      <c r="C251">
        <v>540.54199219999998</v>
      </c>
      <c r="D251">
        <v>40.668998719999998</v>
      </c>
      <c r="E251">
        <v>99.544438600000007</v>
      </c>
      <c r="F251">
        <v>4.8050691299999997E-2</v>
      </c>
      <c r="G251">
        <v>0.40751070499999997</v>
      </c>
      <c r="H251">
        <v>0</v>
      </c>
      <c r="I251">
        <v>99.919012499999994</v>
      </c>
      <c r="J251">
        <v>8.0987500000000004E-2</v>
      </c>
      <c r="K251">
        <v>0</v>
      </c>
      <c r="L251">
        <v>0</v>
      </c>
      <c r="M251">
        <v>98.997988930000005</v>
      </c>
      <c r="N251">
        <v>0</v>
      </c>
      <c r="O251">
        <v>1.0020110689999999</v>
      </c>
      <c r="P251">
        <v>0</v>
      </c>
      <c r="Q251" t="str">
        <f t="shared" si="36"/>
        <v/>
      </c>
      <c r="R251" t="str">
        <f t="shared" si="37"/>
        <v/>
      </c>
      <c r="S251" t="str">
        <f t="shared" si="38"/>
        <v/>
      </c>
      <c r="T251" t="str">
        <f t="shared" si="39"/>
        <v/>
      </c>
      <c r="U251" s="1">
        <f t="shared" si="40"/>
        <v>100</v>
      </c>
      <c r="V251">
        <f t="shared" si="41"/>
        <v>100</v>
      </c>
      <c r="W251">
        <f t="shared" si="42"/>
        <v>99</v>
      </c>
      <c r="X251" s="1" t="str">
        <f t="shared" si="43"/>
        <v/>
      </c>
      <c r="Y251" s="1" t="str">
        <f t="shared" si="44"/>
        <v/>
      </c>
      <c r="Z251" s="1" t="str">
        <f t="shared" si="45"/>
        <v/>
      </c>
      <c r="AA251" s="1" t="str">
        <f t="shared" si="46"/>
        <v/>
      </c>
      <c r="AB251" s="1" t="str">
        <f>LOOKUP(A251,Regions__2[])</f>
        <v>South Asia</v>
      </c>
      <c r="AC251" s="1" t="str">
        <f t="shared" si="47"/>
        <v/>
      </c>
    </row>
    <row r="252" spans="1:29" x14ac:dyDescent="0.25">
      <c r="A252" s="1" t="s">
        <v>198</v>
      </c>
      <c r="B252">
        <v>2015</v>
      </c>
      <c r="C252">
        <v>17438.771479999999</v>
      </c>
      <c r="D252">
        <v>39.990997309999997</v>
      </c>
      <c r="E252">
        <v>74.399512220000005</v>
      </c>
      <c r="F252">
        <v>4.1718464529999997</v>
      </c>
      <c r="G252">
        <v>19.37992934</v>
      </c>
      <c r="H252">
        <v>2.0487119809999998</v>
      </c>
      <c r="I252">
        <v>63.395714030000001</v>
      </c>
      <c r="J252">
        <v>4.4493824149999996</v>
      </c>
      <c r="K252">
        <v>28.94484164</v>
      </c>
      <c r="L252">
        <v>3.2100619199999998</v>
      </c>
      <c r="M252">
        <v>90.911405529999996</v>
      </c>
      <c r="N252">
        <v>3.7553866569999999</v>
      </c>
      <c r="O252">
        <v>5.0271739789999996</v>
      </c>
      <c r="P252">
        <v>0.306033834</v>
      </c>
      <c r="Q252">
        <f t="shared" si="36"/>
        <v>5</v>
      </c>
      <c r="R252">
        <f t="shared" si="37"/>
        <v>1.6295557619999983</v>
      </c>
      <c r="S252">
        <f t="shared" si="38"/>
        <v>1.0012098440000017</v>
      </c>
      <c r="T252">
        <f t="shared" si="39"/>
        <v>1.7370362359999987</v>
      </c>
      <c r="U252" s="1">
        <f t="shared" si="40"/>
        <v>74</v>
      </c>
      <c r="V252">
        <f t="shared" si="41"/>
        <v>63</v>
      </c>
      <c r="W252">
        <f t="shared" si="42"/>
        <v>91</v>
      </c>
      <c r="X252" s="1" t="str">
        <f t="shared" si="43"/>
        <v/>
      </c>
      <c r="Y252" s="1" t="str">
        <f t="shared" si="44"/>
        <v/>
      </c>
      <c r="Z252" s="1" t="str">
        <f t="shared" si="45"/>
        <v/>
      </c>
      <c r="AA252" s="1">
        <f t="shared" si="46"/>
        <v>0.735826391999997</v>
      </c>
      <c r="AB252" s="1" t="str">
        <f>LOOKUP(A252,Regions__2[])</f>
        <v>Sub-Saharan Africa</v>
      </c>
      <c r="AC252" s="1" t="str">
        <f t="shared" si="47"/>
        <v/>
      </c>
    </row>
    <row r="253" spans="1:29" x14ac:dyDescent="0.25">
      <c r="A253" s="1" t="s">
        <v>198</v>
      </c>
      <c r="B253">
        <v>2020</v>
      </c>
      <c r="C253">
        <v>20250.833979999999</v>
      </c>
      <c r="D253">
        <v>43.909004209999999</v>
      </c>
      <c r="E253">
        <v>82.547291029999997</v>
      </c>
      <c r="F253">
        <v>3.8547345270000002</v>
      </c>
      <c r="G253">
        <v>12.246971350000001</v>
      </c>
      <c r="H253">
        <v>1.3510030900000001</v>
      </c>
      <c r="I253">
        <v>72.080895209999994</v>
      </c>
      <c r="J253">
        <v>3.7824122299999998</v>
      </c>
      <c r="K253">
        <v>21.72810084</v>
      </c>
      <c r="L253">
        <v>2.4085917170000002</v>
      </c>
      <c r="M253">
        <v>95.917454750000005</v>
      </c>
      <c r="N253">
        <v>3.947121723</v>
      </c>
      <c r="O253">
        <v>0.13542353139999999</v>
      </c>
      <c r="P253">
        <v>0</v>
      </c>
      <c r="Q253" t="str">
        <f t="shared" si="36"/>
        <v/>
      </c>
      <c r="R253" t="str">
        <f t="shared" si="37"/>
        <v/>
      </c>
      <c r="S253" t="str">
        <f t="shared" si="38"/>
        <v/>
      </c>
      <c r="T253" t="str">
        <f t="shared" si="39"/>
        <v/>
      </c>
      <c r="U253" s="1">
        <f t="shared" si="40"/>
        <v>83</v>
      </c>
      <c r="V253">
        <f t="shared" si="41"/>
        <v>72</v>
      </c>
      <c r="W253">
        <f t="shared" si="42"/>
        <v>96</v>
      </c>
      <c r="X253" s="1" t="str">
        <f t="shared" si="43"/>
        <v/>
      </c>
      <c r="Y253" s="1" t="str">
        <f t="shared" si="44"/>
        <v/>
      </c>
      <c r="Z253" s="1" t="str">
        <f t="shared" si="45"/>
        <v/>
      </c>
      <c r="AA253" s="1" t="str">
        <f t="shared" si="46"/>
        <v/>
      </c>
      <c r="AB253" s="1" t="str">
        <f>LOOKUP(A253,Regions__2[])</f>
        <v>Sub-Saharan Africa</v>
      </c>
      <c r="AC253" s="1" t="str">
        <f t="shared" si="47"/>
        <v/>
      </c>
    </row>
    <row r="254" spans="1:29" x14ac:dyDescent="0.25">
      <c r="A254" s="1" t="s">
        <v>30</v>
      </c>
      <c r="B254">
        <v>2015</v>
      </c>
      <c r="C254">
        <v>433.55899049999999</v>
      </c>
      <c r="D254">
        <v>94.414001459999994</v>
      </c>
      <c r="E254">
        <v>100</v>
      </c>
      <c r="F254">
        <v>0</v>
      </c>
      <c r="G254">
        <v>0</v>
      </c>
      <c r="H254">
        <v>0</v>
      </c>
      <c r="I254">
        <v>100</v>
      </c>
      <c r="J254">
        <v>0</v>
      </c>
      <c r="K254">
        <v>0</v>
      </c>
      <c r="L254">
        <v>0</v>
      </c>
      <c r="M254">
        <v>100</v>
      </c>
      <c r="N254">
        <v>0</v>
      </c>
      <c r="O254">
        <v>0</v>
      </c>
      <c r="P254">
        <v>0</v>
      </c>
      <c r="Q254">
        <f t="shared" si="36"/>
        <v>5</v>
      </c>
      <c r="R254">
        <f t="shared" si="37"/>
        <v>8.0000000934887789E-8</v>
      </c>
      <c r="S254">
        <f t="shared" si="38"/>
        <v>0</v>
      </c>
      <c r="T254">
        <f t="shared" si="39"/>
        <v>0</v>
      </c>
      <c r="U254" s="1">
        <f t="shared" si="40"/>
        <v>100</v>
      </c>
      <c r="V254">
        <f t="shared" si="41"/>
        <v>100</v>
      </c>
      <c r="W254">
        <f t="shared" si="42"/>
        <v>100</v>
      </c>
      <c r="X254" s="1" t="str">
        <f t="shared" si="43"/>
        <v>Full Access</v>
      </c>
      <c r="Y254" s="1" t="str">
        <f t="shared" si="44"/>
        <v>Full Access</v>
      </c>
      <c r="Z254" s="1" t="str">
        <f t="shared" si="45"/>
        <v>Full Access</v>
      </c>
      <c r="AA254" s="1">
        <f t="shared" si="46"/>
        <v>0</v>
      </c>
      <c r="AB254" s="1" t="str">
        <f>LOOKUP(A254,Regions__2[])</f>
        <v>Europe &amp; Central Asia</v>
      </c>
      <c r="AC254" s="1" t="str">
        <f t="shared" si="47"/>
        <v/>
      </c>
    </row>
    <row r="255" spans="1:29" x14ac:dyDescent="0.25">
      <c r="A255" s="1" t="s">
        <v>30</v>
      </c>
      <c r="B255">
        <v>2020</v>
      </c>
      <c r="C255">
        <v>441.53900149999998</v>
      </c>
      <c r="D255">
        <v>94.744003300000003</v>
      </c>
      <c r="E255">
        <v>100.0000004</v>
      </c>
      <c r="F255">
        <v>0</v>
      </c>
      <c r="G255">
        <v>0</v>
      </c>
      <c r="H255">
        <v>0</v>
      </c>
      <c r="I255">
        <v>100</v>
      </c>
      <c r="J255">
        <v>0</v>
      </c>
      <c r="K255">
        <v>0</v>
      </c>
      <c r="L255">
        <v>0</v>
      </c>
      <c r="M255">
        <v>100</v>
      </c>
      <c r="N255">
        <v>0</v>
      </c>
      <c r="O255">
        <v>0</v>
      </c>
      <c r="P255">
        <v>0</v>
      </c>
      <c r="Q255" t="str">
        <f t="shared" si="36"/>
        <v/>
      </c>
      <c r="R255" t="str">
        <f t="shared" si="37"/>
        <v/>
      </c>
      <c r="S255" t="str">
        <f t="shared" si="38"/>
        <v/>
      </c>
      <c r="T255" t="str">
        <f t="shared" si="39"/>
        <v/>
      </c>
      <c r="U255" s="1">
        <f t="shared" si="40"/>
        <v>100</v>
      </c>
      <c r="V255">
        <f t="shared" si="41"/>
        <v>100</v>
      </c>
      <c r="W255">
        <f t="shared" si="42"/>
        <v>100</v>
      </c>
      <c r="X255" s="1" t="str">
        <f t="shared" si="43"/>
        <v/>
      </c>
      <c r="Y255" s="1" t="str">
        <f t="shared" si="44"/>
        <v/>
      </c>
      <c r="Z255" s="1" t="str">
        <f t="shared" si="45"/>
        <v/>
      </c>
      <c r="AA255" s="1" t="str">
        <f t="shared" si="46"/>
        <v/>
      </c>
      <c r="AB255" s="1" t="str">
        <f>LOOKUP(A255,Regions__2[])</f>
        <v>Europe &amp; Central Asia</v>
      </c>
      <c r="AC255" s="1" t="str">
        <f t="shared" si="47"/>
        <v/>
      </c>
    </row>
    <row r="256" spans="1:29" x14ac:dyDescent="0.25">
      <c r="A256" s="1" t="s">
        <v>188</v>
      </c>
      <c r="B256">
        <v>2015</v>
      </c>
      <c r="C256">
        <v>57.444000240000001</v>
      </c>
      <c r="D256">
        <v>75.810997009999994</v>
      </c>
      <c r="E256">
        <v>88.342523619999994</v>
      </c>
      <c r="F256">
        <v>11.18141559</v>
      </c>
      <c r="G256">
        <v>0.47606079179999999</v>
      </c>
      <c r="H256">
        <v>0</v>
      </c>
      <c r="I256">
        <v>94.278360000000006</v>
      </c>
      <c r="J256">
        <v>5.38164</v>
      </c>
      <c r="K256">
        <v>0.34</v>
      </c>
      <c r="L256">
        <v>0</v>
      </c>
      <c r="M256">
        <v>86.448577369999995</v>
      </c>
      <c r="N256">
        <v>13.03194895</v>
      </c>
      <c r="O256">
        <v>0.51947368419999995</v>
      </c>
      <c r="P256">
        <v>0</v>
      </c>
      <c r="Q256">
        <f t="shared" si="36"/>
        <v>5</v>
      </c>
      <c r="R256">
        <f t="shared" si="37"/>
        <v>4.5904672000000347E-2</v>
      </c>
      <c r="S256">
        <f t="shared" si="38"/>
        <v>9.0284526000002072E-2</v>
      </c>
      <c r="T256">
        <f t="shared" si="39"/>
        <v>3.0271999999999365E-2</v>
      </c>
      <c r="U256" s="1">
        <f t="shared" si="40"/>
        <v>88</v>
      </c>
      <c r="V256">
        <f t="shared" si="41"/>
        <v>94</v>
      </c>
      <c r="W256">
        <f t="shared" si="42"/>
        <v>86</v>
      </c>
      <c r="X256" s="1" t="str">
        <f t="shared" si="43"/>
        <v/>
      </c>
      <c r="Y256" s="1" t="str">
        <f t="shared" si="44"/>
        <v/>
      </c>
      <c r="Z256" s="1" t="str">
        <f t="shared" si="45"/>
        <v/>
      </c>
      <c r="AA256" s="1">
        <f t="shared" si="46"/>
        <v>-6.0012526000002703E-2</v>
      </c>
      <c r="AB256" s="1" t="str">
        <f>LOOKUP(A256,Regions__2[])</f>
        <v>East Asia &amp; Pacific</v>
      </c>
      <c r="AC256" s="1" t="str">
        <f t="shared" si="47"/>
        <v/>
      </c>
    </row>
    <row r="257" spans="1:29" x14ac:dyDescent="0.25">
      <c r="A257" s="1" t="s">
        <v>188</v>
      </c>
      <c r="B257">
        <v>2020</v>
      </c>
      <c r="C257">
        <v>59.194000240000001</v>
      </c>
      <c r="D257">
        <v>77.793991090000006</v>
      </c>
      <c r="E257">
        <v>88.572046979999996</v>
      </c>
      <c r="F257">
        <v>11.387979</v>
      </c>
      <c r="G257">
        <v>3.9974025849999997E-2</v>
      </c>
      <c r="H257">
        <v>0</v>
      </c>
      <c r="I257">
        <v>94.429720000000003</v>
      </c>
      <c r="J257">
        <v>5.3902799999999997</v>
      </c>
      <c r="K257">
        <v>0.18</v>
      </c>
      <c r="L257">
        <v>0</v>
      </c>
      <c r="M257">
        <v>86.9</v>
      </c>
      <c r="N257">
        <v>13.1</v>
      </c>
      <c r="O257">
        <v>0</v>
      </c>
      <c r="P257">
        <v>0</v>
      </c>
      <c r="Q257" t="str">
        <f t="shared" si="36"/>
        <v/>
      </c>
      <c r="R257" t="str">
        <f t="shared" si="37"/>
        <v/>
      </c>
      <c r="S257" t="str">
        <f t="shared" si="38"/>
        <v/>
      </c>
      <c r="T257" t="str">
        <f t="shared" si="39"/>
        <v/>
      </c>
      <c r="U257" s="1">
        <f t="shared" si="40"/>
        <v>89</v>
      </c>
      <c r="V257">
        <f t="shared" si="41"/>
        <v>94</v>
      </c>
      <c r="W257">
        <f t="shared" si="42"/>
        <v>87</v>
      </c>
      <c r="X257" s="1" t="str">
        <f t="shared" si="43"/>
        <v/>
      </c>
      <c r="Y257" s="1" t="str">
        <f t="shared" si="44"/>
        <v/>
      </c>
      <c r="Z257" s="1" t="str">
        <f t="shared" si="45"/>
        <v/>
      </c>
      <c r="AA257" s="1" t="str">
        <f t="shared" si="46"/>
        <v/>
      </c>
      <c r="AB257" s="1" t="str">
        <f>LOOKUP(A257,Regions__2[])</f>
        <v>East Asia &amp; Pacific</v>
      </c>
      <c r="AC257" s="1" t="str">
        <f t="shared" si="47"/>
        <v/>
      </c>
    </row>
    <row r="258" spans="1:29" x14ac:dyDescent="0.25">
      <c r="A258" s="1" t="s">
        <v>76</v>
      </c>
      <c r="B258">
        <v>2015</v>
      </c>
      <c r="C258">
        <v>378.48300169999999</v>
      </c>
      <c r="D258">
        <v>88.981002810000007</v>
      </c>
      <c r="E258">
        <v>99.796030000000002</v>
      </c>
      <c r="F258">
        <v>0</v>
      </c>
      <c r="G258">
        <v>0.20396999539999999</v>
      </c>
      <c r="H258">
        <v>0</v>
      </c>
      <c r="Q258">
        <f t="shared" ref="Q258:Q321" si="48">IF(A258 =  A259,  B259 - B258, "")</f>
        <v>5</v>
      </c>
      <c r="R258">
        <f t="shared" ref="R258:R321" si="49">IF(A258 = A259,( E259 - E258)/Q258, "")</f>
        <v>9.1881559999990262E-3</v>
      </c>
      <c r="S258">
        <f t="shared" ref="S258:S321" si="50">IF(A258 = A259,( M259 - M258)/Q258, "")</f>
        <v>0</v>
      </c>
      <c r="T258">
        <f t="shared" ref="T258:T321" si="51">IF(A258 = A259,( I259 - I258)/Q258, "")</f>
        <v>0</v>
      </c>
      <c r="U258" s="1">
        <f t="shared" ref="U258:U321" si="52">ROUND(E258, 0)</f>
        <v>100</v>
      </c>
      <c r="V258">
        <f t="shared" ref="V258:V321" si="53">ROUND(I258, 0 )</f>
        <v>0</v>
      </c>
      <c r="W258">
        <f t="shared" ref="W258:W321" si="54">ROUND(M258,0)</f>
        <v>0</v>
      </c>
      <c r="X258" s="1" t="str">
        <f t="shared" ref="X258:X321" si="55">IF(AND(A258=A259,U258=100,U259=100),"Full Access","")</f>
        <v>Full Access</v>
      </c>
      <c r="Y258" s="1" t="str">
        <f t="shared" ref="Y258:Y321" si="56">IF(AND(A258=A259,V258=100,V259=100),"Full Access","")</f>
        <v/>
      </c>
      <c r="Z258" s="1" t="str">
        <f t="shared" ref="Z258:Z321" si="57">IF(AND(A258=A259,W258=100,W259=100),"Full Access","")</f>
        <v/>
      </c>
      <c r="AA258" s="1">
        <f t="shared" ref="AA258:AA321" si="58">IFERROR(T258 - S258, "")</f>
        <v>0</v>
      </c>
      <c r="AB258" s="1" t="str">
        <f>LOOKUP(A258,Regions__2[])</f>
        <v>Latin America &amp; Caribbean</v>
      </c>
      <c r="AC258" s="1" t="str">
        <f t="shared" ref="AC258:AC321" si="59">IF(AND(A258=A259, B258 = 2020),  B258, "")</f>
        <v/>
      </c>
    </row>
    <row r="259" spans="1:29" x14ac:dyDescent="0.25">
      <c r="A259" s="1" t="s">
        <v>76</v>
      </c>
      <c r="B259">
        <v>2020</v>
      </c>
      <c r="C259">
        <v>375.26501459999997</v>
      </c>
      <c r="D259">
        <v>89.13999939</v>
      </c>
      <c r="E259">
        <v>99.841970779999997</v>
      </c>
      <c r="F259">
        <v>0</v>
      </c>
      <c r="G259">
        <v>0.15802921580000001</v>
      </c>
      <c r="H259">
        <v>0</v>
      </c>
      <c r="Q259" t="str">
        <f t="shared" si="48"/>
        <v/>
      </c>
      <c r="R259" t="str">
        <f t="shared" si="49"/>
        <v/>
      </c>
      <c r="S259" t="str">
        <f t="shared" si="50"/>
        <v/>
      </c>
      <c r="T259" t="str">
        <f t="shared" si="51"/>
        <v/>
      </c>
      <c r="U259" s="1">
        <f t="shared" si="52"/>
        <v>100</v>
      </c>
      <c r="V259">
        <f t="shared" si="53"/>
        <v>0</v>
      </c>
      <c r="W259">
        <f t="shared" si="54"/>
        <v>0</v>
      </c>
      <c r="X259" s="1" t="str">
        <f t="shared" si="55"/>
        <v/>
      </c>
      <c r="Y259" s="1" t="str">
        <f t="shared" si="56"/>
        <v/>
      </c>
      <c r="Z259" s="1" t="str">
        <f t="shared" si="57"/>
        <v/>
      </c>
      <c r="AA259" s="1" t="str">
        <f t="shared" si="58"/>
        <v/>
      </c>
      <c r="AB259" s="1" t="str">
        <f>LOOKUP(A259,Regions__2[])</f>
        <v>Latin America &amp; Caribbean</v>
      </c>
      <c r="AC259" s="1" t="str">
        <f t="shared" si="59"/>
        <v/>
      </c>
    </row>
    <row r="260" spans="1:29" x14ac:dyDescent="0.25">
      <c r="A260" s="1" t="s">
        <v>211</v>
      </c>
      <c r="B260">
        <v>2015</v>
      </c>
      <c r="C260">
        <v>4046.3039549999999</v>
      </c>
      <c r="D260">
        <v>51.0890007</v>
      </c>
      <c r="E260">
        <v>66.973309400000005</v>
      </c>
      <c r="F260">
        <v>14.811653570000001</v>
      </c>
      <c r="G260">
        <v>17.637023750000001</v>
      </c>
      <c r="H260">
        <v>0.57801328240000005</v>
      </c>
      <c r="I260">
        <v>46.69284218</v>
      </c>
      <c r="J260">
        <v>18.20063085</v>
      </c>
      <c r="K260">
        <v>33.924761500000002</v>
      </c>
      <c r="L260">
        <v>1.1817654639999999</v>
      </c>
      <c r="M260">
        <v>86.389188590000003</v>
      </c>
      <c r="N260">
        <v>11.56715369</v>
      </c>
      <c r="O260">
        <v>2.043657719</v>
      </c>
      <c r="P260">
        <v>0</v>
      </c>
      <c r="Q260">
        <f t="shared" si="48"/>
        <v>5</v>
      </c>
      <c r="R260">
        <f t="shared" si="49"/>
        <v>0.94154796599999879</v>
      </c>
      <c r="S260">
        <f t="shared" si="50"/>
        <v>0.57390121199999844</v>
      </c>
      <c r="T260">
        <f t="shared" si="51"/>
        <v>0.64369934399999951</v>
      </c>
      <c r="U260" s="1">
        <f t="shared" si="52"/>
        <v>67</v>
      </c>
      <c r="V260">
        <f t="shared" si="53"/>
        <v>47</v>
      </c>
      <c r="W260">
        <f t="shared" si="54"/>
        <v>86</v>
      </c>
      <c r="X260" s="1" t="str">
        <f t="shared" si="55"/>
        <v/>
      </c>
      <c r="Y260" s="1" t="str">
        <f t="shared" si="56"/>
        <v/>
      </c>
      <c r="Z260" s="1" t="str">
        <f t="shared" si="57"/>
        <v/>
      </c>
      <c r="AA260" s="1">
        <f t="shared" si="58"/>
        <v>6.9798132000001067E-2</v>
      </c>
      <c r="AB260" s="1" t="str">
        <f>LOOKUP(A260,Regions__2[])</f>
        <v>Sub-Saharan Africa</v>
      </c>
      <c r="AC260" s="1" t="str">
        <f t="shared" si="59"/>
        <v/>
      </c>
    </row>
    <row r="261" spans="1:29" x14ac:dyDescent="0.25">
      <c r="A261" s="1" t="s">
        <v>211</v>
      </c>
      <c r="B261">
        <v>2020</v>
      </c>
      <c r="C261">
        <v>4649.6601559999999</v>
      </c>
      <c r="D261">
        <v>55.326995850000003</v>
      </c>
      <c r="E261">
        <v>71.681049229999999</v>
      </c>
      <c r="F261">
        <v>13.476891930000001</v>
      </c>
      <c r="G261">
        <v>14.820326809999999</v>
      </c>
      <c r="H261">
        <v>2.173203433E-2</v>
      </c>
      <c r="I261">
        <v>49.911338899999997</v>
      </c>
      <c r="J261">
        <v>18.49039689</v>
      </c>
      <c r="K261">
        <v>31.549617300000001</v>
      </c>
      <c r="L261">
        <v>4.8646907220000001E-2</v>
      </c>
      <c r="M261">
        <v>89.258694649999995</v>
      </c>
      <c r="N261">
        <v>9.4288080829999998</v>
      </c>
      <c r="O261">
        <v>1.3124972699999999</v>
      </c>
      <c r="P261">
        <v>0</v>
      </c>
      <c r="Q261" t="str">
        <f t="shared" si="48"/>
        <v/>
      </c>
      <c r="R261" t="str">
        <f t="shared" si="49"/>
        <v/>
      </c>
      <c r="S261" t="str">
        <f t="shared" si="50"/>
        <v/>
      </c>
      <c r="T261" t="str">
        <f t="shared" si="51"/>
        <v/>
      </c>
      <c r="U261" s="1">
        <f t="shared" si="52"/>
        <v>72</v>
      </c>
      <c r="V261">
        <f t="shared" si="53"/>
        <v>50</v>
      </c>
      <c r="W261">
        <f t="shared" si="54"/>
        <v>89</v>
      </c>
      <c r="X261" s="1" t="str">
        <f t="shared" si="55"/>
        <v/>
      </c>
      <c r="Y261" s="1" t="str">
        <f t="shared" si="56"/>
        <v/>
      </c>
      <c r="Z261" s="1" t="str">
        <f t="shared" si="57"/>
        <v/>
      </c>
      <c r="AA261" s="1" t="str">
        <f t="shared" si="58"/>
        <v/>
      </c>
      <c r="AB261" s="1" t="str">
        <f>LOOKUP(A261,Regions__2[])</f>
        <v>Sub-Saharan Africa</v>
      </c>
      <c r="AC261" s="1" t="str">
        <f t="shared" si="59"/>
        <v/>
      </c>
    </row>
    <row r="262" spans="1:29" x14ac:dyDescent="0.25">
      <c r="A262" s="1" t="s">
        <v>74</v>
      </c>
      <c r="B262">
        <v>2015</v>
      </c>
      <c r="C262">
        <v>1259.4570309999999</v>
      </c>
      <c r="D262">
        <v>41</v>
      </c>
      <c r="E262">
        <v>99.866481820000004</v>
      </c>
      <c r="F262">
        <v>0</v>
      </c>
      <c r="G262">
        <v>0.13351818090000001</v>
      </c>
      <c r="H262">
        <v>0</v>
      </c>
      <c r="I262">
        <v>99.827682339999996</v>
      </c>
      <c r="J262">
        <v>0</v>
      </c>
      <c r="K262">
        <v>0.17231766179999999</v>
      </c>
      <c r="L262">
        <v>0</v>
      </c>
      <c r="M262">
        <v>99.922315220000002</v>
      </c>
      <c r="N262">
        <v>0</v>
      </c>
      <c r="O262">
        <v>7.7684781189999996E-2</v>
      </c>
      <c r="P262">
        <v>0</v>
      </c>
      <c r="Q262">
        <f t="shared" si="48"/>
        <v>5</v>
      </c>
      <c r="R262">
        <f t="shared" si="49"/>
        <v>-4.5424000001048624E-5</v>
      </c>
      <c r="S262">
        <f t="shared" si="50"/>
        <v>0</v>
      </c>
      <c r="T262">
        <f t="shared" si="51"/>
        <v>0</v>
      </c>
      <c r="U262" s="1">
        <f t="shared" si="52"/>
        <v>100</v>
      </c>
      <c r="V262">
        <f t="shared" si="53"/>
        <v>100</v>
      </c>
      <c r="W262">
        <f t="shared" si="54"/>
        <v>100</v>
      </c>
      <c r="X262" s="1" t="str">
        <f t="shared" si="55"/>
        <v>Full Access</v>
      </c>
      <c r="Y262" s="1" t="str">
        <f t="shared" si="56"/>
        <v>Full Access</v>
      </c>
      <c r="Z262" s="1" t="str">
        <f t="shared" si="57"/>
        <v>Full Access</v>
      </c>
      <c r="AA262" s="1">
        <f t="shared" si="58"/>
        <v>0</v>
      </c>
      <c r="AB262" s="1" t="str">
        <f>LOOKUP(A262,Regions__2[])</f>
        <v>Sub-Saharan Africa</v>
      </c>
      <c r="AC262" s="1" t="str">
        <f t="shared" si="59"/>
        <v/>
      </c>
    </row>
    <row r="263" spans="1:29" x14ac:dyDescent="0.25">
      <c r="A263" s="1" t="s">
        <v>74</v>
      </c>
      <c r="B263">
        <v>2020</v>
      </c>
      <c r="C263">
        <v>1271.7669679999999</v>
      </c>
      <c r="D263">
        <v>40.759998320000001</v>
      </c>
      <c r="E263">
        <v>99.866254699999999</v>
      </c>
      <c r="F263">
        <v>0</v>
      </c>
      <c r="G263">
        <v>0.13374530139999999</v>
      </c>
      <c r="H263">
        <v>0</v>
      </c>
      <c r="I263">
        <v>99.827682339999996</v>
      </c>
      <c r="J263">
        <v>0</v>
      </c>
      <c r="K263">
        <v>0.17231766179999999</v>
      </c>
      <c r="L263">
        <v>0</v>
      </c>
      <c r="M263">
        <v>99.922315220000002</v>
      </c>
      <c r="N263">
        <v>0</v>
      </c>
      <c r="O263">
        <v>7.7684781189999996E-2</v>
      </c>
      <c r="P263">
        <v>0</v>
      </c>
      <c r="Q263" t="str">
        <f t="shared" si="48"/>
        <v/>
      </c>
      <c r="R263" t="str">
        <f t="shared" si="49"/>
        <v/>
      </c>
      <c r="S263" t="str">
        <f t="shared" si="50"/>
        <v/>
      </c>
      <c r="T263" t="str">
        <f t="shared" si="51"/>
        <v/>
      </c>
      <c r="U263" s="1">
        <f t="shared" si="52"/>
        <v>100</v>
      </c>
      <c r="V263">
        <f t="shared" si="53"/>
        <v>100</v>
      </c>
      <c r="W263">
        <f t="shared" si="54"/>
        <v>100</v>
      </c>
      <c r="X263" s="1" t="str">
        <f t="shared" si="55"/>
        <v/>
      </c>
      <c r="Y263" s="1" t="str">
        <f t="shared" si="56"/>
        <v/>
      </c>
      <c r="Z263" s="1" t="str">
        <f t="shared" si="57"/>
        <v/>
      </c>
      <c r="AA263" s="1" t="str">
        <f t="shared" si="58"/>
        <v/>
      </c>
      <c r="AB263" s="1" t="str">
        <f>LOOKUP(A263,Regions__2[])</f>
        <v>Sub-Saharan Africa</v>
      </c>
      <c r="AC263" s="1" t="str">
        <f t="shared" si="59"/>
        <v/>
      </c>
    </row>
    <row r="264" spans="1:29" x14ac:dyDescent="0.25">
      <c r="A264" s="1" t="s">
        <v>138</v>
      </c>
      <c r="B264">
        <v>2015</v>
      </c>
      <c r="C264">
        <v>240.01100159999999</v>
      </c>
      <c r="D264">
        <v>46.989002229999997</v>
      </c>
      <c r="E264">
        <v>96.837811279999997</v>
      </c>
      <c r="F264">
        <v>0</v>
      </c>
      <c r="G264">
        <v>0.28201846689999999</v>
      </c>
      <c r="H264">
        <v>2.880170256</v>
      </c>
      <c r="Q264">
        <f t="shared" si="48"/>
        <v>5</v>
      </c>
      <c r="R264">
        <f t="shared" si="49"/>
        <v>-9.3326313999997981E-2</v>
      </c>
      <c r="S264">
        <f t="shared" si="50"/>
        <v>0</v>
      </c>
      <c r="T264">
        <f t="shared" si="51"/>
        <v>0</v>
      </c>
      <c r="U264" s="1">
        <f t="shared" si="52"/>
        <v>97</v>
      </c>
      <c r="V264">
        <f t="shared" si="53"/>
        <v>0</v>
      </c>
      <c r="W264">
        <f t="shared" si="54"/>
        <v>0</v>
      </c>
      <c r="X264" s="1" t="str">
        <f t="shared" si="55"/>
        <v/>
      </c>
      <c r="Y264" s="1" t="str">
        <f t="shared" si="56"/>
        <v/>
      </c>
      <c r="Z264" s="1" t="str">
        <f t="shared" si="57"/>
        <v/>
      </c>
      <c r="AA264" s="1">
        <f t="shared" si="58"/>
        <v>0</v>
      </c>
      <c r="AB264" s="1" t="str">
        <f>LOOKUP(A264,Regions__2[])</f>
        <v>Sub-Saharan Africa</v>
      </c>
      <c r="AC264" s="1" t="str">
        <f t="shared" si="59"/>
        <v/>
      </c>
    </row>
    <row r="265" spans="1:29" x14ac:dyDescent="0.25">
      <c r="A265" s="1" t="s">
        <v>138</v>
      </c>
      <c r="B265">
        <v>2020</v>
      </c>
      <c r="C265">
        <v>272.81298829999997</v>
      </c>
      <c r="D265">
        <v>45.750999450000002</v>
      </c>
      <c r="E265">
        <v>96.371179710000007</v>
      </c>
      <c r="F265">
        <v>0</v>
      </c>
      <c r="G265">
        <v>3.6288202950000001</v>
      </c>
      <c r="Q265" t="str">
        <f t="shared" si="48"/>
        <v/>
      </c>
      <c r="R265" t="str">
        <f t="shared" si="49"/>
        <v/>
      </c>
      <c r="S265" t="str">
        <f t="shared" si="50"/>
        <v/>
      </c>
      <c r="T265" t="str">
        <f t="shared" si="51"/>
        <v/>
      </c>
      <c r="U265" s="1">
        <f t="shared" si="52"/>
        <v>96</v>
      </c>
      <c r="V265">
        <f t="shared" si="53"/>
        <v>0</v>
      </c>
      <c r="W265">
        <f t="shared" si="54"/>
        <v>0</v>
      </c>
      <c r="X265" s="1" t="str">
        <f t="shared" si="55"/>
        <v/>
      </c>
      <c r="Y265" s="1" t="str">
        <f t="shared" si="56"/>
        <v/>
      </c>
      <c r="Z265" s="1" t="str">
        <f t="shared" si="57"/>
        <v/>
      </c>
      <c r="AA265" s="1" t="str">
        <f t="shared" si="58"/>
        <v/>
      </c>
      <c r="AB265" s="1" t="str">
        <f>LOOKUP(A265,Regions__2[])</f>
        <v>Sub-Saharan Africa</v>
      </c>
      <c r="AC265" s="1" t="str">
        <f t="shared" si="59"/>
        <v/>
      </c>
    </row>
    <row r="266" spans="1:29" x14ac:dyDescent="0.25">
      <c r="A266" s="1" t="s">
        <v>87</v>
      </c>
      <c r="B266">
        <v>2015</v>
      </c>
      <c r="C266">
        <v>121858.25</v>
      </c>
      <c r="D266">
        <v>79.284996030000002</v>
      </c>
      <c r="E266">
        <v>98.025443539999998</v>
      </c>
      <c r="F266">
        <v>0</v>
      </c>
      <c r="G266">
        <v>1.4123609640000001</v>
      </c>
      <c r="H266">
        <v>0.56219549209999997</v>
      </c>
      <c r="I266">
        <v>93.286694030000007</v>
      </c>
      <c r="J266">
        <v>0</v>
      </c>
      <c r="K266">
        <v>4.3109388519999996</v>
      </c>
      <c r="L266">
        <v>2.4023671210000002</v>
      </c>
      <c r="M266">
        <v>99.263552899999993</v>
      </c>
      <c r="N266">
        <v>0</v>
      </c>
      <c r="O266">
        <v>0.65503800599999995</v>
      </c>
      <c r="P266">
        <v>8.140909465E-2</v>
      </c>
      <c r="Q266">
        <f t="shared" si="48"/>
        <v>5</v>
      </c>
      <c r="R266">
        <f t="shared" si="49"/>
        <v>0.33082494800000006</v>
      </c>
      <c r="S266">
        <f t="shared" si="50"/>
        <v>0.14728942000000131</v>
      </c>
      <c r="T266">
        <f t="shared" si="51"/>
        <v>1.0100749799999988</v>
      </c>
      <c r="U266" s="1">
        <f t="shared" si="52"/>
        <v>98</v>
      </c>
      <c r="V266">
        <f t="shared" si="53"/>
        <v>93</v>
      </c>
      <c r="W266">
        <f t="shared" si="54"/>
        <v>99</v>
      </c>
      <c r="X266" s="1" t="str">
        <f t="shared" si="55"/>
        <v/>
      </c>
      <c r="Y266" s="1" t="str">
        <f t="shared" si="56"/>
        <v/>
      </c>
      <c r="Z266" s="1" t="str">
        <f t="shared" si="57"/>
        <v/>
      </c>
      <c r="AA266" s="1">
        <f t="shared" si="58"/>
        <v>0.86278555999999751</v>
      </c>
      <c r="AB266" s="1" t="str">
        <f>LOOKUP(A266,Regions__2[])</f>
        <v>Latin America &amp; Caribbean</v>
      </c>
      <c r="AC266" s="1" t="str">
        <f t="shared" si="59"/>
        <v/>
      </c>
    </row>
    <row r="267" spans="1:29" x14ac:dyDescent="0.25">
      <c r="A267" s="1" t="s">
        <v>87</v>
      </c>
      <c r="B267">
        <v>2020</v>
      </c>
      <c r="C267">
        <v>128932.75</v>
      </c>
      <c r="D267">
        <v>80.730995179999994</v>
      </c>
      <c r="E267">
        <v>99.679568279999998</v>
      </c>
      <c r="F267">
        <v>0</v>
      </c>
      <c r="G267">
        <v>0.3204317169</v>
      </c>
      <c r="H267">
        <v>0</v>
      </c>
      <c r="I267">
        <v>98.337068930000001</v>
      </c>
      <c r="J267">
        <v>0</v>
      </c>
      <c r="K267">
        <v>1.6629310669999999</v>
      </c>
      <c r="L267">
        <v>0</v>
      </c>
      <c r="M267">
        <v>100</v>
      </c>
      <c r="N267">
        <v>0</v>
      </c>
      <c r="O267">
        <v>0</v>
      </c>
      <c r="P267">
        <v>0</v>
      </c>
      <c r="Q267" t="str">
        <f t="shared" si="48"/>
        <v/>
      </c>
      <c r="R267" t="str">
        <f t="shared" si="49"/>
        <v/>
      </c>
      <c r="S267" t="str">
        <f t="shared" si="50"/>
        <v/>
      </c>
      <c r="T267" t="str">
        <f t="shared" si="51"/>
        <v/>
      </c>
      <c r="U267" s="1">
        <f t="shared" si="52"/>
        <v>100</v>
      </c>
      <c r="V267">
        <f t="shared" si="53"/>
        <v>98</v>
      </c>
      <c r="W267">
        <f t="shared" si="54"/>
        <v>100</v>
      </c>
      <c r="X267" s="1" t="str">
        <f t="shared" si="55"/>
        <v/>
      </c>
      <c r="Y267" s="1" t="str">
        <f t="shared" si="56"/>
        <v/>
      </c>
      <c r="Z267" s="1" t="str">
        <f t="shared" si="57"/>
        <v/>
      </c>
      <c r="AA267" s="1" t="str">
        <f t="shared" si="58"/>
        <v/>
      </c>
      <c r="AB267" s="1" t="str">
        <f>LOOKUP(A267,Regions__2[])</f>
        <v>Latin America &amp; Caribbean</v>
      </c>
      <c r="AC267" s="1" t="str">
        <f t="shared" si="59"/>
        <v/>
      </c>
    </row>
    <row r="268" spans="1:29" x14ac:dyDescent="0.25">
      <c r="A268" s="1" t="s">
        <v>189</v>
      </c>
      <c r="B268">
        <v>2015</v>
      </c>
      <c r="C268">
        <v>108.8860016</v>
      </c>
      <c r="D268">
        <v>22.455999370000001</v>
      </c>
      <c r="E268">
        <v>88.308156679999996</v>
      </c>
      <c r="F268">
        <v>0</v>
      </c>
      <c r="G268">
        <v>11.69184332</v>
      </c>
      <c r="Q268">
        <f t="shared" si="48"/>
        <v>4</v>
      </c>
      <c r="R268">
        <f t="shared" si="49"/>
        <v>0</v>
      </c>
      <c r="S268">
        <f t="shared" si="50"/>
        <v>0</v>
      </c>
      <c r="T268">
        <f t="shared" si="51"/>
        <v>0</v>
      </c>
      <c r="U268" s="1">
        <f t="shared" si="52"/>
        <v>88</v>
      </c>
      <c r="V268">
        <f t="shared" si="53"/>
        <v>0</v>
      </c>
      <c r="W268">
        <f t="shared" si="54"/>
        <v>0</v>
      </c>
      <c r="X268" s="1" t="str">
        <f t="shared" si="55"/>
        <v/>
      </c>
      <c r="Y268" s="1" t="str">
        <f t="shared" si="56"/>
        <v/>
      </c>
      <c r="Z268" s="1" t="str">
        <f t="shared" si="57"/>
        <v/>
      </c>
      <c r="AA268" s="1">
        <f t="shared" si="58"/>
        <v>0</v>
      </c>
      <c r="AB268" s="1" t="str">
        <f>LOOKUP(A268,Regions__2[])</f>
        <v>East Asia &amp; Pacific</v>
      </c>
      <c r="AC268" s="1" t="str">
        <f t="shared" si="59"/>
        <v/>
      </c>
    </row>
    <row r="269" spans="1:29" x14ac:dyDescent="0.25">
      <c r="A269" s="1" t="s">
        <v>189</v>
      </c>
      <c r="B269">
        <v>2019</v>
      </c>
      <c r="C269">
        <v>113.810997</v>
      </c>
      <c r="D269">
        <v>22.812000269999999</v>
      </c>
      <c r="E269">
        <v>88.308156679999996</v>
      </c>
      <c r="F269">
        <v>0</v>
      </c>
      <c r="G269">
        <v>11.69184332</v>
      </c>
      <c r="Q269" t="str">
        <f t="shared" si="48"/>
        <v/>
      </c>
      <c r="R269" t="str">
        <f t="shared" si="49"/>
        <v/>
      </c>
      <c r="S269" t="str">
        <f t="shared" si="50"/>
        <v/>
      </c>
      <c r="T269" t="str">
        <f t="shared" si="51"/>
        <v/>
      </c>
      <c r="U269" s="1">
        <f t="shared" si="52"/>
        <v>88</v>
      </c>
      <c r="V269">
        <f t="shared" si="53"/>
        <v>0</v>
      </c>
      <c r="W269">
        <f t="shared" si="54"/>
        <v>0</v>
      </c>
      <c r="X269" s="1" t="str">
        <f t="shared" si="55"/>
        <v/>
      </c>
      <c r="Y269" s="1" t="str">
        <f t="shared" si="56"/>
        <v/>
      </c>
      <c r="Z269" s="1" t="str">
        <f t="shared" si="57"/>
        <v/>
      </c>
      <c r="AA269" s="1" t="str">
        <f t="shared" si="58"/>
        <v/>
      </c>
      <c r="AB269" s="1" t="str">
        <f>LOOKUP(A269,Regions__2[])</f>
        <v>East Asia &amp; Pacific</v>
      </c>
      <c r="AC269" s="1" t="str">
        <f t="shared" si="59"/>
        <v/>
      </c>
    </row>
    <row r="270" spans="1:29" x14ac:dyDescent="0.25">
      <c r="A270" s="1" t="s">
        <v>37</v>
      </c>
      <c r="B270">
        <v>2015</v>
      </c>
      <c r="C270">
        <v>37.722999569999999</v>
      </c>
      <c r="D270">
        <v>100</v>
      </c>
      <c r="E270">
        <v>100</v>
      </c>
      <c r="F270">
        <v>0</v>
      </c>
      <c r="G270">
        <v>0</v>
      </c>
      <c r="H270">
        <v>0</v>
      </c>
      <c r="M270">
        <v>100</v>
      </c>
      <c r="N270">
        <v>0</v>
      </c>
      <c r="O270">
        <v>0</v>
      </c>
      <c r="P270">
        <v>0</v>
      </c>
      <c r="Q270">
        <f t="shared" si="48"/>
        <v>5</v>
      </c>
      <c r="R270">
        <f t="shared" si="49"/>
        <v>0</v>
      </c>
      <c r="S270">
        <f t="shared" si="50"/>
        <v>0</v>
      </c>
      <c r="T270">
        <f t="shared" si="51"/>
        <v>0</v>
      </c>
      <c r="U270" s="1">
        <f t="shared" si="52"/>
        <v>100</v>
      </c>
      <c r="V270">
        <f t="shared" si="53"/>
        <v>0</v>
      </c>
      <c r="W270">
        <f t="shared" si="54"/>
        <v>100</v>
      </c>
      <c r="X270" s="1" t="str">
        <f t="shared" si="55"/>
        <v>Full Access</v>
      </c>
      <c r="Y270" s="1" t="str">
        <f t="shared" si="56"/>
        <v/>
      </c>
      <c r="Z270" s="1" t="str">
        <f t="shared" si="57"/>
        <v>Full Access</v>
      </c>
      <c r="AA270" s="1">
        <f t="shared" si="58"/>
        <v>0</v>
      </c>
      <c r="AB270" s="1" t="str">
        <f>LOOKUP(A270,Regions__2[])</f>
        <v>Europe &amp; Central Asia</v>
      </c>
      <c r="AC270" s="1" t="str">
        <f t="shared" si="59"/>
        <v/>
      </c>
    </row>
    <row r="271" spans="1:29" x14ac:dyDescent="0.25">
      <c r="A271" s="1" t="s">
        <v>37</v>
      </c>
      <c r="B271">
        <v>2020</v>
      </c>
      <c r="C271">
        <v>39.243999479999999</v>
      </c>
      <c r="D271">
        <v>100</v>
      </c>
      <c r="E271">
        <v>100</v>
      </c>
      <c r="F271">
        <v>0</v>
      </c>
      <c r="G271">
        <v>0</v>
      </c>
      <c r="H271">
        <v>0</v>
      </c>
      <c r="M271">
        <v>100</v>
      </c>
      <c r="N271">
        <v>0</v>
      </c>
      <c r="O271">
        <v>0</v>
      </c>
      <c r="P271">
        <v>0</v>
      </c>
      <c r="Q271" t="str">
        <f t="shared" si="48"/>
        <v/>
      </c>
      <c r="R271" t="str">
        <f t="shared" si="49"/>
        <v/>
      </c>
      <c r="S271" t="str">
        <f t="shared" si="50"/>
        <v/>
      </c>
      <c r="T271" t="str">
        <f t="shared" si="51"/>
        <v/>
      </c>
      <c r="U271" s="1">
        <f t="shared" si="52"/>
        <v>100</v>
      </c>
      <c r="V271">
        <f t="shared" si="53"/>
        <v>0</v>
      </c>
      <c r="W271">
        <f t="shared" si="54"/>
        <v>100</v>
      </c>
      <c r="X271" s="1" t="str">
        <f t="shared" si="55"/>
        <v/>
      </c>
      <c r="Y271" s="1" t="str">
        <f t="shared" si="56"/>
        <v/>
      </c>
      <c r="Z271" s="1" t="str">
        <f t="shared" si="57"/>
        <v/>
      </c>
      <c r="AA271" s="1" t="str">
        <f t="shared" si="58"/>
        <v/>
      </c>
      <c r="AB271" s="1" t="str">
        <f>LOOKUP(A271,Regions__2[])</f>
        <v>Europe &amp; Central Asia</v>
      </c>
      <c r="AC271" s="1" t="str">
        <f t="shared" si="59"/>
        <v/>
      </c>
    </row>
    <row r="272" spans="1:29" x14ac:dyDescent="0.25">
      <c r="A272" s="1" t="s">
        <v>191</v>
      </c>
      <c r="B272">
        <v>2015</v>
      </c>
      <c r="C272">
        <v>2998.4331050000001</v>
      </c>
      <c r="D272">
        <v>68.229995729999999</v>
      </c>
      <c r="E272">
        <v>80.813012090000001</v>
      </c>
      <c r="F272">
        <v>3.905181378</v>
      </c>
      <c r="G272">
        <v>7.5786445809999998</v>
      </c>
      <c r="H272">
        <v>7.7031619500000001</v>
      </c>
      <c r="I272">
        <v>52.093888010000001</v>
      </c>
      <c r="J272">
        <v>5.3335891499999999</v>
      </c>
      <c r="K272">
        <v>18.718643360000002</v>
      </c>
      <c r="L272">
        <v>23.85387948</v>
      </c>
      <c r="M272">
        <v>94.185527239999999</v>
      </c>
      <c r="N272">
        <v>3.240070405</v>
      </c>
      <c r="O272">
        <v>2.3915155440000002</v>
      </c>
      <c r="P272">
        <v>0.1828868106</v>
      </c>
      <c r="Q272">
        <f t="shared" si="48"/>
        <v>5</v>
      </c>
      <c r="R272">
        <f t="shared" si="49"/>
        <v>0.93652263600000085</v>
      </c>
      <c r="S272">
        <f t="shared" si="50"/>
        <v>0.4920876679999992</v>
      </c>
      <c r="T272">
        <f t="shared" si="51"/>
        <v>1.7953726259999996</v>
      </c>
      <c r="U272" s="1">
        <f t="shared" si="52"/>
        <v>81</v>
      </c>
      <c r="V272">
        <f t="shared" si="53"/>
        <v>52</v>
      </c>
      <c r="W272">
        <f t="shared" si="54"/>
        <v>94</v>
      </c>
      <c r="X272" s="1" t="str">
        <f t="shared" si="55"/>
        <v/>
      </c>
      <c r="Y272" s="1" t="str">
        <f t="shared" si="56"/>
        <v/>
      </c>
      <c r="Z272" s="1" t="str">
        <f t="shared" si="57"/>
        <v/>
      </c>
      <c r="AA272" s="1">
        <f t="shared" si="58"/>
        <v>1.3032849580000003</v>
      </c>
      <c r="AB272" s="1" t="str">
        <f>LOOKUP(A272,Regions__2[])</f>
        <v>East Asia &amp; Pacific</v>
      </c>
      <c r="AC272" s="1" t="str">
        <f t="shared" si="59"/>
        <v/>
      </c>
    </row>
    <row r="273" spans="1:29" x14ac:dyDescent="0.25">
      <c r="A273" s="1" t="s">
        <v>191</v>
      </c>
      <c r="B273">
        <v>2020</v>
      </c>
      <c r="C273">
        <v>3278.2919919999999</v>
      </c>
      <c r="D273">
        <v>68.656997680000003</v>
      </c>
      <c r="E273">
        <v>85.495625270000005</v>
      </c>
      <c r="F273">
        <v>2.1464289299999999</v>
      </c>
      <c r="G273">
        <v>6.6333667140000001</v>
      </c>
      <c r="H273">
        <v>5.7245790809999999</v>
      </c>
      <c r="I273">
        <v>61.070751139999999</v>
      </c>
      <c r="J273">
        <v>3.0841705720000001</v>
      </c>
      <c r="K273">
        <v>17.580781160000001</v>
      </c>
      <c r="L273">
        <v>18.264297129999999</v>
      </c>
      <c r="M273">
        <v>96.645965579999995</v>
      </c>
      <c r="N273">
        <v>1.718335079</v>
      </c>
      <c r="O273">
        <v>1.635699341</v>
      </c>
      <c r="P273">
        <v>0</v>
      </c>
      <c r="Q273" t="str">
        <f t="shared" si="48"/>
        <v/>
      </c>
      <c r="R273" t="str">
        <f t="shared" si="49"/>
        <v/>
      </c>
      <c r="S273" t="str">
        <f t="shared" si="50"/>
        <v/>
      </c>
      <c r="T273" t="str">
        <f t="shared" si="51"/>
        <v/>
      </c>
      <c r="U273" s="1">
        <f t="shared" si="52"/>
        <v>85</v>
      </c>
      <c r="V273">
        <f t="shared" si="53"/>
        <v>61</v>
      </c>
      <c r="W273">
        <f t="shared" si="54"/>
        <v>97</v>
      </c>
      <c r="X273" s="1" t="str">
        <f t="shared" si="55"/>
        <v/>
      </c>
      <c r="Y273" s="1" t="str">
        <f t="shared" si="56"/>
        <v/>
      </c>
      <c r="Z273" s="1" t="str">
        <f t="shared" si="57"/>
        <v/>
      </c>
      <c r="AA273" s="1" t="str">
        <f t="shared" si="58"/>
        <v/>
      </c>
      <c r="AB273" s="1" t="str">
        <f>LOOKUP(A273,Regions__2[])</f>
        <v>East Asia &amp; Pacific</v>
      </c>
      <c r="AC273" s="1" t="str">
        <f t="shared" si="59"/>
        <v/>
      </c>
    </row>
    <row r="274" spans="1:29" x14ac:dyDescent="0.25">
      <c r="A274" s="1" t="s">
        <v>106</v>
      </c>
      <c r="B274">
        <v>2015</v>
      </c>
      <c r="C274">
        <v>626.9569702</v>
      </c>
      <c r="D274">
        <v>65.805999760000006</v>
      </c>
      <c r="E274">
        <v>97.391295369999995</v>
      </c>
      <c r="F274">
        <v>1.68690191</v>
      </c>
      <c r="G274">
        <v>0.88144584619999999</v>
      </c>
      <c r="H274">
        <v>4.035686954E-2</v>
      </c>
      <c r="I274">
        <v>95.96066218</v>
      </c>
      <c r="J274">
        <v>1.539303155</v>
      </c>
      <c r="K274">
        <v>2.3820114100000001</v>
      </c>
      <c r="L274">
        <v>0.1180232558</v>
      </c>
      <c r="M274">
        <v>98.134678449999996</v>
      </c>
      <c r="N274">
        <v>1.763596913</v>
      </c>
      <c r="O274">
        <v>0.10172463599999999</v>
      </c>
      <c r="P274">
        <v>0</v>
      </c>
      <c r="Q274">
        <f t="shared" si="48"/>
        <v>5</v>
      </c>
      <c r="R274">
        <f t="shared" si="49"/>
        <v>0.29312423000000082</v>
      </c>
      <c r="S274">
        <f t="shared" si="50"/>
        <v>0.21141222800000037</v>
      </c>
      <c r="T274">
        <f t="shared" si="51"/>
        <v>0.44024507199999902</v>
      </c>
      <c r="U274" s="1">
        <f t="shared" si="52"/>
        <v>97</v>
      </c>
      <c r="V274">
        <f t="shared" si="53"/>
        <v>96</v>
      </c>
      <c r="W274">
        <f t="shared" si="54"/>
        <v>98</v>
      </c>
      <c r="X274" s="1" t="str">
        <f t="shared" si="55"/>
        <v/>
      </c>
      <c r="Y274" s="1" t="str">
        <f t="shared" si="56"/>
        <v/>
      </c>
      <c r="Z274" s="1" t="str">
        <f t="shared" si="57"/>
        <v/>
      </c>
      <c r="AA274" s="1">
        <f t="shared" si="58"/>
        <v>0.22883284399999865</v>
      </c>
      <c r="AB274" s="1" t="str">
        <f>LOOKUP(A274,Regions__2[])</f>
        <v>Europe &amp; Central Asia</v>
      </c>
      <c r="AC274" s="1" t="str">
        <f t="shared" si="59"/>
        <v/>
      </c>
    </row>
    <row r="275" spans="1:29" x14ac:dyDescent="0.25">
      <c r="A275" s="1" t="s">
        <v>106</v>
      </c>
      <c r="B275">
        <v>2020</v>
      </c>
      <c r="C275">
        <v>628.06201169999997</v>
      </c>
      <c r="D275">
        <v>67.488006589999998</v>
      </c>
      <c r="E275">
        <v>98.856916519999999</v>
      </c>
      <c r="F275">
        <v>0.54547882039999995</v>
      </c>
      <c r="G275">
        <v>0.59231201099999997</v>
      </c>
      <c r="H275">
        <v>5.2926508940000002E-3</v>
      </c>
      <c r="I275">
        <v>98.161887539999995</v>
      </c>
      <c r="J275">
        <v>0</v>
      </c>
      <c r="K275">
        <v>1.821833386</v>
      </c>
      <c r="L275">
        <v>1.6279069770000001E-2</v>
      </c>
      <c r="M275">
        <v>99.191739589999997</v>
      </c>
      <c r="N275">
        <v>0.80826041280000005</v>
      </c>
      <c r="O275">
        <v>0</v>
      </c>
      <c r="P275">
        <v>0</v>
      </c>
      <c r="Q275" t="str">
        <f t="shared" si="48"/>
        <v/>
      </c>
      <c r="R275" t="str">
        <f t="shared" si="49"/>
        <v/>
      </c>
      <c r="S275" t="str">
        <f t="shared" si="50"/>
        <v/>
      </c>
      <c r="T275" t="str">
        <f t="shared" si="51"/>
        <v/>
      </c>
      <c r="U275" s="1">
        <f t="shared" si="52"/>
        <v>99</v>
      </c>
      <c r="V275">
        <f t="shared" si="53"/>
        <v>98</v>
      </c>
      <c r="W275">
        <f t="shared" si="54"/>
        <v>99</v>
      </c>
      <c r="X275" s="1" t="str">
        <f t="shared" si="55"/>
        <v/>
      </c>
      <c r="Y275" s="1" t="str">
        <f t="shared" si="56"/>
        <v/>
      </c>
      <c r="Z275" s="1" t="str">
        <f t="shared" si="57"/>
        <v/>
      </c>
      <c r="AA275" s="1" t="str">
        <f t="shared" si="58"/>
        <v/>
      </c>
      <c r="AB275" s="1" t="str">
        <f>LOOKUP(A275,Regions__2[])</f>
        <v>Europe &amp; Central Asia</v>
      </c>
      <c r="AC275" s="1" t="str">
        <f t="shared" si="59"/>
        <v/>
      </c>
    </row>
    <row r="276" spans="1:29" x14ac:dyDescent="0.25">
      <c r="A276" s="1" t="s">
        <v>114</v>
      </c>
      <c r="B276">
        <v>2015</v>
      </c>
      <c r="C276">
        <v>4.9660000799999997</v>
      </c>
      <c r="D276">
        <v>9.0410003660000005</v>
      </c>
      <c r="E276">
        <v>98.070820560000001</v>
      </c>
      <c r="F276">
        <v>0</v>
      </c>
      <c r="G276">
        <v>1.9291794390000001</v>
      </c>
      <c r="H276">
        <v>0</v>
      </c>
      <c r="Q276">
        <f t="shared" si="48"/>
        <v>5</v>
      </c>
      <c r="R276">
        <f t="shared" si="49"/>
        <v>1.3324119999992945E-3</v>
      </c>
      <c r="S276">
        <f t="shared" si="50"/>
        <v>0</v>
      </c>
      <c r="T276">
        <f t="shared" si="51"/>
        <v>0</v>
      </c>
      <c r="U276" s="1">
        <f t="shared" si="52"/>
        <v>98</v>
      </c>
      <c r="V276">
        <f t="shared" si="53"/>
        <v>0</v>
      </c>
      <c r="W276">
        <f t="shared" si="54"/>
        <v>0</v>
      </c>
      <c r="X276" s="1" t="str">
        <f t="shared" si="55"/>
        <v/>
      </c>
      <c r="Y276" s="1" t="str">
        <f t="shared" si="56"/>
        <v/>
      </c>
      <c r="Z276" s="1" t="str">
        <f t="shared" si="57"/>
        <v/>
      </c>
      <c r="AA276" s="1">
        <f t="shared" si="58"/>
        <v>0</v>
      </c>
      <c r="AB276" s="1" t="str">
        <f>LOOKUP(A276,Regions__2[])</f>
        <v>Latin America &amp; Caribbean</v>
      </c>
      <c r="AC276" s="1" t="str">
        <f t="shared" si="59"/>
        <v/>
      </c>
    </row>
    <row r="277" spans="1:29" x14ac:dyDescent="0.25">
      <c r="A277" s="1" t="s">
        <v>114</v>
      </c>
      <c r="B277">
        <v>2020</v>
      </c>
      <c r="C277">
        <v>4.9990000720000003</v>
      </c>
      <c r="D277">
        <v>9.1149997710000008</v>
      </c>
      <c r="E277">
        <v>98.077482619999998</v>
      </c>
      <c r="F277">
        <v>0</v>
      </c>
      <c r="G277">
        <v>1.922517378</v>
      </c>
      <c r="H277">
        <v>0</v>
      </c>
      <c r="Q277" t="str">
        <f t="shared" si="48"/>
        <v/>
      </c>
      <c r="R277" t="str">
        <f t="shared" si="49"/>
        <v/>
      </c>
      <c r="S277" t="str">
        <f t="shared" si="50"/>
        <v/>
      </c>
      <c r="T277" t="str">
        <f t="shared" si="51"/>
        <v/>
      </c>
      <c r="U277" s="1">
        <f t="shared" si="52"/>
        <v>98</v>
      </c>
      <c r="V277">
        <f t="shared" si="53"/>
        <v>0</v>
      </c>
      <c r="W277">
        <f t="shared" si="54"/>
        <v>0</v>
      </c>
      <c r="X277" s="1" t="str">
        <f t="shared" si="55"/>
        <v/>
      </c>
      <c r="Y277" s="1" t="str">
        <f t="shared" si="56"/>
        <v/>
      </c>
      <c r="Z277" s="1" t="str">
        <f t="shared" si="57"/>
        <v/>
      </c>
      <c r="AA277" s="1" t="str">
        <f t="shared" si="58"/>
        <v/>
      </c>
      <c r="AB277" s="1" t="str">
        <f>LOOKUP(A277,Regions__2[])</f>
        <v>Latin America &amp; Caribbean</v>
      </c>
      <c r="AC277" s="1" t="str">
        <f t="shared" si="59"/>
        <v/>
      </c>
    </row>
    <row r="278" spans="1:29" x14ac:dyDescent="0.25">
      <c r="A278" s="1" t="s">
        <v>184</v>
      </c>
      <c r="B278">
        <v>2015</v>
      </c>
      <c r="C278">
        <v>34663.609380000002</v>
      </c>
      <c r="D278">
        <v>60.808998109999997</v>
      </c>
      <c r="E278">
        <v>83.75113288</v>
      </c>
      <c r="F278">
        <v>5.9371884149999996</v>
      </c>
      <c r="G278">
        <v>8.5178818580000009</v>
      </c>
      <c r="H278">
        <v>1.793796851</v>
      </c>
      <c r="I278">
        <v>64.172528740000004</v>
      </c>
      <c r="J278">
        <v>12.25581871</v>
      </c>
      <c r="K278">
        <v>19.029579640000001</v>
      </c>
      <c r="L278">
        <v>4.5420729140000002</v>
      </c>
      <c r="M278">
        <v>96.369415020000005</v>
      </c>
      <c r="N278">
        <v>1.864872571</v>
      </c>
      <c r="O278">
        <v>1.743161481</v>
      </c>
      <c r="P278">
        <v>2.255092798E-2</v>
      </c>
      <c r="Q278">
        <f t="shared" si="48"/>
        <v>5</v>
      </c>
      <c r="R278">
        <f t="shared" si="49"/>
        <v>1.3302423599999997</v>
      </c>
      <c r="S278">
        <f t="shared" si="50"/>
        <v>0.30546619799999919</v>
      </c>
      <c r="T278">
        <f t="shared" si="51"/>
        <v>2.6347200439999994</v>
      </c>
      <c r="U278" s="1">
        <f t="shared" si="52"/>
        <v>84</v>
      </c>
      <c r="V278">
        <f t="shared" si="53"/>
        <v>64</v>
      </c>
      <c r="W278">
        <f t="shared" si="54"/>
        <v>96</v>
      </c>
      <c r="X278" s="1" t="str">
        <f t="shared" si="55"/>
        <v/>
      </c>
      <c r="Y278" s="1" t="str">
        <f t="shared" si="56"/>
        <v/>
      </c>
      <c r="Z278" s="1" t="str">
        <f t="shared" si="57"/>
        <v/>
      </c>
      <c r="AA278" s="1">
        <f t="shared" si="58"/>
        <v>2.3292538460000003</v>
      </c>
      <c r="AB278" s="1" t="str">
        <f>LOOKUP(A278,Regions__2[])</f>
        <v>Middle East &amp; North Africa</v>
      </c>
      <c r="AC278" s="1" t="str">
        <f t="shared" si="59"/>
        <v/>
      </c>
    </row>
    <row r="279" spans="1:29" x14ac:dyDescent="0.25">
      <c r="A279" s="1" t="s">
        <v>184</v>
      </c>
      <c r="B279">
        <v>2020</v>
      </c>
      <c r="C279">
        <v>36910.558590000001</v>
      </c>
      <c r="D279">
        <v>63.531997680000003</v>
      </c>
      <c r="E279">
        <v>90.402344679999999</v>
      </c>
      <c r="F279">
        <v>5.2635496010000002</v>
      </c>
      <c r="G279">
        <v>2.8776725000000001</v>
      </c>
      <c r="H279">
        <v>1.456433219</v>
      </c>
      <c r="I279">
        <v>77.346128960000001</v>
      </c>
      <c r="J279">
        <v>12.03707816</v>
      </c>
      <c r="K279">
        <v>6.6230633729999999</v>
      </c>
      <c r="L279">
        <v>3.9937295019999999</v>
      </c>
      <c r="M279">
        <v>97.896746010000001</v>
      </c>
      <c r="N279">
        <v>1.375477117</v>
      </c>
      <c r="O279">
        <v>0.72777687589999995</v>
      </c>
      <c r="P279">
        <v>0</v>
      </c>
      <c r="Q279" t="str">
        <f t="shared" si="48"/>
        <v/>
      </c>
      <c r="R279" t="str">
        <f t="shared" si="49"/>
        <v/>
      </c>
      <c r="S279" t="str">
        <f t="shared" si="50"/>
        <v/>
      </c>
      <c r="T279" t="str">
        <f t="shared" si="51"/>
        <v/>
      </c>
      <c r="U279" s="1">
        <f t="shared" si="52"/>
        <v>90</v>
      </c>
      <c r="V279">
        <f t="shared" si="53"/>
        <v>77</v>
      </c>
      <c r="W279">
        <f t="shared" si="54"/>
        <v>98</v>
      </c>
      <c r="X279" s="1" t="str">
        <f t="shared" si="55"/>
        <v/>
      </c>
      <c r="Y279" s="1" t="str">
        <f t="shared" si="56"/>
        <v/>
      </c>
      <c r="Z279" s="1" t="str">
        <f t="shared" si="57"/>
        <v/>
      </c>
      <c r="AA279" s="1" t="str">
        <f t="shared" si="58"/>
        <v/>
      </c>
      <c r="AB279" s="1" t="str">
        <f>LOOKUP(A279,Regions__2[])</f>
        <v>Middle East &amp; North Africa</v>
      </c>
      <c r="AC279" s="1" t="str">
        <f t="shared" si="59"/>
        <v/>
      </c>
    </row>
    <row r="280" spans="1:29" x14ac:dyDescent="0.25">
      <c r="A280" s="1" t="s">
        <v>226</v>
      </c>
      <c r="B280">
        <v>2015</v>
      </c>
      <c r="C280">
        <v>27042.001950000002</v>
      </c>
      <c r="D280">
        <v>34.400001529999997</v>
      </c>
      <c r="E280">
        <v>51.176175209999997</v>
      </c>
      <c r="F280">
        <v>10.3714084</v>
      </c>
      <c r="G280">
        <v>26.513493149999999</v>
      </c>
      <c r="H280">
        <v>11.938923239999999</v>
      </c>
      <c r="I280">
        <v>35.97137876</v>
      </c>
      <c r="J280">
        <v>12.36707992</v>
      </c>
      <c r="K280">
        <v>34.814873949999999</v>
      </c>
      <c r="L280">
        <v>16.846667360000001</v>
      </c>
      <c r="M280">
        <v>80.171365829999999</v>
      </c>
      <c r="N280">
        <v>6.5657095710000002</v>
      </c>
      <c r="O280">
        <v>10.68295442</v>
      </c>
      <c r="P280">
        <v>2.5799701810000002</v>
      </c>
      <c r="Q280">
        <f t="shared" si="48"/>
        <v>5</v>
      </c>
      <c r="R280">
        <f t="shared" si="49"/>
        <v>2.4386500840000012</v>
      </c>
      <c r="S280">
        <f t="shared" si="50"/>
        <v>1.5627364180000001</v>
      </c>
      <c r="T280">
        <f t="shared" si="51"/>
        <v>2.5790615479999999</v>
      </c>
      <c r="U280" s="1">
        <f t="shared" si="52"/>
        <v>51</v>
      </c>
      <c r="V280">
        <f t="shared" si="53"/>
        <v>36</v>
      </c>
      <c r="W280">
        <f t="shared" si="54"/>
        <v>80</v>
      </c>
      <c r="X280" s="1" t="str">
        <f t="shared" si="55"/>
        <v/>
      </c>
      <c r="Y280" s="1" t="str">
        <f t="shared" si="56"/>
        <v/>
      </c>
      <c r="Z280" s="1" t="str">
        <f t="shared" si="57"/>
        <v/>
      </c>
      <c r="AA280" s="1">
        <f t="shared" si="58"/>
        <v>1.0163251299999998</v>
      </c>
      <c r="AB280" s="1" t="str">
        <f>LOOKUP(A280,Regions__2[])</f>
        <v>Sub-Saharan Africa</v>
      </c>
      <c r="AC280" s="1" t="str">
        <f t="shared" si="59"/>
        <v/>
      </c>
    </row>
    <row r="281" spans="1:29" x14ac:dyDescent="0.25">
      <c r="A281" s="1" t="s">
        <v>226</v>
      </c>
      <c r="B281">
        <v>2020</v>
      </c>
      <c r="C281">
        <v>31255.435549999998</v>
      </c>
      <c r="D281">
        <v>37.073997499999997</v>
      </c>
      <c r="E281">
        <v>63.369425630000002</v>
      </c>
      <c r="F281">
        <v>9.9757845070000002</v>
      </c>
      <c r="G281">
        <v>16.726145110000001</v>
      </c>
      <c r="H281">
        <v>9.9286447590000009</v>
      </c>
      <c r="I281">
        <v>48.8666865</v>
      </c>
      <c r="J281">
        <v>12.64088359</v>
      </c>
      <c r="K281">
        <v>23.686256400000001</v>
      </c>
      <c r="L281">
        <v>14.80617352</v>
      </c>
      <c r="M281">
        <v>87.98504792</v>
      </c>
      <c r="N281">
        <v>5.4522910270000002</v>
      </c>
      <c r="O281">
        <v>4.9126846439999996</v>
      </c>
      <c r="P281">
        <v>1.649976404</v>
      </c>
      <c r="Q281" t="str">
        <f t="shared" si="48"/>
        <v/>
      </c>
      <c r="R281" t="str">
        <f t="shared" si="49"/>
        <v/>
      </c>
      <c r="S281" t="str">
        <f t="shared" si="50"/>
        <v/>
      </c>
      <c r="T281" t="str">
        <f t="shared" si="51"/>
        <v/>
      </c>
      <c r="U281" s="1">
        <f t="shared" si="52"/>
        <v>63</v>
      </c>
      <c r="V281">
        <f t="shared" si="53"/>
        <v>49</v>
      </c>
      <c r="W281">
        <f t="shared" si="54"/>
        <v>88</v>
      </c>
      <c r="X281" s="1" t="str">
        <f t="shared" si="55"/>
        <v/>
      </c>
      <c r="Y281" s="1" t="str">
        <f t="shared" si="56"/>
        <v/>
      </c>
      <c r="Z281" s="1" t="str">
        <f t="shared" si="57"/>
        <v/>
      </c>
      <c r="AA281" s="1" t="str">
        <f t="shared" si="58"/>
        <v/>
      </c>
      <c r="AB281" s="1" t="str">
        <f>LOOKUP(A281,Regions__2[])</f>
        <v>Sub-Saharan Africa</v>
      </c>
      <c r="AC281" s="1" t="str">
        <f t="shared" si="59"/>
        <v/>
      </c>
    </row>
    <row r="282" spans="1:29" x14ac:dyDescent="0.25">
      <c r="A282" s="1" t="s">
        <v>197</v>
      </c>
      <c r="B282">
        <v>2015</v>
      </c>
      <c r="C282">
        <v>52680.722659999999</v>
      </c>
      <c r="D282">
        <v>29.857999800000002</v>
      </c>
      <c r="E282">
        <v>73.587470499999995</v>
      </c>
      <c r="F282">
        <v>6.8355322689999998</v>
      </c>
      <c r="G282">
        <v>8.269037119</v>
      </c>
      <c r="H282">
        <v>11.30796011</v>
      </c>
      <c r="I282">
        <v>67.249613539999999</v>
      </c>
      <c r="J282">
        <v>8.0422803540000007</v>
      </c>
      <c r="K282">
        <v>10.1459869</v>
      </c>
      <c r="L282">
        <v>14.562119210000001</v>
      </c>
      <c r="M282">
        <v>88.476276290000001</v>
      </c>
      <c r="N282">
        <v>4.0006563789999996</v>
      </c>
      <c r="O282">
        <v>3.859732696</v>
      </c>
      <c r="P282">
        <v>3.6633346320000002</v>
      </c>
      <c r="Q282">
        <f t="shared" si="48"/>
        <v>5</v>
      </c>
      <c r="R282">
        <f t="shared" si="49"/>
        <v>2.0261442820000015</v>
      </c>
      <c r="S282">
        <f t="shared" si="50"/>
        <v>1.3903219540000009</v>
      </c>
      <c r="T282">
        <f t="shared" si="51"/>
        <v>2.2345902300000007</v>
      </c>
      <c r="U282" s="1">
        <f t="shared" si="52"/>
        <v>74</v>
      </c>
      <c r="V282">
        <f t="shared" si="53"/>
        <v>67</v>
      </c>
      <c r="W282">
        <f t="shared" si="54"/>
        <v>88</v>
      </c>
      <c r="X282" s="1" t="str">
        <f t="shared" si="55"/>
        <v/>
      </c>
      <c r="Y282" s="1" t="str">
        <f t="shared" si="56"/>
        <v/>
      </c>
      <c r="Z282" s="1" t="str">
        <f t="shared" si="57"/>
        <v/>
      </c>
      <c r="AA282" s="1">
        <f t="shared" si="58"/>
        <v>0.84426827599999976</v>
      </c>
      <c r="AB282" s="1" t="str">
        <f>LOOKUP(A282,Regions__2[])</f>
        <v>East Asia &amp; Pacific</v>
      </c>
      <c r="AC282" s="1" t="str">
        <f t="shared" si="59"/>
        <v/>
      </c>
    </row>
    <row r="283" spans="1:29" x14ac:dyDescent="0.25">
      <c r="A283" s="1" t="s">
        <v>197</v>
      </c>
      <c r="B283">
        <v>2020</v>
      </c>
      <c r="C283">
        <v>54409.792970000002</v>
      </c>
      <c r="D283">
        <v>31.14100075</v>
      </c>
      <c r="E283">
        <v>83.718191910000002</v>
      </c>
      <c r="F283">
        <v>1.595436949</v>
      </c>
      <c r="G283">
        <v>5.1094247800000003</v>
      </c>
      <c r="H283">
        <v>9.5769463619999993</v>
      </c>
      <c r="I283">
        <v>78.422564690000002</v>
      </c>
      <c r="J283">
        <v>2.3169621419999999</v>
      </c>
      <c r="K283">
        <v>6.5923936940000001</v>
      </c>
      <c r="L283">
        <v>12.66807947</v>
      </c>
      <c r="M283">
        <v>95.427886060000006</v>
      </c>
      <c r="N283">
        <v>0</v>
      </c>
      <c r="O283">
        <v>1.8302830059999999</v>
      </c>
      <c r="P283">
        <v>2.741830931</v>
      </c>
      <c r="Q283" t="str">
        <f t="shared" si="48"/>
        <v/>
      </c>
      <c r="R283" t="str">
        <f t="shared" si="49"/>
        <v/>
      </c>
      <c r="S283" t="str">
        <f t="shared" si="50"/>
        <v/>
      </c>
      <c r="T283" t="str">
        <f t="shared" si="51"/>
        <v/>
      </c>
      <c r="U283" s="1">
        <f t="shared" si="52"/>
        <v>84</v>
      </c>
      <c r="V283">
        <f t="shared" si="53"/>
        <v>78</v>
      </c>
      <c r="W283">
        <f t="shared" si="54"/>
        <v>95</v>
      </c>
      <c r="X283" s="1" t="str">
        <f t="shared" si="55"/>
        <v/>
      </c>
      <c r="Y283" s="1" t="str">
        <f t="shared" si="56"/>
        <v/>
      </c>
      <c r="Z283" s="1" t="str">
        <f t="shared" si="57"/>
        <v/>
      </c>
      <c r="AA283" s="1" t="str">
        <f t="shared" si="58"/>
        <v/>
      </c>
      <c r="AB283" s="1" t="str">
        <f>LOOKUP(A283,Regions__2[])</f>
        <v>East Asia &amp; Pacific</v>
      </c>
      <c r="AC283" s="1" t="str">
        <f t="shared" si="59"/>
        <v/>
      </c>
    </row>
    <row r="284" spans="1:29" x14ac:dyDescent="0.25">
      <c r="A284" s="1" t="s">
        <v>196</v>
      </c>
      <c r="B284">
        <v>2015</v>
      </c>
      <c r="C284">
        <v>2314.9008789999998</v>
      </c>
      <c r="D284">
        <v>46.90000534</v>
      </c>
      <c r="E284">
        <v>82.524135150000006</v>
      </c>
      <c r="F284">
        <v>7.2754761539999997</v>
      </c>
      <c r="G284">
        <v>4.4164614110000002</v>
      </c>
      <c r="H284">
        <v>5.7839272810000004</v>
      </c>
      <c r="I284">
        <v>70.141031380000001</v>
      </c>
      <c r="J284">
        <v>11.72007222</v>
      </c>
      <c r="K284">
        <v>7.6143896370000004</v>
      </c>
      <c r="L284">
        <v>10.52450676</v>
      </c>
      <c r="M284">
        <v>96.544235619999995</v>
      </c>
      <c r="N284">
        <v>2.2433222979999998</v>
      </c>
      <c r="O284">
        <v>0.79577988889999995</v>
      </c>
      <c r="P284">
        <v>0.41666219110000002</v>
      </c>
      <c r="Q284">
        <f t="shared" si="48"/>
        <v>5</v>
      </c>
      <c r="R284">
        <f t="shared" si="49"/>
        <v>0.34918022599999859</v>
      </c>
      <c r="S284">
        <f t="shared" si="50"/>
        <v>-5.5454053999997657E-2</v>
      </c>
      <c r="T284">
        <f t="shared" si="51"/>
        <v>0.22302721000000075</v>
      </c>
      <c r="U284" s="1">
        <f t="shared" si="52"/>
        <v>83</v>
      </c>
      <c r="V284">
        <f t="shared" si="53"/>
        <v>70</v>
      </c>
      <c r="W284">
        <f t="shared" si="54"/>
        <v>97</v>
      </c>
      <c r="X284" s="1" t="str">
        <f t="shared" si="55"/>
        <v/>
      </c>
      <c r="Y284" s="1" t="str">
        <f t="shared" si="56"/>
        <v/>
      </c>
      <c r="Z284" s="1" t="str">
        <f t="shared" si="57"/>
        <v/>
      </c>
      <c r="AA284" s="1">
        <f t="shared" si="58"/>
        <v>0.2784812639999984</v>
      </c>
      <c r="AB284" s="1" t="str">
        <f>LOOKUP(A284,Regions__2[])</f>
        <v>Sub-Saharan Africa</v>
      </c>
      <c r="AC284" s="1" t="str">
        <f t="shared" si="59"/>
        <v/>
      </c>
    </row>
    <row r="285" spans="1:29" x14ac:dyDescent="0.25">
      <c r="A285" s="1" t="s">
        <v>196</v>
      </c>
      <c r="B285">
        <v>2020</v>
      </c>
      <c r="C285">
        <v>2540.9160160000001</v>
      </c>
      <c r="D285">
        <v>52.033000950000002</v>
      </c>
      <c r="E285">
        <v>84.270036279999999</v>
      </c>
      <c r="F285">
        <v>7.0876275099999999</v>
      </c>
      <c r="G285">
        <v>3.740143722</v>
      </c>
      <c r="H285">
        <v>4.9021924849999996</v>
      </c>
      <c r="I285">
        <v>71.256167430000005</v>
      </c>
      <c r="J285">
        <v>11.97218925</v>
      </c>
      <c r="K285">
        <v>7.0818037589999996</v>
      </c>
      <c r="L285">
        <v>9.6898395629999996</v>
      </c>
      <c r="M285">
        <v>96.266965350000007</v>
      </c>
      <c r="N285">
        <v>2.5847589649999998</v>
      </c>
      <c r="O285">
        <v>0.65961026379999999</v>
      </c>
      <c r="P285">
        <v>0.4886654211</v>
      </c>
      <c r="Q285" t="str">
        <f t="shared" si="48"/>
        <v/>
      </c>
      <c r="R285" t="str">
        <f t="shared" si="49"/>
        <v/>
      </c>
      <c r="S285" t="str">
        <f t="shared" si="50"/>
        <v/>
      </c>
      <c r="T285" t="str">
        <f t="shared" si="51"/>
        <v/>
      </c>
      <c r="U285" s="1">
        <f t="shared" si="52"/>
        <v>84</v>
      </c>
      <c r="V285">
        <f t="shared" si="53"/>
        <v>71</v>
      </c>
      <c r="W285">
        <f t="shared" si="54"/>
        <v>96</v>
      </c>
      <c r="X285" s="1" t="str">
        <f t="shared" si="55"/>
        <v/>
      </c>
      <c r="Y285" s="1" t="str">
        <f t="shared" si="56"/>
        <v/>
      </c>
      <c r="Z285" s="1" t="str">
        <f t="shared" si="57"/>
        <v/>
      </c>
      <c r="AA285" s="1" t="str">
        <f t="shared" si="58"/>
        <v/>
      </c>
      <c r="AB285" s="1" t="str">
        <f>LOOKUP(A285,Regions__2[])</f>
        <v>Sub-Saharan Africa</v>
      </c>
      <c r="AC285" s="1" t="str">
        <f t="shared" si="59"/>
        <v/>
      </c>
    </row>
    <row r="286" spans="1:29" x14ac:dyDescent="0.25">
      <c r="A286" s="1" t="s">
        <v>32</v>
      </c>
      <c r="B286">
        <v>2015</v>
      </c>
      <c r="C286">
        <v>10.373999599999999</v>
      </c>
      <c r="D286">
        <v>100</v>
      </c>
      <c r="E286">
        <v>100</v>
      </c>
      <c r="F286">
        <v>0</v>
      </c>
      <c r="G286">
        <v>0</v>
      </c>
      <c r="H286">
        <v>0</v>
      </c>
      <c r="M286">
        <v>100</v>
      </c>
      <c r="N286">
        <v>0</v>
      </c>
      <c r="O286">
        <v>0</v>
      </c>
      <c r="P286">
        <v>0</v>
      </c>
      <c r="Q286">
        <f t="shared" si="48"/>
        <v>5</v>
      </c>
      <c r="R286">
        <f t="shared" si="49"/>
        <v>0</v>
      </c>
      <c r="S286">
        <f t="shared" si="50"/>
        <v>0</v>
      </c>
      <c r="T286">
        <f t="shared" si="51"/>
        <v>0</v>
      </c>
      <c r="U286" s="1">
        <f t="shared" si="52"/>
        <v>100</v>
      </c>
      <c r="V286">
        <f t="shared" si="53"/>
        <v>0</v>
      </c>
      <c r="W286">
        <f t="shared" si="54"/>
        <v>100</v>
      </c>
      <c r="X286" s="1" t="str">
        <f t="shared" si="55"/>
        <v>Full Access</v>
      </c>
      <c r="Y286" s="1" t="str">
        <f t="shared" si="56"/>
        <v/>
      </c>
      <c r="Z286" s="1" t="str">
        <f t="shared" si="57"/>
        <v>Full Access</v>
      </c>
      <c r="AA286" s="1">
        <f t="shared" si="58"/>
        <v>0</v>
      </c>
      <c r="AB286" s="1" t="str">
        <f>LOOKUP(A286,Regions__2[])</f>
        <v>East Asia &amp; Pacific</v>
      </c>
      <c r="AC286" s="1" t="str">
        <f t="shared" si="59"/>
        <v/>
      </c>
    </row>
    <row r="287" spans="1:29" x14ac:dyDescent="0.25">
      <c r="A287" s="1" t="s">
        <v>32</v>
      </c>
      <c r="B287">
        <v>2020</v>
      </c>
      <c r="C287">
        <v>10.833999629999999</v>
      </c>
      <c r="D287">
        <v>100</v>
      </c>
      <c r="E287">
        <v>100</v>
      </c>
      <c r="F287">
        <v>0</v>
      </c>
      <c r="G287">
        <v>0</v>
      </c>
      <c r="H287">
        <v>0</v>
      </c>
      <c r="M287">
        <v>100</v>
      </c>
      <c r="N287">
        <v>0</v>
      </c>
      <c r="O287">
        <v>0</v>
      </c>
      <c r="P287">
        <v>0</v>
      </c>
      <c r="Q287" t="str">
        <f t="shared" si="48"/>
        <v/>
      </c>
      <c r="R287" t="str">
        <f t="shared" si="49"/>
        <v/>
      </c>
      <c r="S287" t="str">
        <f t="shared" si="50"/>
        <v/>
      </c>
      <c r="T287" t="str">
        <f t="shared" si="51"/>
        <v/>
      </c>
      <c r="U287" s="1">
        <f t="shared" si="52"/>
        <v>100</v>
      </c>
      <c r="V287">
        <f t="shared" si="53"/>
        <v>0</v>
      </c>
      <c r="W287">
        <f t="shared" si="54"/>
        <v>100</v>
      </c>
      <c r="X287" s="1" t="str">
        <f t="shared" si="55"/>
        <v/>
      </c>
      <c r="Y287" s="1" t="str">
        <f t="shared" si="56"/>
        <v/>
      </c>
      <c r="Z287" s="1" t="str">
        <f t="shared" si="57"/>
        <v/>
      </c>
      <c r="AA287" s="1" t="str">
        <f t="shared" si="58"/>
        <v/>
      </c>
      <c r="AB287" s="1" t="str">
        <f>LOOKUP(A287,Regions__2[])</f>
        <v>East Asia &amp; Pacific</v>
      </c>
      <c r="AC287" s="1" t="str">
        <f t="shared" si="59"/>
        <v/>
      </c>
    </row>
    <row r="288" spans="1:29" x14ac:dyDescent="0.25">
      <c r="A288" s="1" t="s">
        <v>186</v>
      </c>
      <c r="B288">
        <v>2015</v>
      </c>
      <c r="C288">
        <v>27015.033200000002</v>
      </c>
      <c r="D288">
        <v>18.556999210000001</v>
      </c>
      <c r="E288">
        <v>87.808467590000006</v>
      </c>
      <c r="F288">
        <v>3.1679044589999998</v>
      </c>
      <c r="G288">
        <v>7.2642085280000002</v>
      </c>
      <c r="H288">
        <v>1.759419423</v>
      </c>
      <c r="I288">
        <v>87.241979639999997</v>
      </c>
      <c r="J288">
        <v>3.3102712580000002</v>
      </c>
      <c r="K288">
        <v>7.5313174839999997</v>
      </c>
      <c r="L288">
        <v>1.9164316180000001</v>
      </c>
      <c r="M288">
        <v>90.294671100000002</v>
      </c>
      <c r="N288">
        <v>2.5430847519999999</v>
      </c>
      <c r="O288">
        <v>6.091920182</v>
      </c>
      <c r="P288">
        <v>1.07032397</v>
      </c>
      <c r="Q288">
        <f t="shared" si="48"/>
        <v>5</v>
      </c>
      <c r="R288">
        <f t="shared" si="49"/>
        <v>0.45321483999999829</v>
      </c>
      <c r="S288">
        <f t="shared" si="50"/>
        <v>-0.14340758799999948</v>
      </c>
      <c r="T288">
        <f t="shared" si="51"/>
        <v>0.59225840200000168</v>
      </c>
      <c r="U288" s="1">
        <f t="shared" si="52"/>
        <v>88</v>
      </c>
      <c r="V288">
        <f t="shared" si="53"/>
        <v>87</v>
      </c>
      <c r="W288">
        <f t="shared" si="54"/>
        <v>90</v>
      </c>
      <c r="X288" s="1" t="str">
        <f t="shared" si="55"/>
        <v/>
      </c>
      <c r="Y288" s="1" t="str">
        <f t="shared" si="56"/>
        <v/>
      </c>
      <c r="Z288" s="1" t="str">
        <f t="shared" si="57"/>
        <v/>
      </c>
      <c r="AA288" s="1">
        <f t="shared" si="58"/>
        <v>0.7356659900000011</v>
      </c>
      <c r="AB288" s="1" t="str">
        <f>LOOKUP(A288,Regions__2[])</f>
        <v>South Asia</v>
      </c>
      <c r="AC288" s="1" t="str">
        <f t="shared" si="59"/>
        <v/>
      </c>
    </row>
    <row r="289" spans="1:29" x14ac:dyDescent="0.25">
      <c r="A289" s="1" t="s">
        <v>186</v>
      </c>
      <c r="B289">
        <v>2020</v>
      </c>
      <c r="C289">
        <v>29136.808590000001</v>
      </c>
      <c r="D289">
        <v>20.57600021</v>
      </c>
      <c r="E289">
        <v>90.074541789999998</v>
      </c>
      <c r="F289">
        <v>3.979825725</v>
      </c>
      <c r="G289">
        <v>4.699081176</v>
      </c>
      <c r="H289">
        <v>1.246551314</v>
      </c>
      <c r="I289">
        <v>90.203271650000005</v>
      </c>
      <c r="J289">
        <v>4.2073482459999996</v>
      </c>
      <c r="K289">
        <v>4.2690239510000003</v>
      </c>
      <c r="L289">
        <v>1.320356149</v>
      </c>
      <c r="M289">
        <v>89.577633160000005</v>
      </c>
      <c r="N289">
        <v>3.1015814110000002</v>
      </c>
      <c r="O289">
        <v>6.359123168</v>
      </c>
      <c r="P289">
        <v>0.96166225849999998</v>
      </c>
      <c r="Q289" t="str">
        <f t="shared" si="48"/>
        <v/>
      </c>
      <c r="R289" t="str">
        <f t="shared" si="49"/>
        <v/>
      </c>
      <c r="S289" t="str">
        <f t="shared" si="50"/>
        <v/>
      </c>
      <c r="T289" t="str">
        <f t="shared" si="51"/>
        <v/>
      </c>
      <c r="U289" s="1">
        <f t="shared" si="52"/>
        <v>90</v>
      </c>
      <c r="V289">
        <f t="shared" si="53"/>
        <v>90</v>
      </c>
      <c r="W289">
        <f t="shared" si="54"/>
        <v>90</v>
      </c>
      <c r="X289" s="1" t="str">
        <f t="shared" si="55"/>
        <v/>
      </c>
      <c r="Y289" s="1" t="str">
        <f t="shared" si="56"/>
        <v/>
      </c>
      <c r="Z289" s="1" t="str">
        <f t="shared" si="57"/>
        <v/>
      </c>
      <c r="AA289" s="1" t="str">
        <f t="shared" si="58"/>
        <v/>
      </c>
      <c r="AB289" s="1" t="str">
        <f>LOOKUP(A289,Regions__2[])</f>
        <v>South Asia</v>
      </c>
      <c r="AC289" s="1" t="str">
        <f t="shared" si="59"/>
        <v/>
      </c>
    </row>
    <row r="290" spans="1:29" x14ac:dyDescent="0.25">
      <c r="A290" s="1" t="s">
        <v>54</v>
      </c>
      <c r="B290">
        <v>2015</v>
      </c>
      <c r="C290">
        <v>16938.492190000001</v>
      </c>
      <c r="D290">
        <v>90.172996519999998</v>
      </c>
      <c r="E290">
        <v>99.999998559999995</v>
      </c>
      <c r="F290">
        <v>0</v>
      </c>
      <c r="G290">
        <v>1.441336238E-6</v>
      </c>
      <c r="H290">
        <v>0</v>
      </c>
      <c r="I290">
        <v>100</v>
      </c>
      <c r="J290">
        <v>0</v>
      </c>
      <c r="K290">
        <v>0</v>
      </c>
      <c r="L290">
        <v>0</v>
      </c>
      <c r="M290">
        <v>100</v>
      </c>
      <c r="N290">
        <v>0</v>
      </c>
      <c r="O290">
        <v>0</v>
      </c>
      <c r="P290">
        <v>0</v>
      </c>
      <c r="Q290">
        <f t="shared" si="48"/>
        <v>5</v>
      </c>
      <c r="R290">
        <f t="shared" si="49"/>
        <v>1.4600000213249588E-7</v>
      </c>
      <c r="S290">
        <f t="shared" si="50"/>
        <v>0</v>
      </c>
      <c r="T290">
        <f t="shared" si="51"/>
        <v>0</v>
      </c>
      <c r="U290" s="1">
        <f t="shared" si="52"/>
        <v>100</v>
      </c>
      <c r="V290">
        <f t="shared" si="53"/>
        <v>100</v>
      </c>
      <c r="W290">
        <f t="shared" si="54"/>
        <v>100</v>
      </c>
      <c r="X290" s="1" t="str">
        <f t="shared" si="55"/>
        <v>Full Access</v>
      </c>
      <c r="Y290" s="1" t="str">
        <f t="shared" si="56"/>
        <v>Full Access</v>
      </c>
      <c r="Z290" s="1" t="str">
        <f t="shared" si="57"/>
        <v>Full Access</v>
      </c>
      <c r="AA290" s="1">
        <f t="shared" si="58"/>
        <v>0</v>
      </c>
      <c r="AB290" s="1" t="str">
        <f>LOOKUP(A290,Regions__2[])</f>
        <v>Europe &amp; Central Asia</v>
      </c>
      <c r="AC290" s="1" t="str">
        <f t="shared" si="59"/>
        <v/>
      </c>
    </row>
    <row r="291" spans="1:29" x14ac:dyDescent="0.25">
      <c r="A291" s="1" t="s">
        <v>54</v>
      </c>
      <c r="B291">
        <v>2020</v>
      </c>
      <c r="C291">
        <v>17134.873049999998</v>
      </c>
      <c r="D291">
        <v>92.236000059999995</v>
      </c>
      <c r="E291">
        <v>99.999999290000005</v>
      </c>
      <c r="F291">
        <v>0</v>
      </c>
      <c r="G291">
        <v>7.1240862099999999E-7</v>
      </c>
      <c r="H291">
        <v>0</v>
      </c>
      <c r="I291">
        <v>100</v>
      </c>
      <c r="J291">
        <v>0</v>
      </c>
      <c r="K291">
        <v>0</v>
      </c>
      <c r="L291">
        <v>0</v>
      </c>
      <c r="M291">
        <v>100</v>
      </c>
      <c r="N291">
        <v>0</v>
      </c>
      <c r="O291">
        <v>0</v>
      </c>
      <c r="P291">
        <v>0</v>
      </c>
      <c r="Q291" t="str">
        <f t="shared" si="48"/>
        <v/>
      </c>
      <c r="R291" t="str">
        <f t="shared" si="49"/>
        <v/>
      </c>
      <c r="S291" t="str">
        <f t="shared" si="50"/>
        <v/>
      </c>
      <c r="T291" t="str">
        <f t="shared" si="51"/>
        <v/>
      </c>
      <c r="U291" s="1">
        <f t="shared" si="52"/>
        <v>100</v>
      </c>
      <c r="V291">
        <f t="shared" si="53"/>
        <v>100</v>
      </c>
      <c r="W291">
        <f t="shared" si="54"/>
        <v>100</v>
      </c>
      <c r="X291" s="1" t="str">
        <f t="shared" si="55"/>
        <v/>
      </c>
      <c r="Y291" s="1" t="str">
        <f t="shared" si="56"/>
        <v/>
      </c>
      <c r="Z291" s="1" t="str">
        <f t="shared" si="57"/>
        <v/>
      </c>
      <c r="AA291" s="1" t="str">
        <f t="shared" si="58"/>
        <v/>
      </c>
      <c r="AB291" s="1" t="str">
        <f>LOOKUP(A291,Regions__2[])</f>
        <v>Europe &amp; Central Asia</v>
      </c>
      <c r="AC291" s="1" t="str">
        <f t="shared" si="59"/>
        <v/>
      </c>
    </row>
    <row r="292" spans="1:29" x14ac:dyDescent="0.25">
      <c r="A292" s="1" t="s">
        <v>97</v>
      </c>
      <c r="B292">
        <v>2015</v>
      </c>
      <c r="C292">
        <v>271.06201170000003</v>
      </c>
      <c r="D292">
        <v>69.379005430000007</v>
      </c>
      <c r="E292">
        <v>98.138558489999994</v>
      </c>
      <c r="F292">
        <v>0</v>
      </c>
      <c r="G292">
        <v>1.861441508</v>
      </c>
      <c r="H292">
        <v>0</v>
      </c>
      <c r="Q292">
        <f t="shared" si="48"/>
        <v>5</v>
      </c>
      <c r="R292">
        <f t="shared" si="49"/>
        <v>0.23335241600000245</v>
      </c>
      <c r="S292">
        <f t="shared" si="50"/>
        <v>0</v>
      </c>
      <c r="T292">
        <f t="shared" si="51"/>
        <v>0</v>
      </c>
      <c r="U292" s="1">
        <f t="shared" si="52"/>
        <v>98</v>
      </c>
      <c r="V292">
        <f t="shared" si="53"/>
        <v>0</v>
      </c>
      <c r="W292">
        <f t="shared" si="54"/>
        <v>0</v>
      </c>
      <c r="X292" s="1" t="str">
        <f t="shared" si="55"/>
        <v/>
      </c>
      <c r="Y292" s="1" t="str">
        <f t="shared" si="56"/>
        <v/>
      </c>
      <c r="Z292" s="1" t="str">
        <f t="shared" si="57"/>
        <v/>
      </c>
      <c r="AA292" s="1">
        <f t="shared" si="58"/>
        <v>0</v>
      </c>
      <c r="AB292" s="1" t="str">
        <f>LOOKUP(A292,Regions__2[])</f>
        <v>East Asia &amp; Pacific</v>
      </c>
      <c r="AC292" s="1" t="str">
        <f t="shared" si="59"/>
        <v/>
      </c>
    </row>
    <row r="293" spans="1:29" x14ac:dyDescent="0.25">
      <c r="A293" s="1" t="s">
        <v>97</v>
      </c>
      <c r="B293">
        <v>2020</v>
      </c>
      <c r="C293">
        <v>285.4909973</v>
      </c>
      <c r="D293">
        <v>71.517997739999998</v>
      </c>
      <c r="E293">
        <v>99.305320570000006</v>
      </c>
      <c r="F293">
        <v>0</v>
      </c>
      <c r="G293">
        <v>0.69467942780000003</v>
      </c>
      <c r="H293">
        <v>0</v>
      </c>
      <c r="Q293" t="str">
        <f t="shared" si="48"/>
        <v/>
      </c>
      <c r="R293" t="str">
        <f t="shared" si="49"/>
        <v/>
      </c>
      <c r="S293" t="str">
        <f t="shared" si="50"/>
        <v/>
      </c>
      <c r="T293" t="str">
        <f t="shared" si="51"/>
        <v/>
      </c>
      <c r="U293" s="1">
        <f t="shared" si="52"/>
        <v>99</v>
      </c>
      <c r="V293">
        <f t="shared" si="53"/>
        <v>0</v>
      </c>
      <c r="W293">
        <f t="shared" si="54"/>
        <v>0</v>
      </c>
      <c r="X293" s="1" t="str">
        <f t="shared" si="55"/>
        <v/>
      </c>
      <c r="Y293" s="1" t="str">
        <f t="shared" si="56"/>
        <v/>
      </c>
      <c r="Z293" s="1" t="str">
        <f t="shared" si="57"/>
        <v/>
      </c>
      <c r="AA293" s="1" t="str">
        <f t="shared" si="58"/>
        <v/>
      </c>
      <c r="AB293" s="1" t="str">
        <f>LOOKUP(A293,Regions__2[])</f>
        <v>East Asia &amp; Pacific</v>
      </c>
      <c r="AC293" s="1" t="str">
        <f t="shared" si="59"/>
        <v/>
      </c>
    </row>
    <row r="294" spans="1:29" x14ac:dyDescent="0.25">
      <c r="A294" s="1" t="s">
        <v>27</v>
      </c>
      <c r="B294">
        <v>2015</v>
      </c>
      <c r="C294">
        <v>4614.5268550000001</v>
      </c>
      <c r="D294">
        <v>86.340995789999994</v>
      </c>
      <c r="E294">
        <v>99.999997350000001</v>
      </c>
      <c r="F294">
        <v>0</v>
      </c>
      <c r="G294">
        <v>2.6453484029999998E-6</v>
      </c>
      <c r="H294">
        <v>0</v>
      </c>
      <c r="I294">
        <v>100</v>
      </c>
      <c r="J294">
        <v>0</v>
      </c>
      <c r="K294">
        <v>0</v>
      </c>
      <c r="L294">
        <v>0</v>
      </c>
      <c r="M294">
        <v>100</v>
      </c>
      <c r="N294">
        <v>0</v>
      </c>
      <c r="O294">
        <v>0</v>
      </c>
      <c r="P294">
        <v>0</v>
      </c>
      <c r="Q294">
        <f t="shared" si="48"/>
        <v>5</v>
      </c>
      <c r="R294">
        <f t="shared" si="49"/>
        <v>7.8999999857387589E-7</v>
      </c>
      <c r="S294">
        <f t="shared" si="50"/>
        <v>0</v>
      </c>
      <c r="T294">
        <f t="shared" si="51"/>
        <v>0</v>
      </c>
      <c r="U294" s="1">
        <f t="shared" si="52"/>
        <v>100</v>
      </c>
      <c r="V294">
        <f t="shared" si="53"/>
        <v>100</v>
      </c>
      <c r="W294">
        <f t="shared" si="54"/>
        <v>100</v>
      </c>
      <c r="X294" s="1" t="str">
        <f t="shared" si="55"/>
        <v>Full Access</v>
      </c>
      <c r="Y294" s="1" t="str">
        <f t="shared" si="56"/>
        <v>Full Access</v>
      </c>
      <c r="Z294" s="1" t="str">
        <f t="shared" si="57"/>
        <v>Full Access</v>
      </c>
      <c r="AA294" s="1">
        <f t="shared" si="58"/>
        <v>0</v>
      </c>
      <c r="AB294" s="1" t="str">
        <f>LOOKUP(A294,Regions__2[])</f>
        <v>East Asia &amp; Pacific</v>
      </c>
      <c r="AC294" s="1" t="str">
        <f t="shared" si="59"/>
        <v/>
      </c>
    </row>
    <row r="295" spans="1:29" x14ac:dyDescent="0.25">
      <c r="A295" s="1" t="s">
        <v>27</v>
      </c>
      <c r="B295">
        <v>2020</v>
      </c>
      <c r="C295">
        <v>4822.2329099999997</v>
      </c>
      <c r="D295">
        <v>86.698997500000004</v>
      </c>
      <c r="E295">
        <v>100.00000129999999</v>
      </c>
      <c r="F295">
        <v>0</v>
      </c>
      <c r="G295">
        <v>0</v>
      </c>
      <c r="H295">
        <v>0</v>
      </c>
      <c r="I295">
        <v>100</v>
      </c>
      <c r="J295">
        <v>0</v>
      </c>
      <c r="K295">
        <v>0</v>
      </c>
      <c r="L295">
        <v>0</v>
      </c>
      <c r="M295">
        <v>100</v>
      </c>
      <c r="N295">
        <v>0</v>
      </c>
      <c r="O295">
        <v>0</v>
      </c>
      <c r="P295">
        <v>0</v>
      </c>
      <c r="Q295" t="str">
        <f t="shared" si="48"/>
        <v/>
      </c>
      <c r="R295" t="str">
        <f t="shared" si="49"/>
        <v/>
      </c>
      <c r="S295" t="str">
        <f t="shared" si="50"/>
        <v/>
      </c>
      <c r="T295" t="str">
        <f t="shared" si="51"/>
        <v/>
      </c>
      <c r="U295" s="1">
        <f t="shared" si="52"/>
        <v>100</v>
      </c>
      <c r="V295">
        <f t="shared" si="53"/>
        <v>100</v>
      </c>
      <c r="W295">
        <f t="shared" si="54"/>
        <v>100</v>
      </c>
      <c r="X295" s="1" t="str">
        <f t="shared" si="55"/>
        <v/>
      </c>
      <c r="Y295" s="1" t="str">
        <f t="shared" si="56"/>
        <v/>
      </c>
      <c r="Z295" s="1" t="str">
        <f t="shared" si="57"/>
        <v/>
      </c>
      <c r="AA295" s="1" t="str">
        <f t="shared" si="58"/>
        <v/>
      </c>
      <c r="AB295" s="1" t="str">
        <f>LOOKUP(A295,Regions__2[])</f>
        <v>East Asia &amp; Pacific</v>
      </c>
      <c r="AC295" s="1" t="str">
        <f t="shared" si="59"/>
        <v/>
      </c>
    </row>
    <row r="296" spans="1:29" x14ac:dyDescent="0.25">
      <c r="A296" s="1" t="s">
        <v>200</v>
      </c>
      <c r="B296">
        <v>2015</v>
      </c>
      <c r="C296">
        <v>6223.2338870000003</v>
      </c>
      <c r="D296">
        <v>57.894996640000002</v>
      </c>
      <c r="E296">
        <v>81.35312854</v>
      </c>
      <c r="F296">
        <v>1.4259273880000001</v>
      </c>
      <c r="G296">
        <v>13.835758999999999</v>
      </c>
      <c r="H296">
        <v>3.3851850699999999</v>
      </c>
      <c r="I296">
        <v>59.50465784</v>
      </c>
      <c r="J296">
        <v>3.2389618649999998</v>
      </c>
      <c r="K296">
        <v>29.55960602</v>
      </c>
      <c r="L296">
        <v>7.6967742709999998</v>
      </c>
      <c r="M296">
        <v>97.242754880000007</v>
      </c>
      <c r="N296">
        <v>0.1073710103</v>
      </c>
      <c r="O296">
        <v>2.4003566219999999</v>
      </c>
      <c r="P296">
        <v>0.24951748460000001</v>
      </c>
      <c r="Q296">
        <f t="shared" si="48"/>
        <v>5</v>
      </c>
      <c r="R296">
        <f t="shared" si="49"/>
        <v>7.11250519999993E-2</v>
      </c>
      <c r="S296">
        <f t="shared" si="50"/>
        <v>3.2840345999997564E-2</v>
      </c>
      <c r="T296">
        <f t="shared" si="51"/>
        <v>-7.9442242000000357E-2</v>
      </c>
      <c r="U296" s="1">
        <f t="shared" si="52"/>
        <v>81</v>
      </c>
      <c r="V296">
        <f t="shared" si="53"/>
        <v>60</v>
      </c>
      <c r="W296">
        <f t="shared" si="54"/>
        <v>97</v>
      </c>
      <c r="X296" s="1" t="str">
        <f t="shared" si="55"/>
        <v/>
      </c>
      <c r="Y296" s="1" t="str">
        <f t="shared" si="56"/>
        <v/>
      </c>
      <c r="Z296" s="1" t="str">
        <f t="shared" si="57"/>
        <v/>
      </c>
      <c r="AA296" s="1">
        <f t="shared" si="58"/>
        <v>-0.11228258799999792</v>
      </c>
      <c r="AB296" s="1" t="str">
        <f>LOOKUP(A296,Regions__2[])</f>
        <v>Latin America &amp; Caribbean</v>
      </c>
      <c r="AC296" s="1" t="str">
        <f t="shared" si="59"/>
        <v/>
      </c>
    </row>
    <row r="297" spans="1:29" x14ac:dyDescent="0.25">
      <c r="A297" s="1" t="s">
        <v>200</v>
      </c>
      <c r="B297">
        <v>2020</v>
      </c>
      <c r="C297">
        <v>6624.5541990000002</v>
      </c>
      <c r="D297">
        <v>59.012001040000001</v>
      </c>
      <c r="E297">
        <v>81.708753799999997</v>
      </c>
      <c r="F297">
        <v>1.506645682</v>
      </c>
      <c r="G297">
        <v>13.530531140000001</v>
      </c>
      <c r="H297">
        <v>3.2540693780000001</v>
      </c>
      <c r="I297">
        <v>59.107446629999998</v>
      </c>
      <c r="J297">
        <v>3.5209742849999999</v>
      </c>
      <c r="K297">
        <v>29.780173680000001</v>
      </c>
      <c r="L297">
        <v>7.5914054000000002</v>
      </c>
      <c r="M297">
        <v>97.406956609999995</v>
      </c>
      <c r="N297">
        <v>0.10755231429999999</v>
      </c>
      <c r="O297">
        <v>2.244007656</v>
      </c>
      <c r="P297">
        <v>0.24148342289999999</v>
      </c>
      <c r="Q297" t="str">
        <f t="shared" si="48"/>
        <v/>
      </c>
      <c r="R297" t="str">
        <f t="shared" si="49"/>
        <v/>
      </c>
      <c r="S297" t="str">
        <f t="shared" si="50"/>
        <v/>
      </c>
      <c r="T297" t="str">
        <f t="shared" si="51"/>
        <v/>
      </c>
      <c r="U297" s="1">
        <f t="shared" si="52"/>
        <v>82</v>
      </c>
      <c r="V297">
        <f t="shared" si="53"/>
        <v>59</v>
      </c>
      <c r="W297">
        <f t="shared" si="54"/>
        <v>97</v>
      </c>
      <c r="X297" s="1" t="str">
        <f t="shared" si="55"/>
        <v/>
      </c>
      <c r="Y297" s="1" t="str">
        <f t="shared" si="56"/>
        <v/>
      </c>
      <c r="Z297" s="1" t="str">
        <f t="shared" si="57"/>
        <v/>
      </c>
      <c r="AA297" s="1" t="str">
        <f t="shared" si="58"/>
        <v/>
      </c>
      <c r="AB297" s="1" t="str">
        <f>LOOKUP(A297,Regions__2[])</f>
        <v>Latin America &amp; Caribbean</v>
      </c>
      <c r="AC297" s="1" t="str">
        <f t="shared" si="59"/>
        <v/>
      </c>
    </row>
    <row r="298" spans="1:29" x14ac:dyDescent="0.25">
      <c r="A298" s="1" t="s">
        <v>241</v>
      </c>
      <c r="B298">
        <v>2015</v>
      </c>
      <c r="C298">
        <v>20001.662110000001</v>
      </c>
      <c r="D298">
        <v>16.24699974</v>
      </c>
      <c r="E298">
        <v>45.482458059999999</v>
      </c>
      <c r="F298">
        <v>16.128836960000001</v>
      </c>
      <c r="G298">
        <v>34.719560010000002</v>
      </c>
      <c r="H298">
        <v>3.6691449719999998</v>
      </c>
      <c r="I298">
        <v>37.329941650000002</v>
      </c>
      <c r="J298">
        <v>17.64359486</v>
      </c>
      <c r="K298">
        <v>40.888487750000003</v>
      </c>
      <c r="L298">
        <v>4.1379757509999999</v>
      </c>
      <c r="M298">
        <v>87.508539040000002</v>
      </c>
      <c r="N298">
        <v>8.3202861959999996</v>
      </c>
      <c r="O298">
        <v>2.918844344</v>
      </c>
      <c r="P298">
        <v>1.252330425</v>
      </c>
      <c r="Q298">
        <f t="shared" si="48"/>
        <v>5</v>
      </c>
      <c r="R298">
        <f t="shared" si="49"/>
        <v>0.28586788200000085</v>
      </c>
      <c r="S298">
        <f t="shared" si="50"/>
        <v>-0.33893985600000176</v>
      </c>
      <c r="T298">
        <f t="shared" si="51"/>
        <v>0.36484353399999919</v>
      </c>
      <c r="U298" s="1">
        <f t="shared" si="52"/>
        <v>45</v>
      </c>
      <c r="V298">
        <f t="shared" si="53"/>
        <v>37</v>
      </c>
      <c r="W298">
        <f t="shared" si="54"/>
        <v>88</v>
      </c>
      <c r="X298" s="1" t="str">
        <f t="shared" si="55"/>
        <v/>
      </c>
      <c r="Y298" s="1" t="str">
        <f t="shared" si="56"/>
        <v/>
      </c>
      <c r="Z298" s="1" t="str">
        <f t="shared" si="57"/>
        <v/>
      </c>
      <c r="AA298" s="1">
        <f t="shared" si="58"/>
        <v>0.70378339000000101</v>
      </c>
      <c r="AB298" s="1" t="str">
        <f>LOOKUP(A298,Regions__2[])</f>
        <v>Sub-Saharan Africa</v>
      </c>
      <c r="AC298" s="1" t="str">
        <f t="shared" si="59"/>
        <v/>
      </c>
    </row>
    <row r="299" spans="1:29" x14ac:dyDescent="0.25">
      <c r="A299" s="1" t="s">
        <v>241</v>
      </c>
      <c r="B299">
        <v>2020</v>
      </c>
      <c r="C299">
        <v>24206.636719999999</v>
      </c>
      <c r="D299">
        <v>16.625999449999998</v>
      </c>
      <c r="E299">
        <v>46.911797470000003</v>
      </c>
      <c r="F299">
        <v>21.653898699999999</v>
      </c>
      <c r="G299">
        <v>27.027512439999999</v>
      </c>
      <c r="H299">
        <v>4.4067913919999997</v>
      </c>
      <c r="I299">
        <v>39.154159319999998</v>
      </c>
      <c r="J299">
        <v>23.987740389999999</v>
      </c>
      <c r="K299">
        <v>31.991506480000002</v>
      </c>
      <c r="L299">
        <v>4.8665938129999997</v>
      </c>
      <c r="M299">
        <v>85.813839759999993</v>
      </c>
      <c r="N299">
        <v>9.9504408289999997</v>
      </c>
      <c r="O299">
        <v>2.1346877800000001</v>
      </c>
      <c r="P299">
        <v>2.1010316339999999</v>
      </c>
      <c r="Q299" t="str">
        <f t="shared" si="48"/>
        <v/>
      </c>
      <c r="R299" t="str">
        <f t="shared" si="49"/>
        <v/>
      </c>
      <c r="S299" t="str">
        <f t="shared" si="50"/>
        <v/>
      </c>
      <c r="T299" t="str">
        <f t="shared" si="51"/>
        <v/>
      </c>
      <c r="U299" s="1">
        <f t="shared" si="52"/>
        <v>47</v>
      </c>
      <c r="V299">
        <f t="shared" si="53"/>
        <v>39</v>
      </c>
      <c r="W299">
        <f t="shared" si="54"/>
        <v>86</v>
      </c>
      <c r="X299" s="1" t="str">
        <f t="shared" si="55"/>
        <v/>
      </c>
      <c r="Y299" s="1" t="str">
        <f t="shared" si="56"/>
        <v/>
      </c>
      <c r="Z299" s="1" t="str">
        <f t="shared" si="57"/>
        <v/>
      </c>
      <c r="AA299" s="1" t="str">
        <f t="shared" si="58"/>
        <v/>
      </c>
      <c r="AB299" s="1" t="str">
        <f>LOOKUP(A299,Regions__2[])</f>
        <v>Sub-Saharan Africa</v>
      </c>
      <c r="AC299" s="1" t="str">
        <f t="shared" si="59"/>
        <v/>
      </c>
    </row>
    <row r="300" spans="1:29" x14ac:dyDescent="0.25">
      <c r="A300" s="1" t="s">
        <v>205</v>
      </c>
      <c r="B300">
        <v>2015</v>
      </c>
      <c r="C300">
        <v>181137.45310000001</v>
      </c>
      <c r="D300">
        <v>47.837997440000002</v>
      </c>
      <c r="E300">
        <v>68.779755460000004</v>
      </c>
      <c r="F300">
        <v>6.7135509960000004</v>
      </c>
      <c r="G300">
        <v>14.733762459999999</v>
      </c>
      <c r="H300">
        <v>9.7729310859999998</v>
      </c>
      <c r="I300">
        <v>53.492449000000001</v>
      </c>
      <c r="J300">
        <v>7.1064402710000003</v>
      </c>
      <c r="K300">
        <v>23.107160100000002</v>
      </c>
      <c r="L300">
        <v>16.29395062</v>
      </c>
      <c r="M300">
        <v>85.448858319999999</v>
      </c>
      <c r="N300">
        <v>6.2851490559999998</v>
      </c>
      <c r="O300">
        <v>5.6035061180000003</v>
      </c>
      <c r="P300">
        <v>2.6624865010000001</v>
      </c>
      <c r="Q300">
        <f t="shared" si="48"/>
        <v>5</v>
      </c>
      <c r="R300">
        <f t="shared" si="49"/>
        <v>1.7658595840000004</v>
      </c>
      <c r="S300">
        <f t="shared" si="50"/>
        <v>1.381769374000001</v>
      </c>
      <c r="T300">
        <f t="shared" si="51"/>
        <v>1.6331522059999997</v>
      </c>
      <c r="U300" s="1">
        <f t="shared" si="52"/>
        <v>69</v>
      </c>
      <c r="V300">
        <f t="shared" si="53"/>
        <v>53</v>
      </c>
      <c r="W300">
        <f t="shared" si="54"/>
        <v>85</v>
      </c>
      <c r="X300" s="1" t="str">
        <f t="shared" si="55"/>
        <v/>
      </c>
      <c r="Y300" s="1" t="str">
        <f t="shared" si="56"/>
        <v/>
      </c>
      <c r="Z300" s="1" t="str">
        <f t="shared" si="57"/>
        <v/>
      </c>
      <c r="AA300" s="1">
        <f t="shared" si="58"/>
        <v>0.25138283199999867</v>
      </c>
      <c r="AB300" s="1" t="str">
        <f>LOOKUP(A300,Regions__2[])</f>
        <v>Sub-Saharan Africa</v>
      </c>
      <c r="AC300" s="1" t="str">
        <f t="shared" si="59"/>
        <v/>
      </c>
    </row>
    <row r="301" spans="1:29" x14ac:dyDescent="0.25">
      <c r="A301" s="1" t="s">
        <v>205</v>
      </c>
      <c r="B301">
        <v>2020</v>
      </c>
      <c r="C301">
        <v>206139.5938</v>
      </c>
      <c r="D301">
        <v>51.958000179999999</v>
      </c>
      <c r="E301">
        <v>77.609053380000006</v>
      </c>
      <c r="F301">
        <v>4.9793993429999999</v>
      </c>
      <c r="G301">
        <v>11.79691148</v>
      </c>
      <c r="H301">
        <v>5.6146357939999998</v>
      </c>
      <c r="I301">
        <v>61.658210029999999</v>
      </c>
      <c r="J301">
        <v>7.1289245829999999</v>
      </c>
      <c r="K301">
        <v>20.924875350000001</v>
      </c>
      <c r="L301">
        <v>10.28799004</v>
      </c>
      <c r="M301">
        <v>92.357705190000004</v>
      </c>
      <c r="N301">
        <v>2.9918806500000001</v>
      </c>
      <c r="O301">
        <v>3.356908786</v>
      </c>
      <c r="P301">
        <v>1.2935053700000001</v>
      </c>
      <c r="Q301" t="str">
        <f t="shared" si="48"/>
        <v/>
      </c>
      <c r="R301" t="str">
        <f t="shared" si="49"/>
        <v/>
      </c>
      <c r="S301" t="str">
        <f t="shared" si="50"/>
        <v/>
      </c>
      <c r="T301" t="str">
        <f t="shared" si="51"/>
        <v/>
      </c>
      <c r="U301" s="1">
        <f t="shared" si="52"/>
        <v>78</v>
      </c>
      <c r="V301">
        <f t="shared" si="53"/>
        <v>62</v>
      </c>
      <c r="W301">
        <f t="shared" si="54"/>
        <v>92</v>
      </c>
      <c r="X301" s="1" t="str">
        <f t="shared" si="55"/>
        <v/>
      </c>
      <c r="Y301" s="1" t="str">
        <f t="shared" si="56"/>
        <v/>
      </c>
      <c r="Z301" s="1" t="str">
        <f t="shared" si="57"/>
        <v/>
      </c>
      <c r="AA301" s="1" t="str">
        <f t="shared" si="58"/>
        <v/>
      </c>
      <c r="AB301" s="1" t="str">
        <f>LOOKUP(A301,Regions__2[])</f>
        <v>Sub-Saharan Africa</v>
      </c>
      <c r="AC301" s="1" t="str">
        <f t="shared" si="59"/>
        <v/>
      </c>
    </row>
    <row r="302" spans="1:29" x14ac:dyDescent="0.25">
      <c r="A302" s="1" t="s">
        <v>123</v>
      </c>
      <c r="B302">
        <v>2015</v>
      </c>
      <c r="C302">
        <v>1.6100000139999999</v>
      </c>
      <c r="D302">
        <v>42.568000789999999</v>
      </c>
      <c r="E302">
        <v>97.606139409999997</v>
      </c>
      <c r="F302">
        <v>0</v>
      </c>
      <c r="G302">
        <v>2.393860594</v>
      </c>
      <c r="H302">
        <v>0</v>
      </c>
      <c r="Q302">
        <f t="shared" si="48"/>
        <v>5</v>
      </c>
      <c r="R302">
        <f t="shared" si="49"/>
        <v>-0.1190526460000001</v>
      </c>
      <c r="S302">
        <f t="shared" si="50"/>
        <v>0</v>
      </c>
      <c r="T302">
        <f t="shared" si="51"/>
        <v>0</v>
      </c>
      <c r="U302" s="1">
        <f t="shared" si="52"/>
        <v>98</v>
      </c>
      <c r="V302">
        <f t="shared" si="53"/>
        <v>0</v>
      </c>
      <c r="W302">
        <f t="shared" si="54"/>
        <v>0</v>
      </c>
      <c r="X302" s="1" t="str">
        <f t="shared" si="55"/>
        <v/>
      </c>
      <c r="Y302" s="1" t="str">
        <f t="shared" si="56"/>
        <v/>
      </c>
      <c r="Z302" s="1" t="str">
        <f t="shared" si="57"/>
        <v/>
      </c>
      <c r="AA302" s="1">
        <f t="shared" si="58"/>
        <v>0</v>
      </c>
      <c r="AB302" s="1" t="str">
        <f>LOOKUP(A302,Regions__2[])</f>
        <v>East Asia &amp; Pacific</v>
      </c>
      <c r="AC302" s="1" t="str">
        <f t="shared" si="59"/>
        <v/>
      </c>
    </row>
    <row r="303" spans="1:29" x14ac:dyDescent="0.25">
      <c r="A303" s="1" t="s">
        <v>123</v>
      </c>
      <c r="B303">
        <v>2020</v>
      </c>
      <c r="C303">
        <v>1.618000031</v>
      </c>
      <c r="D303">
        <v>46.202003480000002</v>
      </c>
      <c r="E303">
        <v>97.010876179999997</v>
      </c>
      <c r="F303">
        <v>0</v>
      </c>
      <c r="G303">
        <v>2.9891238219999998</v>
      </c>
      <c r="H303">
        <v>0</v>
      </c>
      <c r="Q303" t="str">
        <f t="shared" si="48"/>
        <v/>
      </c>
      <c r="R303" t="str">
        <f t="shared" si="49"/>
        <v/>
      </c>
      <c r="S303" t="str">
        <f t="shared" si="50"/>
        <v/>
      </c>
      <c r="T303" t="str">
        <f t="shared" si="51"/>
        <v/>
      </c>
      <c r="U303" s="1">
        <f t="shared" si="52"/>
        <v>97</v>
      </c>
      <c r="V303">
        <f t="shared" si="53"/>
        <v>0</v>
      </c>
      <c r="W303">
        <f t="shared" si="54"/>
        <v>0</v>
      </c>
      <c r="X303" s="1" t="str">
        <f t="shared" si="55"/>
        <v/>
      </c>
      <c r="Y303" s="1" t="str">
        <f t="shared" si="56"/>
        <v/>
      </c>
      <c r="Z303" s="1" t="str">
        <f t="shared" si="57"/>
        <v/>
      </c>
      <c r="AA303" s="1" t="str">
        <f t="shared" si="58"/>
        <v/>
      </c>
      <c r="AB303" s="1" t="str">
        <f>LOOKUP(A303,Regions__2[])</f>
        <v>East Asia &amp; Pacific</v>
      </c>
      <c r="AC303" s="1" t="str">
        <f t="shared" si="59"/>
        <v/>
      </c>
    </row>
    <row r="304" spans="1:29" x14ac:dyDescent="0.25">
      <c r="A304" s="1" t="s">
        <v>121</v>
      </c>
      <c r="B304">
        <v>2015</v>
      </c>
      <c r="C304">
        <v>2079.334961</v>
      </c>
      <c r="D304">
        <v>57.407997129999998</v>
      </c>
      <c r="E304">
        <v>97.472332829999999</v>
      </c>
      <c r="F304">
        <v>1.8859917129999999</v>
      </c>
      <c r="G304">
        <v>0.59247317450000003</v>
      </c>
      <c r="H304">
        <v>4.9202279760000002E-2</v>
      </c>
      <c r="I304">
        <v>97.633233129999994</v>
      </c>
      <c r="J304">
        <v>1.2224645000000001</v>
      </c>
      <c r="K304">
        <v>1.0287823730000001</v>
      </c>
      <c r="L304">
        <v>0.11552</v>
      </c>
      <c r="M304">
        <v>97.352958079999993</v>
      </c>
      <c r="N304">
        <v>2.37827419</v>
      </c>
      <c r="O304">
        <v>0.2687677275</v>
      </c>
      <c r="P304">
        <v>0</v>
      </c>
      <c r="Q304">
        <f t="shared" si="48"/>
        <v>5</v>
      </c>
      <c r="R304">
        <f t="shared" si="49"/>
        <v>5.4096591999999076E-2</v>
      </c>
      <c r="S304">
        <f t="shared" si="50"/>
        <v>0.11688898200000039</v>
      </c>
      <c r="T304">
        <f t="shared" si="51"/>
        <v>-3.2903711999998107E-2</v>
      </c>
      <c r="U304" s="1">
        <f t="shared" si="52"/>
        <v>97</v>
      </c>
      <c r="V304">
        <f t="shared" si="53"/>
        <v>98</v>
      </c>
      <c r="W304">
        <f t="shared" si="54"/>
        <v>97</v>
      </c>
      <c r="X304" s="1" t="str">
        <f t="shared" si="55"/>
        <v/>
      </c>
      <c r="Y304" s="1" t="str">
        <f t="shared" si="56"/>
        <v/>
      </c>
      <c r="Z304" s="1" t="str">
        <f t="shared" si="57"/>
        <v/>
      </c>
      <c r="AA304" s="1">
        <f t="shared" si="58"/>
        <v>-0.14979269399999851</v>
      </c>
      <c r="AB304" s="1" t="str">
        <f>LOOKUP(A304,Regions__2[])</f>
        <v>Europe &amp; Central Asia</v>
      </c>
      <c r="AC304" s="1" t="str">
        <f t="shared" si="59"/>
        <v/>
      </c>
    </row>
    <row r="305" spans="1:29" x14ac:dyDescent="0.25">
      <c r="A305" s="1" t="s">
        <v>121</v>
      </c>
      <c r="B305">
        <v>2020</v>
      </c>
      <c r="C305">
        <v>2083.3798830000001</v>
      </c>
      <c r="D305">
        <v>58.481998439999998</v>
      </c>
      <c r="E305">
        <v>97.742815789999995</v>
      </c>
      <c r="F305">
        <v>1.6349941400000001</v>
      </c>
      <c r="G305">
        <v>0.57422847619999995</v>
      </c>
      <c r="H305">
        <v>4.796159706E-2</v>
      </c>
      <c r="I305">
        <v>97.468714570000003</v>
      </c>
      <c r="J305">
        <v>1.505202232</v>
      </c>
      <c r="K305">
        <v>0.91056319819999998</v>
      </c>
      <c r="L305">
        <v>0.11552</v>
      </c>
      <c r="M305">
        <v>97.937402989999995</v>
      </c>
      <c r="N305">
        <v>1.7271369539999999</v>
      </c>
      <c r="O305">
        <v>0.33546005629999998</v>
      </c>
      <c r="P305">
        <v>0</v>
      </c>
      <c r="Q305" t="str">
        <f t="shared" si="48"/>
        <v/>
      </c>
      <c r="R305" t="str">
        <f t="shared" si="49"/>
        <v/>
      </c>
      <c r="S305" t="str">
        <f t="shared" si="50"/>
        <v/>
      </c>
      <c r="T305" t="str">
        <f t="shared" si="51"/>
        <v/>
      </c>
      <c r="U305" s="1">
        <f t="shared" si="52"/>
        <v>98</v>
      </c>
      <c r="V305">
        <f t="shared" si="53"/>
        <v>97</v>
      </c>
      <c r="W305">
        <f t="shared" si="54"/>
        <v>98</v>
      </c>
      <c r="X305" s="1" t="str">
        <f t="shared" si="55"/>
        <v/>
      </c>
      <c r="Y305" s="1" t="str">
        <f t="shared" si="56"/>
        <v/>
      </c>
      <c r="Z305" s="1" t="str">
        <f t="shared" si="57"/>
        <v/>
      </c>
      <c r="AA305" s="1" t="str">
        <f t="shared" si="58"/>
        <v/>
      </c>
      <c r="AB305" s="1" t="str">
        <f>LOOKUP(A305,Regions__2[])</f>
        <v>Europe &amp; Central Asia</v>
      </c>
      <c r="AC305" s="1" t="str">
        <f t="shared" si="59"/>
        <v/>
      </c>
    </row>
    <row r="306" spans="1:29" x14ac:dyDescent="0.25">
      <c r="A306" s="1" t="s">
        <v>39</v>
      </c>
      <c r="B306">
        <v>2015</v>
      </c>
      <c r="C306">
        <v>55.778999329999998</v>
      </c>
      <c r="D306">
        <v>91.356994630000003</v>
      </c>
      <c r="E306">
        <v>99.980183389999993</v>
      </c>
      <c r="F306">
        <v>0</v>
      </c>
      <c r="G306">
        <v>1.9816611519999999E-2</v>
      </c>
      <c r="H306">
        <v>0</v>
      </c>
      <c r="Q306">
        <f t="shared" si="48"/>
        <v>5</v>
      </c>
      <c r="R306">
        <f t="shared" si="49"/>
        <v>3.9633220000013123E-3</v>
      </c>
      <c r="S306">
        <f t="shared" si="50"/>
        <v>0</v>
      </c>
      <c r="T306">
        <f t="shared" si="51"/>
        <v>0</v>
      </c>
      <c r="U306" s="1">
        <f t="shared" si="52"/>
        <v>100</v>
      </c>
      <c r="V306">
        <f t="shared" si="53"/>
        <v>0</v>
      </c>
      <c r="W306">
        <f t="shared" si="54"/>
        <v>0</v>
      </c>
      <c r="X306" s="1" t="str">
        <f t="shared" si="55"/>
        <v>Full Access</v>
      </c>
      <c r="Y306" s="1" t="str">
        <f t="shared" si="56"/>
        <v/>
      </c>
      <c r="Z306" s="1" t="str">
        <f t="shared" si="57"/>
        <v/>
      </c>
      <c r="AA306" s="1">
        <f t="shared" si="58"/>
        <v>0</v>
      </c>
      <c r="AB306" s="1" t="str">
        <f>LOOKUP(A306,Regions__2[])</f>
        <v>East Asia &amp; Pacific</v>
      </c>
      <c r="AC306" s="1" t="str">
        <f t="shared" si="59"/>
        <v/>
      </c>
    </row>
    <row r="307" spans="1:29" x14ac:dyDescent="0.25">
      <c r="A307" s="1" t="s">
        <v>39</v>
      </c>
      <c r="B307">
        <v>2020</v>
      </c>
      <c r="C307">
        <v>57.556999210000001</v>
      </c>
      <c r="D307">
        <v>91.797996519999998</v>
      </c>
      <c r="E307">
        <v>100</v>
      </c>
      <c r="F307">
        <v>0</v>
      </c>
      <c r="G307">
        <v>0</v>
      </c>
      <c r="H307">
        <v>0</v>
      </c>
      <c r="Q307" t="str">
        <f t="shared" si="48"/>
        <v/>
      </c>
      <c r="R307" t="str">
        <f t="shared" si="49"/>
        <v/>
      </c>
      <c r="S307" t="str">
        <f t="shared" si="50"/>
        <v/>
      </c>
      <c r="T307" t="str">
        <f t="shared" si="51"/>
        <v/>
      </c>
      <c r="U307" s="1">
        <f t="shared" si="52"/>
        <v>100</v>
      </c>
      <c r="V307">
        <f t="shared" si="53"/>
        <v>0</v>
      </c>
      <c r="W307">
        <f t="shared" si="54"/>
        <v>0</v>
      </c>
      <c r="X307" s="1" t="str">
        <f t="shared" si="55"/>
        <v/>
      </c>
      <c r="Y307" s="1" t="str">
        <f t="shared" si="56"/>
        <v/>
      </c>
      <c r="Z307" s="1" t="str">
        <f t="shared" si="57"/>
        <v/>
      </c>
      <c r="AA307" s="1" t="str">
        <f t="shared" si="58"/>
        <v/>
      </c>
      <c r="AB307" s="1" t="str">
        <f>LOOKUP(A307,Regions__2[])</f>
        <v>East Asia &amp; Pacific</v>
      </c>
      <c r="AC307" s="1" t="str">
        <f t="shared" si="59"/>
        <v/>
      </c>
    </row>
    <row r="308" spans="1:29" x14ac:dyDescent="0.25">
      <c r="A308" s="1" t="s">
        <v>28</v>
      </c>
      <c r="B308">
        <v>2015</v>
      </c>
      <c r="C308">
        <v>5199.8271480000003</v>
      </c>
      <c r="D308">
        <v>81.090995789999994</v>
      </c>
      <c r="E308">
        <v>100.0000012</v>
      </c>
      <c r="F308">
        <v>0</v>
      </c>
      <c r="G308">
        <v>0</v>
      </c>
      <c r="H308">
        <v>0</v>
      </c>
      <c r="I308">
        <v>100</v>
      </c>
      <c r="J308">
        <v>0</v>
      </c>
      <c r="K308">
        <v>0</v>
      </c>
      <c r="L308">
        <v>0</v>
      </c>
      <c r="M308">
        <v>100</v>
      </c>
      <c r="N308">
        <v>0</v>
      </c>
      <c r="O308">
        <v>0</v>
      </c>
      <c r="P308">
        <v>0</v>
      </c>
      <c r="Q308">
        <f t="shared" si="48"/>
        <v>5</v>
      </c>
      <c r="R308">
        <f t="shared" si="49"/>
        <v>-1.1400000005323819E-6</v>
      </c>
      <c r="S308">
        <f t="shared" si="50"/>
        <v>0</v>
      </c>
      <c r="T308">
        <f t="shared" si="51"/>
        <v>0</v>
      </c>
      <c r="U308" s="1">
        <f t="shared" si="52"/>
        <v>100</v>
      </c>
      <c r="V308">
        <f t="shared" si="53"/>
        <v>100</v>
      </c>
      <c r="W308">
        <f t="shared" si="54"/>
        <v>100</v>
      </c>
      <c r="X308" s="1" t="str">
        <f t="shared" si="55"/>
        <v>Full Access</v>
      </c>
      <c r="Y308" s="1" t="str">
        <f t="shared" si="56"/>
        <v>Full Access</v>
      </c>
      <c r="Z308" s="1" t="str">
        <f t="shared" si="57"/>
        <v>Full Access</v>
      </c>
      <c r="AA308" s="1">
        <f t="shared" si="58"/>
        <v>0</v>
      </c>
      <c r="AB308" s="1" t="str">
        <f>LOOKUP(A308,Regions__2[])</f>
        <v>Europe &amp; Central Asia</v>
      </c>
      <c r="AC308" s="1" t="str">
        <f t="shared" si="59"/>
        <v/>
      </c>
    </row>
    <row r="309" spans="1:29" x14ac:dyDescent="0.25">
      <c r="A309" s="1" t="s">
        <v>28</v>
      </c>
      <c r="B309">
        <v>2020</v>
      </c>
      <c r="C309">
        <v>5421.2421880000002</v>
      </c>
      <c r="D309">
        <v>82.973991389999995</v>
      </c>
      <c r="E309">
        <v>99.999995499999997</v>
      </c>
      <c r="F309">
        <v>0</v>
      </c>
      <c r="G309">
        <v>4.5034074529999998E-6</v>
      </c>
      <c r="H309">
        <v>0</v>
      </c>
      <c r="I309">
        <v>100</v>
      </c>
      <c r="J309">
        <v>0</v>
      </c>
      <c r="K309">
        <v>0</v>
      </c>
      <c r="L309">
        <v>0</v>
      </c>
      <c r="M309">
        <v>100</v>
      </c>
      <c r="N309">
        <v>0</v>
      </c>
      <c r="O309">
        <v>0</v>
      </c>
      <c r="P309">
        <v>0</v>
      </c>
      <c r="Q309" t="str">
        <f t="shared" si="48"/>
        <v/>
      </c>
      <c r="R309" t="str">
        <f t="shared" si="49"/>
        <v/>
      </c>
      <c r="S309" t="str">
        <f t="shared" si="50"/>
        <v/>
      </c>
      <c r="T309" t="str">
        <f t="shared" si="51"/>
        <v/>
      </c>
      <c r="U309" s="1">
        <f t="shared" si="52"/>
        <v>100</v>
      </c>
      <c r="V309">
        <f t="shared" si="53"/>
        <v>100</v>
      </c>
      <c r="W309">
        <f t="shared" si="54"/>
        <v>100</v>
      </c>
      <c r="X309" s="1" t="str">
        <f t="shared" si="55"/>
        <v/>
      </c>
      <c r="Y309" s="1" t="str">
        <f t="shared" si="56"/>
        <v/>
      </c>
      <c r="Z309" s="1" t="str">
        <f t="shared" si="57"/>
        <v/>
      </c>
      <c r="AA309" s="1" t="str">
        <f t="shared" si="58"/>
        <v/>
      </c>
      <c r="AB309" s="1" t="str">
        <f>LOOKUP(A309,Regions__2[])</f>
        <v>Europe &amp; Central Asia</v>
      </c>
      <c r="AC309" s="1" t="str">
        <f t="shared" si="59"/>
        <v/>
      </c>
    </row>
    <row r="310" spans="1:29" x14ac:dyDescent="0.25">
      <c r="A310" s="1" t="s">
        <v>176</v>
      </c>
      <c r="B310">
        <v>2015</v>
      </c>
      <c r="C310">
        <v>4267.3408200000003</v>
      </c>
      <c r="D310">
        <v>81.349998470000003</v>
      </c>
      <c r="E310">
        <v>90.238485639999993</v>
      </c>
      <c r="F310">
        <v>8.2088027879999999</v>
      </c>
      <c r="G310">
        <v>1.473142599</v>
      </c>
      <c r="H310">
        <v>7.9568975099999995E-2</v>
      </c>
      <c r="I310">
        <v>74.366908460000005</v>
      </c>
      <c r="J310">
        <v>21.097672360000001</v>
      </c>
      <c r="K310">
        <v>4.3867318319999997</v>
      </c>
      <c r="L310">
        <v>0.14868735080000001</v>
      </c>
      <c r="M310">
        <v>93.877145080000005</v>
      </c>
      <c r="N310">
        <v>5.2539479289999997</v>
      </c>
      <c r="O310">
        <v>0.80518384210000005</v>
      </c>
      <c r="P310">
        <v>6.3723150359999994E-2</v>
      </c>
      <c r="Q310">
        <f t="shared" si="48"/>
        <v>5</v>
      </c>
      <c r="R310">
        <f t="shared" si="49"/>
        <v>0.38590781000000052</v>
      </c>
      <c r="S310">
        <f t="shared" si="50"/>
        <v>0.1645709839999995</v>
      </c>
      <c r="T310">
        <f t="shared" si="51"/>
        <v>0.37677429000000018</v>
      </c>
      <c r="U310" s="1">
        <f t="shared" si="52"/>
        <v>90</v>
      </c>
      <c r="V310">
        <f t="shared" si="53"/>
        <v>74</v>
      </c>
      <c r="W310">
        <f t="shared" si="54"/>
        <v>94</v>
      </c>
      <c r="X310" s="1" t="str">
        <f t="shared" si="55"/>
        <v/>
      </c>
      <c r="Y310" s="1" t="str">
        <f t="shared" si="56"/>
        <v/>
      </c>
      <c r="Z310" s="1" t="str">
        <f t="shared" si="57"/>
        <v/>
      </c>
      <c r="AA310" s="1">
        <f t="shared" si="58"/>
        <v>0.21220330600000067</v>
      </c>
      <c r="AB310" s="1" t="str">
        <f>LOOKUP(A310,Regions__2[])</f>
        <v>Middle East &amp; North Africa</v>
      </c>
      <c r="AC310" s="1" t="str">
        <f t="shared" si="59"/>
        <v/>
      </c>
    </row>
    <row r="311" spans="1:29" x14ac:dyDescent="0.25">
      <c r="A311" s="1" t="s">
        <v>176</v>
      </c>
      <c r="B311">
        <v>2020</v>
      </c>
      <c r="C311">
        <v>5106.6220700000003</v>
      </c>
      <c r="D311">
        <v>86.275993349999993</v>
      </c>
      <c r="E311">
        <v>92.168024689999996</v>
      </c>
      <c r="F311">
        <v>7.5414198929999996</v>
      </c>
      <c r="G311">
        <v>0.26040520360000002</v>
      </c>
      <c r="H311">
        <v>3.0150217449999999E-2</v>
      </c>
      <c r="I311">
        <v>76.250779910000006</v>
      </c>
      <c r="J311">
        <v>21.632121130000002</v>
      </c>
      <c r="K311">
        <v>1.897409218</v>
      </c>
      <c r="L311">
        <v>0.21968973750000001</v>
      </c>
      <c r="M311">
        <v>94.7</v>
      </c>
      <c r="N311">
        <v>5.3</v>
      </c>
      <c r="O311">
        <v>0</v>
      </c>
      <c r="P311">
        <v>0</v>
      </c>
      <c r="Q311" t="str">
        <f t="shared" si="48"/>
        <v/>
      </c>
      <c r="R311" t="str">
        <f t="shared" si="49"/>
        <v/>
      </c>
      <c r="S311" t="str">
        <f t="shared" si="50"/>
        <v/>
      </c>
      <c r="T311" t="str">
        <f t="shared" si="51"/>
        <v/>
      </c>
      <c r="U311" s="1">
        <f t="shared" si="52"/>
        <v>92</v>
      </c>
      <c r="V311">
        <f t="shared" si="53"/>
        <v>76</v>
      </c>
      <c r="W311">
        <f t="shared" si="54"/>
        <v>95</v>
      </c>
      <c r="X311" s="1" t="str">
        <f t="shared" si="55"/>
        <v/>
      </c>
      <c r="Y311" s="1" t="str">
        <f t="shared" si="56"/>
        <v/>
      </c>
      <c r="Z311" s="1" t="str">
        <f t="shared" si="57"/>
        <v/>
      </c>
      <c r="AA311" s="1" t="str">
        <f t="shared" si="58"/>
        <v/>
      </c>
      <c r="AB311" s="1" t="str">
        <f>LOOKUP(A311,Regions__2[])</f>
        <v>Middle East &amp; North Africa</v>
      </c>
      <c r="AC311" s="1" t="str">
        <f t="shared" si="59"/>
        <v/>
      </c>
    </row>
    <row r="312" spans="1:29" x14ac:dyDescent="0.25">
      <c r="A312" s="1" t="s">
        <v>185</v>
      </c>
      <c r="B312">
        <v>2015</v>
      </c>
      <c r="C312">
        <v>199426.95310000001</v>
      </c>
      <c r="D312">
        <v>36.026000979999999</v>
      </c>
      <c r="E312">
        <v>89.454982340000001</v>
      </c>
      <c r="F312">
        <v>3.6559530200000001</v>
      </c>
      <c r="G312">
        <v>4.4216911899999998</v>
      </c>
      <c r="H312">
        <v>2.4673734469999999</v>
      </c>
      <c r="I312">
        <v>87.15095676</v>
      </c>
      <c r="J312">
        <v>3.9565638390000002</v>
      </c>
      <c r="K312">
        <v>5.2364128790000004</v>
      </c>
      <c r="L312">
        <v>3.6560665229999998</v>
      </c>
      <c r="M312">
        <v>93.546408839999998</v>
      </c>
      <c r="N312">
        <v>3.1221364330000001</v>
      </c>
      <c r="O312">
        <v>2.9749303889999998</v>
      </c>
      <c r="P312">
        <v>0.35652434</v>
      </c>
      <c r="Q312">
        <f t="shared" si="48"/>
        <v>5</v>
      </c>
      <c r="R312">
        <f t="shared" si="49"/>
        <v>0.13879654799999913</v>
      </c>
      <c r="S312">
        <f t="shared" si="50"/>
        <v>-0.15567179800000019</v>
      </c>
      <c r="T312">
        <f t="shared" si="51"/>
        <v>0.28978079999999978</v>
      </c>
      <c r="U312" s="1">
        <f t="shared" si="52"/>
        <v>89</v>
      </c>
      <c r="V312">
        <f t="shared" si="53"/>
        <v>87</v>
      </c>
      <c r="W312">
        <f t="shared" si="54"/>
        <v>94</v>
      </c>
      <c r="X312" s="1" t="str">
        <f t="shared" si="55"/>
        <v/>
      </c>
      <c r="Y312" s="1" t="str">
        <f t="shared" si="56"/>
        <v/>
      </c>
      <c r="Z312" s="1" t="str">
        <f t="shared" si="57"/>
        <v/>
      </c>
      <c r="AA312" s="1">
        <f t="shared" si="58"/>
        <v>0.44545259799999998</v>
      </c>
      <c r="AB312" s="1" t="str">
        <f>LOOKUP(A312,Regions__2[])</f>
        <v>South Asia</v>
      </c>
      <c r="AC312" s="1" t="str">
        <f t="shared" si="59"/>
        <v/>
      </c>
    </row>
    <row r="313" spans="1:29" x14ac:dyDescent="0.25">
      <c r="A313" s="1" t="s">
        <v>185</v>
      </c>
      <c r="B313">
        <v>2020</v>
      </c>
      <c r="C313">
        <v>220892.32810000001</v>
      </c>
      <c r="D313">
        <v>37.165000919999997</v>
      </c>
      <c r="E313">
        <v>90.148965079999996</v>
      </c>
      <c r="F313">
        <v>3.8222795249999999</v>
      </c>
      <c r="G313">
        <v>4.4133075740000001</v>
      </c>
      <c r="H313">
        <v>1.61544782</v>
      </c>
      <c r="I313">
        <v>88.599860759999999</v>
      </c>
      <c r="J313">
        <v>3.852278117</v>
      </c>
      <c r="K313">
        <v>5.1745965089999997</v>
      </c>
      <c r="L313">
        <v>2.3732646169999998</v>
      </c>
      <c r="M313">
        <v>92.768049849999997</v>
      </c>
      <c r="N313">
        <v>3.7715611619999998</v>
      </c>
      <c r="O313">
        <v>3.126184571</v>
      </c>
      <c r="P313">
        <v>0.33420442230000003</v>
      </c>
      <c r="Q313" t="str">
        <f t="shared" si="48"/>
        <v/>
      </c>
      <c r="R313" t="str">
        <f t="shared" si="49"/>
        <v/>
      </c>
      <c r="S313" t="str">
        <f t="shared" si="50"/>
        <v/>
      </c>
      <c r="T313" t="str">
        <f t="shared" si="51"/>
        <v/>
      </c>
      <c r="U313" s="1">
        <f t="shared" si="52"/>
        <v>90</v>
      </c>
      <c r="V313">
        <f t="shared" si="53"/>
        <v>89</v>
      </c>
      <c r="W313">
        <f t="shared" si="54"/>
        <v>93</v>
      </c>
      <c r="X313" s="1" t="str">
        <f t="shared" si="55"/>
        <v/>
      </c>
      <c r="Y313" s="1" t="str">
        <f t="shared" si="56"/>
        <v/>
      </c>
      <c r="Z313" s="1" t="str">
        <f t="shared" si="57"/>
        <v/>
      </c>
      <c r="AA313" s="1" t="str">
        <f t="shared" si="58"/>
        <v/>
      </c>
      <c r="AB313" s="1" t="str">
        <f>LOOKUP(A313,Regions__2[])</f>
        <v>South Asia</v>
      </c>
      <c r="AC313" s="1" t="str">
        <f t="shared" si="59"/>
        <v/>
      </c>
    </row>
    <row r="314" spans="1:29" x14ac:dyDescent="0.25">
      <c r="A314" s="1" t="s">
        <v>88</v>
      </c>
      <c r="B314">
        <v>2015</v>
      </c>
      <c r="C314">
        <v>17.665000920000001</v>
      </c>
      <c r="D314">
        <v>78.158996579999993</v>
      </c>
      <c r="E314">
        <v>99.630150850000007</v>
      </c>
      <c r="F314">
        <v>0</v>
      </c>
      <c r="G314">
        <v>0.36984914990000001</v>
      </c>
      <c r="H314">
        <v>0</v>
      </c>
      <c r="I314">
        <v>99.61387148</v>
      </c>
      <c r="J314">
        <v>0</v>
      </c>
      <c r="K314">
        <v>0.38612851729999997</v>
      </c>
      <c r="L314">
        <v>0</v>
      </c>
      <c r="M314">
        <v>99.634701730000003</v>
      </c>
      <c r="N314">
        <v>0</v>
      </c>
      <c r="O314">
        <v>0.36529827059999997</v>
      </c>
      <c r="P314">
        <v>0</v>
      </c>
      <c r="Q314">
        <f t="shared" si="48"/>
        <v>5</v>
      </c>
      <c r="R314">
        <f t="shared" si="49"/>
        <v>5.4789299999981724E-3</v>
      </c>
      <c r="S314">
        <f t="shared" si="50"/>
        <v>-9.9948000001859325E-5</v>
      </c>
      <c r="T314">
        <f t="shared" si="51"/>
        <v>2.8622709999999073E-2</v>
      </c>
      <c r="U314" s="1">
        <f t="shared" si="52"/>
        <v>100</v>
      </c>
      <c r="V314">
        <f t="shared" si="53"/>
        <v>100</v>
      </c>
      <c r="W314">
        <f t="shared" si="54"/>
        <v>100</v>
      </c>
      <c r="X314" s="1" t="str">
        <f t="shared" si="55"/>
        <v>Full Access</v>
      </c>
      <c r="Y314" s="1" t="str">
        <f t="shared" si="56"/>
        <v>Full Access</v>
      </c>
      <c r="Z314" s="1" t="str">
        <f t="shared" si="57"/>
        <v>Full Access</v>
      </c>
      <c r="AA314" s="1">
        <f t="shared" si="58"/>
        <v>2.8722658000000931E-2</v>
      </c>
      <c r="AB314" s="1" t="str">
        <f>LOOKUP(A314,Regions__2[])</f>
        <v>East Asia &amp; Pacific</v>
      </c>
      <c r="AC314" s="1" t="str">
        <f t="shared" si="59"/>
        <v/>
      </c>
    </row>
    <row r="315" spans="1:29" x14ac:dyDescent="0.25">
      <c r="A315" s="1" t="s">
        <v>88</v>
      </c>
      <c r="B315">
        <v>2020</v>
      </c>
      <c r="C315">
        <v>18.091999049999998</v>
      </c>
      <c r="D315">
        <v>80.987998959999999</v>
      </c>
      <c r="E315">
        <v>99.657545499999998</v>
      </c>
      <c r="F315">
        <v>0</v>
      </c>
      <c r="G315">
        <v>0.34245449839999997</v>
      </c>
      <c r="H315">
        <v>0</v>
      </c>
      <c r="I315">
        <v>99.756985029999996</v>
      </c>
      <c r="J315">
        <v>0</v>
      </c>
      <c r="K315">
        <v>0.2430149677</v>
      </c>
      <c r="L315">
        <v>0</v>
      </c>
      <c r="M315">
        <v>99.634201989999994</v>
      </c>
      <c r="N315">
        <v>0</v>
      </c>
      <c r="O315">
        <v>0.36579800779999999</v>
      </c>
      <c r="P315">
        <v>0</v>
      </c>
      <c r="Q315" t="str">
        <f t="shared" si="48"/>
        <v/>
      </c>
      <c r="R315" t="str">
        <f t="shared" si="49"/>
        <v/>
      </c>
      <c r="S315" t="str">
        <f t="shared" si="50"/>
        <v/>
      </c>
      <c r="T315" t="str">
        <f t="shared" si="51"/>
        <v/>
      </c>
      <c r="U315" s="1">
        <f t="shared" si="52"/>
        <v>100</v>
      </c>
      <c r="V315">
        <f t="shared" si="53"/>
        <v>100</v>
      </c>
      <c r="W315">
        <f t="shared" si="54"/>
        <v>100</v>
      </c>
      <c r="X315" s="1" t="str">
        <f t="shared" si="55"/>
        <v/>
      </c>
      <c r="Y315" s="1" t="str">
        <f t="shared" si="56"/>
        <v/>
      </c>
      <c r="Z315" s="1" t="str">
        <f t="shared" si="57"/>
        <v/>
      </c>
      <c r="AA315" s="1" t="str">
        <f t="shared" si="58"/>
        <v/>
      </c>
      <c r="AB315" s="1" t="str">
        <f>LOOKUP(A315,Regions__2[])</f>
        <v>East Asia &amp; Pacific</v>
      </c>
      <c r="AC315" s="1" t="str">
        <f t="shared" si="59"/>
        <v/>
      </c>
    </row>
    <row r="316" spans="1:29" x14ac:dyDescent="0.25">
      <c r="A316" s="1" t="s">
        <v>159</v>
      </c>
      <c r="B316">
        <v>2015</v>
      </c>
      <c r="C316">
        <v>3968.48999</v>
      </c>
      <c r="D316">
        <v>66.695999150000006</v>
      </c>
      <c r="E316">
        <v>92.904365609999999</v>
      </c>
      <c r="F316">
        <v>1.845644171</v>
      </c>
      <c r="G316">
        <v>3.160016841</v>
      </c>
      <c r="H316">
        <v>2.08997338</v>
      </c>
      <c r="I316">
        <v>83.679579529999998</v>
      </c>
      <c r="J316">
        <v>1.737106037</v>
      </c>
      <c r="K316">
        <v>8.379298168</v>
      </c>
      <c r="L316">
        <v>6.2040162600000004</v>
      </c>
      <c r="M316">
        <v>97.510677389999998</v>
      </c>
      <c r="N316">
        <v>1.899841721</v>
      </c>
      <c r="O316">
        <v>0.55381483909999996</v>
      </c>
      <c r="P316">
        <v>3.5666046159999999E-2</v>
      </c>
      <c r="Q316">
        <f t="shared" si="48"/>
        <v>5</v>
      </c>
      <c r="R316">
        <f t="shared" si="49"/>
        <v>0.29363575000000142</v>
      </c>
      <c r="S316">
        <f t="shared" si="50"/>
        <v>0.11564305600000183</v>
      </c>
      <c r="T316">
        <f t="shared" si="51"/>
        <v>0.52870074600000128</v>
      </c>
      <c r="U316" s="1">
        <f t="shared" si="52"/>
        <v>93</v>
      </c>
      <c r="V316">
        <f t="shared" si="53"/>
        <v>84</v>
      </c>
      <c r="W316">
        <f t="shared" si="54"/>
        <v>98</v>
      </c>
      <c r="X316" s="1" t="str">
        <f t="shared" si="55"/>
        <v/>
      </c>
      <c r="Y316" s="1" t="str">
        <f t="shared" si="56"/>
        <v/>
      </c>
      <c r="Z316" s="1" t="str">
        <f t="shared" si="57"/>
        <v/>
      </c>
      <c r="AA316" s="1">
        <f t="shared" si="58"/>
        <v>0.41305768999999948</v>
      </c>
      <c r="AB316" s="1" t="str">
        <f>LOOKUP(A316,Regions__2[])</f>
        <v>Latin America &amp; Caribbean</v>
      </c>
      <c r="AC316" s="1" t="str">
        <f t="shared" si="59"/>
        <v/>
      </c>
    </row>
    <row r="317" spans="1:29" x14ac:dyDescent="0.25">
      <c r="A317" s="1" t="s">
        <v>159</v>
      </c>
      <c r="B317">
        <v>2020</v>
      </c>
      <c r="C317">
        <v>4314.7680659999996</v>
      </c>
      <c r="D317">
        <v>68.414001459999994</v>
      </c>
      <c r="E317">
        <v>94.372544360000006</v>
      </c>
      <c r="F317">
        <v>1.8734805919999999</v>
      </c>
      <c r="G317">
        <v>2.2623042469999999</v>
      </c>
      <c r="H317">
        <v>1.491670799</v>
      </c>
      <c r="I317">
        <v>86.323083260000004</v>
      </c>
      <c r="J317">
        <v>1.791982583</v>
      </c>
      <c r="K317">
        <v>7.1623643420000001</v>
      </c>
      <c r="L317">
        <v>4.7225698109999996</v>
      </c>
      <c r="M317">
        <v>98.088892670000007</v>
      </c>
      <c r="N317">
        <v>1.9111073329999999</v>
      </c>
      <c r="O317">
        <v>0</v>
      </c>
      <c r="P317">
        <v>0</v>
      </c>
      <c r="Q317" t="str">
        <f t="shared" si="48"/>
        <v/>
      </c>
      <c r="R317" t="str">
        <f t="shared" si="49"/>
        <v/>
      </c>
      <c r="S317" t="str">
        <f t="shared" si="50"/>
        <v/>
      </c>
      <c r="T317" t="str">
        <f t="shared" si="51"/>
        <v/>
      </c>
      <c r="U317" s="1">
        <f t="shared" si="52"/>
        <v>94</v>
      </c>
      <c r="V317">
        <f t="shared" si="53"/>
        <v>86</v>
      </c>
      <c r="W317">
        <f t="shared" si="54"/>
        <v>98</v>
      </c>
      <c r="X317" s="1" t="str">
        <f t="shared" si="55"/>
        <v/>
      </c>
      <c r="Y317" s="1" t="str">
        <f t="shared" si="56"/>
        <v/>
      </c>
      <c r="Z317" s="1" t="str">
        <f t="shared" si="57"/>
        <v/>
      </c>
      <c r="AA317" s="1" t="str">
        <f t="shared" si="58"/>
        <v/>
      </c>
      <c r="AB317" s="1" t="str">
        <f>LOOKUP(A317,Regions__2[])</f>
        <v>Latin America &amp; Caribbean</v>
      </c>
      <c r="AC317" s="1" t="str">
        <f t="shared" si="59"/>
        <v/>
      </c>
    </row>
    <row r="318" spans="1:29" x14ac:dyDescent="0.25">
      <c r="A318" s="1" t="s">
        <v>244</v>
      </c>
      <c r="B318">
        <v>2015</v>
      </c>
      <c r="C318">
        <v>8107.7719729999999</v>
      </c>
      <c r="D318">
        <v>13.01200008</v>
      </c>
      <c r="E318">
        <v>41.485508439999997</v>
      </c>
      <c r="F318">
        <v>1.8099530800000001</v>
      </c>
      <c r="G318">
        <v>21.261051999999999</v>
      </c>
      <c r="H318">
        <v>35.443486479999997</v>
      </c>
      <c r="I318">
        <v>34.990633000000003</v>
      </c>
      <c r="J318">
        <v>1.8047244330000001</v>
      </c>
      <c r="K318">
        <v>23.25354875</v>
      </c>
      <c r="L318">
        <v>39.951093819999997</v>
      </c>
      <c r="M318">
        <v>84.90514306</v>
      </c>
      <c r="N318">
        <v>1.844907912</v>
      </c>
      <c r="O318">
        <v>7.9407764350000001</v>
      </c>
      <c r="P318">
        <v>5.309172598</v>
      </c>
      <c r="Q318">
        <f t="shared" si="48"/>
        <v>5</v>
      </c>
      <c r="R318">
        <f t="shared" si="49"/>
        <v>0.77170181600000087</v>
      </c>
      <c r="S318">
        <f t="shared" si="50"/>
        <v>0.2340257159999993</v>
      </c>
      <c r="T318">
        <f t="shared" si="51"/>
        <v>0.81614213399999902</v>
      </c>
      <c r="U318" s="1">
        <f t="shared" si="52"/>
        <v>41</v>
      </c>
      <c r="V318">
        <f t="shared" si="53"/>
        <v>35</v>
      </c>
      <c r="W318">
        <f t="shared" si="54"/>
        <v>85</v>
      </c>
      <c r="X318" s="1" t="str">
        <f t="shared" si="55"/>
        <v/>
      </c>
      <c r="Y318" s="1" t="str">
        <f t="shared" si="56"/>
        <v/>
      </c>
      <c r="Z318" s="1" t="str">
        <f t="shared" si="57"/>
        <v/>
      </c>
      <c r="AA318" s="1">
        <f t="shared" si="58"/>
        <v>0.58211641799999969</v>
      </c>
      <c r="AB318" s="1" t="str">
        <f>LOOKUP(A318,Regions__2[])</f>
        <v>East Asia &amp; Pacific</v>
      </c>
      <c r="AC318" s="1" t="str">
        <f t="shared" si="59"/>
        <v/>
      </c>
    </row>
    <row r="319" spans="1:29" x14ac:dyDescent="0.25">
      <c r="A319" s="1" t="s">
        <v>244</v>
      </c>
      <c r="B319">
        <v>2020</v>
      </c>
      <c r="C319">
        <v>8947.0273440000001</v>
      </c>
      <c r="D319">
        <v>13.34500027</v>
      </c>
      <c r="E319">
        <v>45.344017520000001</v>
      </c>
      <c r="F319">
        <v>2.128564452</v>
      </c>
      <c r="G319">
        <v>22.157624949999999</v>
      </c>
      <c r="H319">
        <v>30.369793080000001</v>
      </c>
      <c r="I319">
        <v>39.071343669999997</v>
      </c>
      <c r="J319">
        <v>2.4298502929999999</v>
      </c>
      <c r="K319">
        <v>24.431800859999999</v>
      </c>
      <c r="L319">
        <v>34.067005170000002</v>
      </c>
      <c r="M319">
        <v>86.075271639999997</v>
      </c>
      <c r="N319">
        <v>0.17218226079999999</v>
      </c>
      <c r="O319">
        <v>7.3903855639999998</v>
      </c>
      <c r="P319">
        <v>6.3621605319999999</v>
      </c>
      <c r="Q319" t="str">
        <f t="shared" si="48"/>
        <v/>
      </c>
      <c r="R319" t="str">
        <f t="shared" si="49"/>
        <v/>
      </c>
      <c r="S319" t="str">
        <f t="shared" si="50"/>
        <v/>
      </c>
      <c r="T319" t="str">
        <f t="shared" si="51"/>
        <v/>
      </c>
      <c r="U319" s="1">
        <f t="shared" si="52"/>
        <v>45</v>
      </c>
      <c r="V319">
        <f t="shared" si="53"/>
        <v>39</v>
      </c>
      <c r="W319">
        <f t="shared" si="54"/>
        <v>86</v>
      </c>
      <c r="X319" s="1" t="str">
        <f t="shared" si="55"/>
        <v/>
      </c>
      <c r="Y319" s="1" t="str">
        <f t="shared" si="56"/>
        <v/>
      </c>
      <c r="Z319" s="1" t="str">
        <f t="shared" si="57"/>
        <v/>
      </c>
      <c r="AA319" s="1" t="str">
        <f t="shared" si="58"/>
        <v/>
      </c>
      <c r="AB319" s="1" t="str">
        <f>LOOKUP(A319,Regions__2[])</f>
        <v>East Asia &amp; Pacific</v>
      </c>
      <c r="AC319" s="1" t="str">
        <f t="shared" si="59"/>
        <v/>
      </c>
    </row>
    <row r="320" spans="1:29" x14ac:dyDescent="0.25">
      <c r="A320" s="1" t="s">
        <v>89</v>
      </c>
      <c r="B320">
        <v>2015</v>
      </c>
      <c r="C320">
        <v>6688.7460940000001</v>
      </c>
      <c r="D320">
        <v>60.75</v>
      </c>
      <c r="E320">
        <v>96.836214530000007</v>
      </c>
      <c r="F320">
        <v>0.32842400300000002</v>
      </c>
      <c r="G320">
        <v>2.7567681990000001</v>
      </c>
      <c r="H320">
        <v>7.8593266980000007E-2</v>
      </c>
      <c r="I320">
        <v>93.344700290000006</v>
      </c>
      <c r="J320">
        <v>0.69766643969999997</v>
      </c>
      <c r="K320">
        <v>5.757395646</v>
      </c>
      <c r="L320">
        <v>0.20023762880000001</v>
      </c>
      <c r="M320">
        <v>99.092048730000002</v>
      </c>
      <c r="N320">
        <v>8.9859971169999997E-2</v>
      </c>
      <c r="O320">
        <v>0.81809130100000005</v>
      </c>
      <c r="P320">
        <v>0</v>
      </c>
      <c r="Q320">
        <f t="shared" si="48"/>
        <v>5</v>
      </c>
      <c r="R320">
        <f t="shared" si="49"/>
        <v>0.55145035999999836</v>
      </c>
      <c r="S320">
        <f t="shared" si="50"/>
        <v>0.15893996199999946</v>
      </c>
      <c r="T320">
        <f t="shared" si="51"/>
        <v>1.1533054479999976</v>
      </c>
      <c r="U320" s="1">
        <f t="shared" si="52"/>
        <v>97</v>
      </c>
      <c r="V320">
        <f t="shared" si="53"/>
        <v>93</v>
      </c>
      <c r="W320">
        <f t="shared" si="54"/>
        <v>99</v>
      </c>
      <c r="X320" s="1" t="str">
        <f t="shared" si="55"/>
        <v/>
      </c>
      <c r="Y320" s="1" t="str">
        <f t="shared" si="56"/>
        <v/>
      </c>
      <c r="Z320" s="1" t="str">
        <f t="shared" si="57"/>
        <v/>
      </c>
      <c r="AA320" s="1">
        <f t="shared" si="58"/>
        <v>0.99436548599999808</v>
      </c>
      <c r="AB320" s="1" t="str">
        <f>LOOKUP(A320,Regions__2[])</f>
        <v>Latin America &amp; Caribbean</v>
      </c>
      <c r="AC320" s="1" t="str">
        <f t="shared" si="59"/>
        <v/>
      </c>
    </row>
    <row r="321" spans="1:29" x14ac:dyDescent="0.25">
      <c r="A321" s="1" t="s">
        <v>89</v>
      </c>
      <c r="B321">
        <v>2020</v>
      </c>
      <c r="C321">
        <v>7132.5297849999997</v>
      </c>
      <c r="D321">
        <v>62.182994839999999</v>
      </c>
      <c r="E321">
        <v>99.593466329999998</v>
      </c>
      <c r="F321">
        <v>0.40653024389999998</v>
      </c>
      <c r="G321">
        <v>3.4229177000000001E-6</v>
      </c>
      <c r="H321">
        <v>0</v>
      </c>
      <c r="I321">
        <v>99.111227529999994</v>
      </c>
      <c r="J321">
        <v>0.88877246840000002</v>
      </c>
      <c r="K321">
        <v>0</v>
      </c>
      <c r="L321">
        <v>0</v>
      </c>
      <c r="M321">
        <v>99.886748539999999</v>
      </c>
      <c r="N321">
        <v>0.11325146429999999</v>
      </c>
      <c r="O321">
        <v>0</v>
      </c>
      <c r="P321">
        <v>0</v>
      </c>
      <c r="Q321" t="str">
        <f t="shared" si="48"/>
        <v/>
      </c>
      <c r="R321" t="str">
        <f t="shared" si="49"/>
        <v/>
      </c>
      <c r="S321" t="str">
        <f t="shared" si="50"/>
        <v/>
      </c>
      <c r="T321" t="str">
        <f t="shared" si="51"/>
        <v/>
      </c>
      <c r="U321" s="1">
        <f t="shared" si="52"/>
        <v>100</v>
      </c>
      <c r="V321">
        <f t="shared" si="53"/>
        <v>99</v>
      </c>
      <c r="W321">
        <f t="shared" si="54"/>
        <v>100</v>
      </c>
      <c r="X321" s="1" t="str">
        <f t="shared" si="55"/>
        <v/>
      </c>
      <c r="Y321" s="1" t="str">
        <f t="shared" si="56"/>
        <v/>
      </c>
      <c r="Z321" s="1" t="str">
        <f t="shared" si="57"/>
        <v/>
      </c>
      <c r="AA321" s="1" t="str">
        <f t="shared" si="58"/>
        <v/>
      </c>
      <c r="AB321" s="1" t="str">
        <f>LOOKUP(A321,Regions__2[])</f>
        <v>Latin America &amp; Caribbean</v>
      </c>
      <c r="AC321" s="1" t="str">
        <f t="shared" si="59"/>
        <v/>
      </c>
    </row>
    <row r="322" spans="1:29" x14ac:dyDescent="0.25">
      <c r="A322" s="1" t="s">
        <v>171</v>
      </c>
      <c r="B322">
        <v>2015</v>
      </c>
      <c r="C322">
        <v>30470.738280000001</v>
      </c>
      <c r="D322">
        <v>77.357002260000002</v>
      </c>
      <c r="E322">
        <v>90.282003040000006</v>
      </c>
      <c r="F322">
        <v>0.93258347190000002</v>
      </c>
      <c r="G322">
        <v>5.7636260549999996</v>
      </c>
      <c r="H322">
        <v>3.0217874390000001</v>
      </c>
      <c r="I322">
        <v>73.287623839999995</v>
      </c>
      <c r="J322">
        <v>1.5230403370000001</v>
      </c>
      <c r="K322">
        <v>12.99206766</v>
      </c>
      <c r="L322">
        <v>12.197268169999999</v>
      </c>
      <c r="M322">
        <v>95.256387020000005</v>
      </c>
      <c r="N322">
        <v>0.75975208999999999</v>
      </c>
      <c r="O322">
        <v>3.6478085579999999</v>
      </c>
      <c r="P322">
        <v>0.33605232909999999</v>
      </c>
      <c r="Q322">
        <f t="shared" ref="Q322:Q385" si="60">IF(A322 =  A323,  B323 - B322, "")</f>
        <v>5</v>
      </c>
      <c r="R322">
        <f t="shared" ref="R322:R385" si="61">IF(A322 = A323,( E323 - E322)/Q322, "")</f>
        <v>0.57147263399999981</v>
      </c>
      <c r="S322">
        <f t="shared" ref="S322:S385" si="62">IF(A322 = A323,( M323 - M322)/Q322, "")</f>
        <v>0.2606914119999999</v>
      </c>
      <c r="T322">
        <f t="shared" ref="T322:T385" si="63">IF(A322 = A323,( I323 - I322)/Q322, "")</f>
        <v>1.502362930000001</v>
      </c>
      <c r="U322" s="1">
        <f t="shared" ref="U322:U385" si="64">ROUND(E322, 0)</f>
        <v>90</v>
      </c>
      <c r="V322">
        <f t="shared" ref="V322:V385" si="65">ROUND(I322, 0 )</f>
        <v>73</v>
      </c>
      <c r="W322">
        <f t="shared" ref="W322:W385" si="66">ROUND(M322,0)</f>
        <v>95</v>
      </c>
      <c r="X322" s="1" t="str">
        <f t="shared" ref="X322:X385" si="67">IF(AND(A322=A323,U322=100,U323=100),"Full Access","")</f>
        <v/>
      </c>
      <c r="Y322" s="1" t="str">
        <f t="shared" ref="Y322:Y385" si="68">IF(AND(A322=A323,V322=100,V323=100),"Full Access","")</f>
        <v/>
      </c>
      <c r="Z322" s="1" t="str">
        <f t="shared" ref="Z322:Z385" si="69">IF(AND(A322=A323,W322=100,W323=100),"Full Access","")</f>
        <v/>
      </c>
      <c r="AA322" s="1">
        <f t="shared" ref="AA322:AA385" si="70">IFERROR(T322 - S322, "")</f>
        <v>1.2416715180000011</v>
      </c>
      <c r="AB322" s="1" t="str">
        <f>LOOKUP(A322,Regions__2[])</f>
        <v>Latin America &amp; Caribbean</v>
      </c>
      <c r="AC322" s="1" t="str">
        <f t="shared" ref="AC322:AC385" si="71">IF(AND(A322=A323, B322 = 2020),  B322, "")</f>
        <v/>
      </c>
    </row>
    <row r="323" spans="1:29" x14ac:dyDescent="0.25">
      <c r="A323" s="1" t="s">
        <v>171</v>
      </c>
      <c r="B323">
        <v>2020</v>
      </c>
      <c r="C323">
        <v>32971.847659999999</v>
      </c>
      <c r="D323">
        <v>78.297004700000002</v>
      </c>
      <c r="E323">
        <v>93.139366210000006</v>
      </c>
      <c r="F323">
        <v>0.84955935110000003</v>
      </c>
      <c r="G323">
        <v>4.1504683489999996</v>
      </c>
      <c r="H323">
        <v>1.8606060870000001</v>
      </c>
      <c r="I323">
        <v>80.79943849</v>
      </c>
      <c r="J323">
        <v>1.5969437710000001</v>
      </c>
      <c r="K323">
        <v>9.6126911629999992</v>
      </c>
      <c r="L323">
        <v>7.9909265779999998</v>
      </c>
      <c r="M323">
        <v>96.559844080000005</v>
      </c>
      <c r="N323">
        <v>0.64239323559999995</v>
      </c>
      <c r="O323">
        <v>2.6364086929999999</v>
      </c>
      <c r="P323">
        <v>0.1613539953</v>
      </c>
      <c r="Q323" t="str">
        <f t="shared" si="60"/>
        <v/>
      </c>
      <c r="R323" t="str">
        <f t="shared" si="61"/>
        <v/>
      </c>
      <c r="S323" t="str">
        <f t="shared" si="62"/>
        <v/>
      </c>
      <c r="T323" t="str">
        <f t="shared" si="63"/>
        <v/>
      </c>
      <c r="U323" s="1">
        <f t="shared" si="64"/>
        <v>93</v>
      </c>
      <c r="V323">
        <f t="shared" si="65"/>
        <v>81</v>
      </c>
      <c r="W323">
        <f t="shared" si="66"/>
        <v>97</v>
      </c>
      <c r="X323" s="1" t="str">
        <f t="shared" si="67"/>
        <v/>
      </c>
      <c r="Y323" s="1" t="str">
        <f t="shared" si="68"/>
        <v/>
      </c>
      <c r="Z323" s="1" t="str">
        <f t="shared" si="69"/>
        <v/>
      </c>
      <c r="AA323" s="1" t="str">
        <f t="shared" si="70"/>
        <v/>
      </c>
      <c r="AB323" s="1" t="str">
        <f>LOOKUP(A323,Regions__2[])</f>
        <v>Latin America &amp; Caribbean</v>
      </c>
      <c r="AC323" s="1" t="str">
        <f t="shared" si="71"/>
        <v/>
      </c>
    </row>
    <row r="324" spans="1:29" x14ac:dyDescent="0.25">
      <c r="A324" s="1" t="s">
        <v>164</v>
      </c>
      <c r="B324">
        <v>2015</v>
      </c>
      <c r="C324">
        <v>102113.2031</v>
      </c>
      <c r="D324">
        <v>46.284000399999996</v>
      </c>
      <c r="E324">
        <v>92.017701020000004</v>
      </c>
      <c r="F324">
        <v>2.9204293190000001</v>
      </c>
      <c r="G324">
        <v>4.5321384619999998</v>
      </c>
      <c r="H324">
        <v>0.52973119440000005</v>
      </c>
      <c r="I324">
        <v>88.208162329999993</v>
      </c>
      <c r="J324">
        <v>3.8258925420000001</v>
      </c>
      <c r="K324">
        <v>7.1112130369999997</v>
      </c>
      <c r="L324">
        <v>0.85473209370000003</v>
      </c>
      <c r="M324">
        <v>96.438952139999998</v>
      </c>
      <c r="N324">
        <v>1.8695723529999999</v>
      </c>
      <c r="O324">
        <v>1.5389318729999999</v>
      </c>
      <c r="P324">
        <v>0.15254363930000001</v>
      </c>
      <c r="Q324">
        <f t="shared" si="60"/>
        <v>5</v>
      </c>
      <c r="R324">
        <f t="shared" si="61"/>
        <v>0.41826670799999877</v>
      </c>
      <c r="S324">
        <f t="shared" si="62"/>
        <v>0.21007607200000109</v>
      </c>
      <c r="T324">
        <f t="shared" si="63"/>
        <v>0.57075417800000139</v>
      </c>
      <c r="U324" s="1">
        <f t="shared" si="64"/>
        <v>92</v>
      </c>
      <c r="V324">
        <f t="shared" si="65"/>
        <v>88</v>
      </c>
      <c r="W324">
        <f t="shared" si="66"/>
        <v>96</v>
      </c>
      <c r="X324" s="1" t="str">
        <f t="shared" si="67"/>
        <v/>
      </c>
      <c r="Y324" s="1" t="str">
        <f t="shared" si="68"/>
        <v/>
      </c>
      <c r="Z324" s="1" t="str">
        <f t="shared" si="69"/>
        <v/>
      </c>
      <c r="AA324" s="1">
        <f t="shared" si="70"/>
        <v>0.36067810600000028</v>
      </c>
      <c r="AB324" s="1" t="str">
        <f>LOOKUP(A324,Regions__2[])</f>
        <v>South Asia</v>
      </c>
      <c r="AC324" s="1" t="str">
        <f t="shared" si="71"/>
        <v/>
      </c>
    </row>
    <row r="325" spans="1:29" x14ac:dyDescent="0.25">
      <c r="A325" s="1" t="s">
        <v>164</v>
      </c>
      <c r="B325">
        <v>2020</v>
      </c>
      <c r="C325">
        <v>109581.08590000001</v>
      </c>
      <c r="D325">
        <v>47.407997129999998</v>
      </c>
      <c r="E325">
        <v>94.109034559999998</v>
      </c>
      <c r="F325">
        <v>2.8564861370000001</v>
      </c>
      <c r="G325">
        <v>3.0344793069999998</v>
      </c>
      <c r="H325">
        <v>0</v>
      </c>
      <c r="I325">
        <v>91.06193322</v>
      </c>
      <c r="J325">
        <v>3.9595204279999998</v>
      </c>
      <c r="K325">
        <v>4.978546347</v>
      </c>
      <c r="L325">
        <v>0</v>
      </c>
      <c r="M325">
        <v>97.489332500000003</v>
      </c>
      <c r="N325">
        <v>1.632836465</v>
      </c>
      <c r="O325">
        <v>0.87783103600000001</v>
      </c>
      <c r="P325">
        <v>0</v>
      </c>
      <c r="Q325" t="str">
        <f t="shared" si="60"/>
        <v/>
      </c>
      <c r="R325" t="str">
        <f t="shared" si="61"/>
        <v/>
      </c>
      <c r="S325" t="str">
        <f t="shared" si="62"/>
        <v/>
      </c>
      <c r="T325" t="str">
        <f t="shared" si="63"/>
        <v/>
      </c>
      <c r="U325" s="1">
        <f t="shared" si="64"/>
        <v>94</v>
      </c>
      <c r="V325">
        <f t="shared" si="65"/>
        <v>91</v>
      </c>
      <c r="W325">
        <f t="shared" si="66"/>
        <v>97</v>
      </c>
      <c r="X325" s="1" t="str">
        <f t="shared" si="67"/>
        <v/>
      </c>
      <c r="Y325" s="1" t="str">
        <f t="shared" si="68"/>
        <v/>
      </c>
      <c r="Z325" s="1" t="str">
        <f t="shared" si="69"/>
        <v/>
      </c>
      <c r="AA325" s="1" t="str">
        <f t="shared" si="70"/>
        <v/>
      </c>
      <c r="AB325" s="1" t="str">
        <f>LOOKUP(A325,Regions__2[])</f>
        <v>South Asia</v>
      </c>
      <c r="AC325" s="1" t="str">
        <f t="shared" si="71"/>
        <v/>
      </c>
    </row>
    <row r="326" spans="1:29" x14ac:dyDescent="0.25">
      <c r="A326" s="1" t="s">
        <v>63</v>
      </c>
      <c r="B326">
        <v>2015</v>
      </c>
      <c r="C326">
        <v>38034.074220000002</v>
      </c>
      <c r="D326">
        <v>60.27799606</v>
      </c>
      <c r="E326">
        <v>99.232069879999997</v>
      </c>
      <c r="F326">
        <v>0</v>
      </c>
      <c r="G326">
        <v>0.76793012459999999</v>
      </c>
      <c r="H326">
        <v>0</v>
      </c>
      <c r="I326">
        <v>98.537903229999998</v>
      </c>
      <c r="J326">
        <v>0</v>
      </c>
      <c r="K326">
        <v>1.4620967739999999</v>
      </c>
      <c r="L326">
        <v>0</v>
      </c>
      <c r="M326">
        <v>99.689516130000001</v>
      </c>
      <c r="N326">
        <v>0</v>
      </c>
      <c r="O326">
        <v>0.31048387100000002</v>
      </c>
      <c r="P326">
        <v>0</v>
      </c>
      <c r="Q326">
        <f t="shared" si="60"/>
        <v>5</v>
      </c>
      <c r="R326">
        <f t="shared" si="61"/>
        <v>0.1469043340000013</v>
      </c>
      <c r="S326">
        <f t="shared" si="62"/>
        <v>5.0967742000000274E-2</v>
      </c>
      <c r="T326">
        <f t="shared" si="63"/>
        <v>0.29241935400000046</v>
      </c>
      <c r="U326" s="1">
        <f t="shared" si="64"/>
        <v>99</v>
      </c>
      <c r="V326">
        <f t="shared" si="65"/>
        <v>99</v>
      </c>
      <c r="W326">
        <f t="shared" si="66"/>
        <v>100</v>
      </c>
      <c r="X326" s="1" t="str">
        <f t="shared" si="67"/>
        <v/>
      </c>
      <c r="Y326" s="1" t="str">
        <f t="shared" si="68"/>
        <v/>
      </c>
      <c r="Z326" s="1" t="str">
        <f t="shared" si="69"/>
        <v>Full Access</v>
      </c>
      <c r="AA326" s="1">
        <f t="shared" si="70"/>
        <v>0.2414516120000002</v>
      </c>
      <c r="AB326" s="1" t="str">
        <f>LOOKUP(A326,Regions__2[])</f>
        <v>Europe &amp; Central Asia</v>
      </c>
      <c r="AC326" s="1" t="str">
        <f t="shared" si="71"/>
        <v/>
      </c>
    </row>
    <row r="327" spans="1:29" x14ac:dyDescent="0.25">
      <c r="A327" s="1" t="s">
        <v>63</v>
      </c>
      <c r="B327">
        <v>2020</v>
      </c>
      <c r="C327">
        <v>37846.605470000002</v>
      </c>
      <c r="D327">
        <v>60.043003079999998</v>
      </c>
      <c r="E327">
        <v>99.966591550000004</v>
      </c>
      <c r="F327">
        <v>0</v>
      </c>
      <c r="G327">
        <v>3.3408445289999998E-2</v>
      </c>
      <c r="H327">
        <v>0</v>
      </c>
      <c r="I327">
        <v>100</v>
      </c>
      <c r="J327">
        <v>0</v>
      </c>
      <c r="K327">
        <v>0</v>
      </c>
      <c r="L327">
        <v>0</v>
      </c>
      <c r="M327">
        <v>99.944354840000003</v>
      </c>
      <c r="N327">
        <v>0</v>
      </c>
      <c r="O327">
        <v>5.5645161290000002E-2</v>
      </c>
      <c r="P327">
        <v>0</v>
      </c>
      <c r="Q327" t="str">
        <f t="shared" si="60"/>
        <v/>
      </c>
      <c r="R327" t="str">
        <f t="shared" si="61"/>
        <v/>
      </c>
      <c r="S327" t="str">
        <f t="shared" si="62"/>
        <v/>
      </c>
      <c r="T327" t="str">
        <f t="shared" si="63"/>
        <v/>
      </c>
      <c r="U327" s="1">
        <f t="shared" si="64"/>
        <v>100</v>
      </c>
      <c r="V327">
        <f t="shared" si="65"/>
        <v>100</v>
      </c>
      <c r="W327">
        <f t="shared" si="66"/>
        <v>100</v>
      </c>
      <c r="X327" s="1" t="str">
        <f t="shared" si="67"/>
        <v/>
      </c>
      <c r="Y327" s="1" t="str">
        <f t="shared" si="68"/>
        <v/>
      </c>
      <c r="Z327" s="1" t="str">
        <f t="shared" si="69"/>
        <v/>
      </c>
      <c r="AA327" s="1" t="str">
        <f t="shared" si="70"/>
        <v/>
      </c>
      <c r="AB327" s="1" t="str">
        <f>LOOKUP(A327,Regions__2[])</f>
        <v>Europe &amp; Central Asia</v>
      </c>
      <c r="AC327" s="1" t="str">
        <f t="shared" si="71"/>
        <v/>
      </c>
    </row>
    <row r="328" spans="1:29" x14ac:dyDescent="0.25">
      <c r="A328" s="1" t="s">
        <v>68</v>
      </c>
      <c r="B328">
        <v>2015</v>
      </c>
      <c r="C328">
        <v>10368.3457</v>
      </c>
      <c r="D328">
        <v>63.513999939999998</v>
      </c>
      <c r="E328">
        <v>99.904689840000003</v>
      </c>
      <c r="F328">
        <v>0</v>
      </c>
      <c r="G328">
        <v>9.5310157000000006E-2</v>
      </c>
      <c r="H328">
        <v>0</v>
      </c>
      <c r="I328">
        <v>99.738776090000002</v>
      </c>
      <c r="J328">
        <v>0</v>
      </c>
      <c r="K328">
        <v>0.26122391220000002</v>
      </c>
      <c r="L328">
        <v>0</v>
      </c>
      <c r="M328">
        <v>100</v>
      </c>
      <c r="N328">
        <v>0</v>
      </c>
      <c r="O328">
        <v>0</v>
      </c>
      <c r="P328">
        <v>0</v>
      </c>
      <c r="Q328">
        <f t="shared" si="60"/>
        <v>5</v>
      </c>
      <c r="R328">
        <f t="shared" si="61"/>
        <v>1.4607659999995803E-3</v>
      </c>
      <c r="S328">
        <f t="shared" si="62"/>
        <v>0</v>
      </c>
      <c r="T328">
        <f t="shared" si="63"/>
        <v>0</v>
      </c>
      <c r="U328" s="1">
        <f t="shared" si="64"/>
        <v>100</v>
      </c>
      <c r="V328">
        <f t="shared" si="65"/>
        <v>100</v>
      </c>
      <c r="W328">
        <f t="shared" si="66"/>
        <v>100</v>
      </c>
      <c r="X328" s="1" t="str">
        <f t="shared" si="67"/>
        <v>Full Access</v>
      </c>
      <c r="Y328" s="1" t="str">
        <f t="shared" si="68"/>
        <v>Full Access</v>
      </c>
      <c r="Z328" s="1" t="str">
        <f t="shared" si="69"/>
        <v>Full Access</v>
      </c>
      <c r="AA328" s="1">
        <f t="shared" si="70"/>
        <v>0</v>
      </c>
      <c r="AB328" s="1" t="str">
        <f>LOOKUP(A328,Regions__2[])</f>
        <v>Europe &amp; Central Asia</v>
      </c>
      <c r="AC328" s="1" t="str">
        <f t="shared" si="71"/>
        <v/>
      </c>
    </row>
    <row r="329" spans="1:29" x14ac:dyDescent="0.25">
      <c r="A329" s="1" t="s">
        <v>68</v>
      </c>
      <c r="B329">
        <v>2020</v>
      </c>
      <c r="C329">
        <v>10196.70703</v>
      </c>
      <c r="D329">
        <v>66.309997559999999</v>
      </c>
      <c r="E329">
        <v>99.911993670000001</v>
      </c>
      <c r="F329">
        <v>0</v>
      </c>
      <c r="G329">
        <v>8.8006333689999994E-2</v>
      </c>
      <c r="H329">
        <v>0</v>
      </c>
      <c r="I329">
        <v>99.738776090000002</v>
      </c>
      <c r="J329">
        <v>0</v>
      </c>
      <c r="K329">
        <v>0.26122391220000002</v>
      </c>
      <c r="L329">
        <v>0</v>
      </c>
      <c r="M329">
        <v>100</v>
      </c>
      <c r="N329">
        <v>0</v>
      </c>
      <c r="O329">
        <v>0</v>
      </c>
      <c r="P329">
        <v>0</v>
      </c>
      <c r="Q329" t="str">
        <f t="shared" si="60"/>
        <v/>
      </c>
      <c r="R329" t="str">
        <f t="shared" si="61"/>
        <v/>
      </c>
      <c r="S329" t="str">
        <f t="shared" si="62"/>
        <v/>
      </c>
      <c r="T329" t="str">
        <f t="shared" si="63"/>
        <v/>
      </c>
      <c r="U329" s="1">
        <f t="shared" si="64"/>
        <v>100</v>
      </c>
      <c r="V329">
        <f t="shared" si="65"/>
        <v>100</v>
      </c>
      <c r="W329">
        <f t="shared" si="66"/>
        <v>100</v>
      </c>
      <c r="X329" s="1" t="str">
        <f t="shared" si="67"/>
        <v/>
      </c>
      <c r="Y329" s="1" t="str">
        <f t="shared" si="68"/>
        <v/>
      </c>
      <c r="Z329" s="1" t="str">
        <f t="shared" si="69"/>
        <v/>
      </c>
      <c r="AA329" s="1" t="str">
        <f t="shared" si="70"/>
        <v/>
      </c>
      <c r="AB329" s="1" t="str">
        <f>LOOKUP(A329,Regions__2[])</f>
        <v>Europe &amp; Central Asia</v>
      </c>
      <c r="AC329" s="1" t="str">
        <f t="shared" si="71"/>
        <v/>
      </c>
    </row>
    <row r="330" spans="1:29" x14ac:dyDescent="0.25">
      <c r="A330" s="1" t="s">
        <v>44</v>
      </c>
      <c r="B330">
        <v>2015</v>
      </c>
      <c r="C330">
        <v>3381.5119629999999</v>
      </c>
      <c r="D330">
        <v>93.624000550000005</v>
      </c>
      <c r="E330">
        <v>99.425449760000006</v>
      </c>
      <c r="F330">
        <v>0</v>
      </c>
      <c r="G330">
        <v>0.57455024300000002</v>
      </c>
      <c r="H330">
        <v>0</v>
      </c>
      <c r="Q330">
        <f t="shared" si="60"/>
        <v>5</v>
      </c>
      <c r="R330">
        <f t="shared" si="61"/>
        <v>0.11491004799999871</v>
      </c>
      <c r="S330">
        <f t="shared" si="62"/>
        <v>0</v>
      </c>
      <c r="T330">
        <f t="shared" si="63"/>
        <v>0</v>
      </c>
      <c r="U330" s="1">
        <f t="shared" si="64"/>
        <v>99</v>
      </c>
      <c r="V330">
        <f t="shared" si="65"/>
        <v>0</v>
      </c>
      <c r="W330">
        <f t="shared" si="66"/>
        <v>0</v>
      </c>
      <c r="X330" s="1" t="str">
        <f t="shared" si="67"/>
        <v/>
      </c>
      <c r="Y330" s="1" t="str">
        <f t="shared" si="68"/>
        <v/>
      </c>
      <c r="Z330" s="1" t="str">
        <f t="shared" si="69"/>
        <v/>
      </c>
      <c r="AA330" s="1">
        <f t="shared" si="70"/>
        <v>0</v>
      </c>
      <c r="AB330" s="1" t="str">
        <f>LOOKUP(A330,Regions__2[])</f>
        <v>Latin America &amp; Caribbean</v>
      </c>
      <c r="AC330" s="1" t="str">
        <f t="shared" si="71"/>
        <v/>
      </c>
    </row>
    <row r="331" spans="1:29" x14ac:dyDescent="0.25">
      <c r="A331" s="1" t="s">
        <v>44</v>
      </c>
      <c r="B331">
        <v>2020</v>
      </c>
      <c r="C331">
        <v>2860.8400879999999</v>
      </c>
      <c r="D331">
        <v>93.581001279999995</v>
      </c>
      <c r="E331">
        <v>100</v>
      </c>
      <c r="F331">
        <v>0</v>
      </c>
      <c r="G331">
        <v>0</v>
      </c>
      <c r="H331">
        <v>0</v>
      </c>
      <c r="Q331" t="str">
        <f t="shared" si="60"/>
        <v/>
      </c>
      <c r="R331" t="str">
        <f t="shared" si="61"/>
        <v/>
      </c>
      <c r="S331" t="str">
        <f t="shared" si="62"/>
        <v/>
      </c>
      <c r="T331" t="str">
        <f t="shared" si="63"/>
        <v/>
      </c>
      <c r="U331" s="1">
        <f t="shared" si="64"/>
        <v>100</v>
      </c>
      <c r="V331">
        <f t="shared" si="65"/>
        <v>0</v>
      </c>
      <c r="W331">
        <f t="shared" si="66"/>
        <v>0</v>
      </c>
      <c r="X331" s="1" t="str">
        <f t="shared" si="67"/>
        <v/>
      </c>
      <c r="Y331" s="1" t="str">
        <f t="shared" si="68"/>
        <v/>
      </c>
      <c r="Z331" s="1" t="str">
        <f t="shared" si="69"/>
        <v/>
      </c>
      <c r="AA331" s="1" t="str">
        <f t="shared" si="70"/>
        <v/>
      </c>
      <c r="AB331" s="1" t="str">
        <f>LOOKUP(A331,Regions__2[])</f>
        <v>Latin America &amp; Caribbean</v>
      </c>
      <c r="AC331" s="1" t="str">
        <f t="shared" si="71"/>
        <v/>
      </c>
    </row>
    <row r="332" spans="1:29" x14ac:dyDescent="0.25">
      <c r="A332" s="1" t="s">
        <v>86</v>
      </c>
      <c r="B332">
        <v>2015</v>
      </c>
      <c r="C332">
        <v>2565.7080080000001</v>
      </c>
      <c r="D332">
        <v>98.944992069999998</v>
      </c>
      <c r="E332">
        <v>99.691501380000005</v>
      </c>
      <c r="F332">
        <v>0</v>
      </c>
      <c r="G332">
        <v>0.30849861699999997</v>
      </c>
      <c r="H332">
        <v>0</v>
      </c>
      <c r="Q332">
        <f t="shared" si="60"/>
        <v>5</v>
      </c>
      <c r="R332">
        <f t="shared" si="61"/>
        <v>-2.4679888000000004E-2</v>
      </c>
      <c r="S332">
        <f t="shared" si="62"/>
        <v>0</v>
      </c>
      <c r="T332">
        <f t="shared" si="63"/>
        <v>0</v>
      </c>
      <c r="U332" s="1">
        <f t="shared" si="64"/>
        <v>100</v>
      </c>
      <c r="V332">
        <f t="shared" si="65"/>
        <v>0</v>
      </c>
      <c r="W332">
        <f t="shared" si="66"/>
        <v>0</v>
      </c>
      <c r="X332" s="1" t="str">
        <f t="shared" si="67"/>
        <v>Full Access</v>
      </c>
      <c r="Y332" s="1" t="str">
        <f t="shared" si="68"/>
        <v/>
      </c>
      <c r="Z332" s="1" t="str">
        <f t="shared" si="69"/>
        <v/>
      </c>
      <c r="AA332" s="1">
        <f t="shared" si="70"/>
        <v>0</v>
      </c>
      <c r="AB332" s="1" t="str">
        <f>LOOKUP(A332,Regions__2[])</f>
        <v>Europe &amp; Central Asia</v>
      </c>
      <c r="AC332" s="1" t="str">
        <f t="shared" si="71"/>
        <v/>
      </c>
    </row>
    <row r="333" spans="1:29" x14ac:dyDescent="0.25">
      <c r="A333" s="1" t="s">
        <v>86</v>
      </c>
      <c r="B333">
        <v>2020</v>
      </c>
      <c r="C333">
        <v>2881.0600589999999</v>
      </c>
      <c r="D333">
        <v>99.23500061</v>
      </c>
      <c r="E333">
        <v>99.568101940000005</v>
      </c>
      <c r="F333">
        <v>0</v>
      </c>
      <c r="G333">
        <v>0.4318980637</v>
      </c>
      <c r="H333">
        <v>0</v>
      </c>
      <c r="Q333" t="str">
        <f t="shared" si="60"/>
        <v/>
      </c>
      <c r="R333" t="str">
        <f t="shared" si="61"/>
        <v/>
      </c>
      <c r="S333" t="str">
        <f t="shared" si="62"/>
        <v/>
      </c>
      <c r="T333" t="str">
        <f t="shared" si="63"/>
        <v/>
      </c>
      <c r="U333" s="1">
        <f t="shared" si="64"/>
        <v>100</v>
      </c>
      <c r="V333">
        <f t="shared" si="65"/>
        <v>0</v>
      </c>
      <c r="W333">
        <f t="shared" si="66"/>
        <v>0</v>
      </c>
      <c r="X333" s="1" t="str">
        <f t="shared" si="67"/>
        <v/>
      </c>
      <c r="Y333" s="1" t="str">
        <f t="shared" si="68"/>
        <v/>
      </c>
      <c r="Z333" s="1" t="str">
        <f t="shared" si="69"/>
        <v/>
      </c>
      <c r="AA333" s="1" t="str">
        <f t="shared" si="70"/>
        <v/>
      </c>
      <c r="AB333" s="1" t="str">
        <f>LOOKUP(A333,Regions__2[])</f>
        <v>Europe &amp; Central Asia</v>
      </c>
      <c r="AC333" s="1" t="str">
        <f t="shared" si="71"/>
        <v/>
      </c>
    </row>
    <row r="334" spans="1:29" x14ac:dyDescent="0.25">
      <c r="A334" s="1" t="s">
        <v>64</v>
      </c>
      <c r="B334">
        <v>2015</v>
      </c>
      <c r="C334">
        <v>50823.085939999997</v>
      </c>
      <c r="D334">
        <v>81.634002690000003</v>
      </c>
      <c r="E334">
        <v>99.472746409999999</v>
      </c>
      <c r="F334">
        <v>0</v>
      </c>
      <c r="G334">
        <v>0.5272535907</v>
      </c>
      <c r="H334">
        <v>0</v>
      </c>
      <c r="Q334">
        <f t="shared" si="60"/>
        <v>5</v>
      </c>
      <c r="R334">
        <f t="shared" si="61"/>
        <v>9.1730047999999439E-2</v>
      </c>
      <c r="S334">
        <f t="shared" si="62"/>
        <v>0</v>
      </c>
      <c r="T334">
        <f t="shared" si="63"/>
        <v>0</v>
      </c>
      <c r="U334" s="1">
        <f t="shared" si="64"/>
        <v>99</v>
      </c>
      <c r="V334">
        <f t="shared" si="65"/>
        <v>0</v>
      </c>
      <c r="W334">
        <f t="shared" si="66"/>
        <v>0</v>
      </c>
      <c r="X334" s="1" t="str">
        <f t="shared" si="67"/>
        <v/>
      </c>
      <c r="Y334" s="1" t="str">
        <f t="shared" si="68"/>
        <v/>
      </c>
      <c r="Z334" s="1" t="str">
        <f t="shared" si="69"/>
        <v/>
      </c>
      <c r="AA334" s="1">
        <f t="shared" si="70"/>
        <v>0</v>
      </c>
      <c r="AB334" s="1" t="str">
        <f>LOOKUP(A334,Regions__2[])</f>
        <v>East Asia &amp; Pacific</v>
      </c>
      <c r="AC334" s="1" t="str">
        <f t="shared" si="71"/>
        <v/>
      </c>
    </row>
    <row r="335" spans="1:29" x14ac:dyDescent="0.25">
      <c r="A335" s="1" t="s">
        <v>64</v>
      </c>
      <c r="B335">
        <v>2020</v>
      </c>
      <c r="C335">
        <v>51269.183590000001</v>
      </c>
      <c r="D335">
        <v>81.414001459999994</v>
      </c>
      <c r="E335">
        <v>99.931396649999996</v>
      </c>
      <c r="F335">
        <v>0</v>
      </c>
      <c r="G335">
        <v>6.8603352960000002E-2</v>
      </c>
      <c r="H335">
        <v>0</v>
      </c>
      <c r="Q335" t="str">
        <f t="shared" si="60"/>
        <v/>
      </c>
      <c r="R335" t="str">
        <f t="shared" si="61"/>
        <v/>
      </c>
      <c r="S335" t="str">
        <f t="shared" si="62"/>
        <v/>
      </c>
      <c r="T335" t="str">
        <f t="shared" si="63"/>
        <v/>
      </c>
      <c r="U335" s="1">
        <f t="shared" si="64"/>
        <v>100</v>
      </c>
      <c r="V335">
        <f t="shared" si="65"/>
        <v>0</v>
      </c>
      <c r="W335">
        <f t="shared" si="66"/>
        <v>0</v>
      </c>
      <c r="X335" s="1" t="str">
        <f t="shared" si="67"/>
        <v/>
      </c>
      <c r="Y335" s="1" t="str">
        <f t="shared" si="68"/>
        <v/>
      </c>
      <c r="Z335" s="1" t="str">
        <f t="shared" si="69"/>
        <v/>
      </c>
      <c r="AA335" s="1" t="str">
        <f t="shared" si="70"/>
        <v/>
      </c>
      <c r="AB335" s="1" t="str">
        <f>LOOKUP(A335,Regions__2[])</f>
        <v>East Asia &amp; Pacific</v>
      </c>
      <c r="AC335" s="1" t="str">
        <f t="shared" si="71"/>
        <v/>
      </c>
    </row>
    <row r="336" spans="1:29" x14ac:dyDescent="0.25">
      <c r="A336" s="1" t="s">
        <v>182</v>
      </c>
      <c r="B336">
        <v>2015</v>
      </c>
      <c r="C336">
        <v>4070.705078</v>
      </c>
      <c r="D336">
        <v>42.489997860000003</v>
      </c>
      <c r="E336">
        <v>88.576031900000004</v>
      </c>
      <c r="F336">
        <v>1.485629517</v>
      </c>
      <c r="G336">
        <v>9.9383385820000001</v>
      </c>
      <c r="H336">
        <v>0</v>
      </c>
      <c r="I336">
        <v>82.542490749999999</v>
      </c>
      <c r="J336">
        <v>1.4702224820000001</v>
      </c>
      <c r="K336">
        <v>15.987286770000001</v>
      </c>
      <c r="L336">
        <v>0</v>
      </c>
      <c r="M336">
        <v>96.742399399999996</v>
      </c>
      <c r="N336">
        <v>1.5064828610000001</v>
      </c>
      <c r="O336">
        <v>1.7511177389999999</v>
      </c>
      <c r="P336">
        <v>0</v>
      </c>
      <c r="Q336">
        <f t="shared" si="60"/>
        <v>5</v>
      </c>
      <c r="R336">
        <f t="shared" si="61"/>
        <v>0.39878606799999827</v>
      </c>
      <c r="S336">
        <f t="shared" si="62"/>
        <v>0.12300901600000032</v>
      </c>
      <c r="T336">
        <f t="shared" si="63"/>
        <v>0.58770947399999895</v>
      </c>
      <c r="U336" s="1">
        <f t="shared" si="64"/>
        <v>89</v>
      </c>
      <c r="V336">
        <f t="shared" si="65"/>
        <v>83</v>
      </c>
      <c r="W336">
        <f t="shared" si="66"/>
        <v>97</v>
      </c>
      <c r="X336" s="1" t="str">
        <f t="shared" si="67"/>
        <v/>
      </c>
      <c r="Y336" s="1" t="str">
        <f t="shared" si="68"/>
        <v/>
      </c>
      <c r="Z336" s="1" t="str">
        <f t="shared" si="69"/>
        <v/>
      </c>
      <c r="AA336" s="1">
        <f t="shared" si="70"/>
        <v>0.46470045799999865</v>
      </c>
      <c r="AB336" s="1" t="str">
        <f>LOOKUP(A336,Regions__2[])</f>
        <v>Europe &amp; Central Asia</v>
      </c>
      <c r="AC336" s="1" t="str">
        <f t="shared" si="71"/>
        <v/>
      </c>
    </row>
    <row r="337" spans="1:29" x14ac:dyDescent="0.25">
      <c r="A337" s="1" t="s">
        <v>182</v>
      </c>
      <c r="B337">
        <v>2020</v>
      </c>
      <c r="C337">
        <v>4033.9628910000001</v>
      </c>
      <c r="D337">
        <v>42.849002839999997</v>
      </c>
      <c r="E337">
        <v>90.569962239999995</v>
      </c>
      <c r="F337">
        <v>1.519776762</v>
      </c>
      <c r="G337">
        <v>7.910260997</v>
      </c>
      <c r="H337">
        <v>0</v>
      </c>
      <c r="I337">
        <v>85.481038119999994</v>
      </c>
      <c r="J337">
        <v>1.52256302</v>
      </c>
      <c r="K337">
        <v>12.996398859999999</v>
      </c>
      <c r="L337">
        <v>0</v>
      </c>
      <c r="M337">
        <v>97.357444479999998</v>
      </c>
      <c r="N337">
        <v>1.516060408</v>
      </c>
      <c r="O337">
        <v>1.1264951110000001</v>
      </c>
      <c r="P337">
        <v>0</v>
      </c>
      <c r="Q337" t="str">
        <f t="shared" si="60"/>
        <v/>
      </c>
      <c r="R337" t="str">
        <f t="shared" si="61"/>
        <v/>
      </c>
      <c r="S337" t="str">
        <f t="shared" si="62"/>
        <v/>
      </c>
      <c r="T337" t="str">
        <f t="shared" si="63"/>
        <v/>
      </c>
      <c r="U337" s="1">
        <f t="shared" si="64"/>
        <v>91</v>
      </c>
      <c r="V337">
        <f t="shared" si="65"/>
        <v>85</v>
      </c>
      <c r="W337">
        <f t="shared" si="66"/>
        <v>97</v>
      </c>
      <c r="X337" s="1" t="str">
        <f t="shared" si="67"/>
        <v/>
      </c>
      <c r="Y337" s="1" t="str">
        <f t="shared" si="68"/>
        <v/>
      </c>
      <c r="Z337" s="1" t="str">
        <f t="shared" si="69"/>
        <v/>
      </c>
      <c r="AA337" s="1" t="str">
        <f t="shared" si="70"/>
        <v/>
      </c>
      <c r="AB337" s="1" t="str">
        <f>LOOKUP(A337,Regions__2[])</f>
        <v>Europe &amp; Central Asia</v>
      </c>
      <c r="AC337" s="1" t="str">
        <f t="shared" si="71"/>
        <v/>
      </c>
    </row>
    <row r="338" spans="1:29" x14ac:dyDescent="0.25">
      <c r="A338" s="1" t="s">
        <v>42</v>
      </c>
      <c r="B338">
        <v>2015</v>
      </c>
      <c r="C338">
        <v>863.35900879999997</v>
      </c>
      <c r="D338">
        <v>99.339004520000003</v>
      </c>
      <c r="E338">
        <v>99.911530189999993</v>
      </c>
      <c r="F338">
        <v>0</v>
      </c>
      <c r="G338">
        <v>8.8469814100000002E-2</v>
      </c>
      <c r="H338">
        <v>0</v>
      </c>
      <c r="Q338">
        <f t="shared" si="60"/>
        <v>5</v>
      </c>
      <c r="R338">
        <f t="shared" si="61"/>
        <v>1.7693962000001305E-2</v>
      </c>
      <c r="S338">
        <f t="shared" si="62"/>
        <v>0</v>
      </c>
      <c r="T338">
        <f t="shared" si="63"/>
        <v>0</v>
      </c>
      <c r="U338" s="1">
        <f t="shared" si="64"/>
        <v>100</v>
      </c>
      <c r="V338">
        <f t="shared" si="65"/>
        <v>0</v>
      </c>
      <c r="W338">
        <f t="shared" si="66"/>
        <v>0</v>
      </c>
      <c r="X338" s="1" t="str">
        <f t="shared" si="67"/>
        <v>Full Access</v>
      </c>
      <c r="Y338" s="1" t="str">
        <f t="shared" si="68"/>
        <v/>
      </c>
      <c r="Z338" s="1" t="str">
        <f t="shared" si="69"/>
        <v/>
      </c>
      <c r="AA338" s="1">
        <f t="shared" si="70"/>
        <v>0</v>
      </c>
      <c r="AB338" s="1" t="str">
        <f>LOOKUP(A338,Regions__2[])</f>
        <v>Sub-Saharan Africa</v>
      </c>
      <c r="AC338" s="1" t="str">
        <f t="shared" si="71"/>
        <v/>
      </c>
    </row>
    <row r="339" spans="1:29" x14ac:dyDescent="0.25">
      <c r="A339" s="1" t="s">
        <v>42</v>
      </c>
      <c r="B339">
        <v>2020</v>
      </c>
      <c r="C339">
        <v>895.30798340000001</v>
      </c>
      <c r="D339">
        <v>99.659004210000006</v>
      </c>
      <c r="E339">
        <v>100</v>
      </c>
      <c r="F339">
        <v>0</v>
      </c>
      <c r="G339">
        <v>0</v>
      </c>
      <c r="H339">
        <v>0</v>
      </c>
      <c r="Q339" t="str">
        <f t="shared" si="60"/>
        <v/>
      </c>
      <c r="R339" t="str">
        <f t="shared" si="61"/>
        <v/>
      </c>
      <c r="S339" t="str">
        <f t="shared" si="62"/>
        <v/>
      </c>
      <c r="T339" t="str">
        <f t="shared" si="63"/>
        <v/>
      </c>
      <c r="U339" s="1">
        <f t="shared" si="64"/>
        <v>100</v>
      </c>
      <c r="V339">
        <f t="shared" si="65"/>
        <v>0</v>
      </c>
      <c r="W339">
        <f t="shared" si="66"/>
        <v>0</v>
      </c>
      <c r="X339" s="1" t="str">
        <f t="shared" si="67"/>
        <v/>
      </c>
      <c r="Y339" s="1" t="str">
        <f t="shared" si="68"/>
        <v/>
      </c>
      <c r="Z339" s="1" t="str">
        <f t="shared" si="69"/>
        <v/>
      </c>
      <c r="AA339" s="1" t="str">
        <f t="shared" si="70"/>
        <v/>
      </c>
      <c r="AB339" s="1" t="str">
        <f>LOOKUP(A339,Regions__2[])</f>
        <v>Sub-Saharan Africa</v>
      </c>
      <c r="AC339" s="1" t="str">
        <f t="shared" si="71"/>
        <v/>
      </c>
    </row>
    <row r="340" spans="1:29" x14ac:dyDescent="0.25">
      <c r="A340" s="1" t="s">
        <v>50</v>
      </c>
      <c r="B340">
        <v>2015</v>
      </c>
      <c r="C340">
        <v>19925.181639999999</v>
      </c>
      <c r="D340">
        <v>53.886997219999998</v>
      </c>
      <c r="E340">
        <v>100</v>
      </c>
      <c r="F340">
        <v>0</v>
      </c>
      <c r="G340">
        <v>0</v>
      </c>
      <c r="H340">
        <v>0</v>
      </c>
      <c r="I340">
        <v>100</v>
      </c>
      <c r="J340">
        <v>0</v>
      </c>
      <c r="K340">
        <v>0</v>
      </c>
      <c r="L340">
        <v>0</v>
      </c>
      <c r="M340">
        <v>100</v>
      </c>
      <c r="N340">
        <v>0</v>
      </c>
      <c r="O340">
        <v>0</v>
      </c>
      <c r="P340">
        <v>0</v>
      </c>
      <c r="Q340">
        <f t="shared" si="60"/>
        <v>5</v>
      </c>
      <c r="R340">
        <f t="shared" si="61"/>
        <v>0</v>
      </c>
      <c r="S340">
        <f t="shared" si="62"/>
        <v>0</v>
      </c>
      <c r="T340">
        <f t="shared" si="63"/>
        <v>0</v>
      </c>
      <c r="U340" s="1">
        <f t="shared" si="64"/>
        <v>100</v>
      </c>
      <c r="V340">
        <f t="shared" si="65"/>
        <v>100</v>
      </c>
      <c r="W340">
        <f t="shared" si="66"/>
        <v>100</v>
      </c>
      <c r="X340" s="1" t="str">
        <f t="shared" si="67"/>
        <v>Full Access</v>
      </c>
      <c r="Y340" s="1" t="str">
        <f t="shared" si="68"/>
        <v>Full Access</v>
      </c>
      <c r="Z340" s="1" t="str">
        <f t="shared" si="69"/>
        <v>Full Access</v>
      </c>
      <c r="AA340" s="1">
        <f t="shared" si="70"/>
        <v>0</v>
      </c>
      <c r="AB340" s="1" t="str">
        <f>LOOKUP(A340,Regions__2[])</f>
        <v>Europe &amp; Central Asia</v>
      </c>
      <c r="AC340" s="1" t="str">
        <f t="shared" si="71"/>
        <v/>
      </c>
    </row>
    <row r="341" spans="1:29" x14ac:dyDescent="0.25">
      <c r="A341" s="1" t="s">
        <v>50</v>
      </c>
      <c r="B341">
        <v>2020</v>
      </c>
      <c r="C341">
        <v>19237.681639999999</v>
      </c>
      <c r="D341">
        <v>54.194000240000001</v>
      </c>
      <c r="E341">
        <v>100</v>
      </c>
      <c r="F341">
        <v>0</v>
      </c>
      <c r="G341">
        <v>0</v>
      </c>
      <c r="H341">
        <v>0</v>
      </c>
      <c r="I341">
        <v>100</v>
      </c>
      <c r="J341">
        <v>0</v>
      </c>
      <c r="K341">
        <v>0</v>
      </c>
      <c r="L341">
        <v>0</v>
      </c>
      <c r="M341">
        <v>100</v>
      </c>
      <c r="N341">
        <v>0</v>
      </c>
      <c r="O341">
        <v>0</v>
      </c>
      <c r="P341">
        <v>0</v>
      </c>
      <c r="Q341" t="str">
        <f t="shared" si="60"/>
        <v/>
      </c>
      <c r="R341" t="str">
        <f t="shared" si="61"/>
        <v/>
      </c>
      <c r="S341" t="str">
        <f t="shared" si="62"/>
        <v/>
      </c>
      <c r="T341" t="str">
        <f t="shared" si="63"/>
        <v/>
      </c>
      <c r="U341" s="1">
        <f t="shared" si="64"/>
        <v>100</v>
      </c>
      <c r="V341">
        <f t="shared" si="65"/>
        <v>100</v>
      </c>
      <c r="W341">
        <f t="shared" si="66"/>
        <v>100</v>
      </c>
      <c r="X341" s="1" t="str">
        <f t="shared" si="67"/>
        <v/>
      </c>
      <c r="Y341" s="1" t="str">
        <f t="shared" si="68"/>
        <v/>
      </c>
      <c r="Z341" s="1" t="str">
        <f t="shared" si="69"/>
        <v/>
      </c>
      <c r="AA341" s="1" t="str">
        <f t="shared" si="70"/>
        <v/>
      </c>
      <c r="AB341" s="1" t="str">
        <f>LOOKUP(A341,Regions__2[])</f>
        <v>Europe &amp; Central Asia</v>
      </c>
      <c r="AC341" s="1" t="str">
        <f t="shared" si="71"/>
        <v/>
      </c>
    </row>
    <row r="342" spans="1:29" x14ac:dyDescent="0.25">
      <c r="A342" s="1" t="s">
        <v>134</v>
      </c>
      <c r="B342">
        <v>2015</v>
      </c>
      <c r="C342">
        <v>144985.0625</v>
      </c>
      <c r="D342">
        <v>74.049995420000002</v>
      </c>
      <c r="E342">
        <v>96.527155429999993</v>
      </c>
      <c r="F342">
        <v>0.62448653440000002</v>
      </c>
      <c r="G342">
        <v>2.848358036</v>
      </c>
      <c r="I342">
        <v>90.110109010000002</v>
      </c>
      <c r="J342">
        <v>1.558364042</v>
      </c>
      <c r="K342">
        <v>8.3315269460000003</v>
      </c>
      <c r="M342">
        <v>98.775934890000002</v>
      </c>
      <c r="N342">
        <v>0.29721946310000003</v>
      </c>
      <c r="O342">
        <v>0.72684564200000001</v>
      </c>
      <c r="P342">
        <v>0.2</v>
      </c>
      <c r="Q342">
        <f t="shared" si="60"/>
        <v>5</v>
      </c>
      <c r="R342">
        <f t="shared" si="61"/>
        <v>9.307852800000091E-2</v>
      </c>
      <c r="S342">
        <f t="shared" si="62"/>
        <v>1.1332944000000112E-2</v>
      </c>
      <c r="T342">
        <f t="shared" si="63"/>
        <v>0.2867985900000008</v>
      </c>
      <c r="U342" s="1">
        <f t="shared" si="64"/>
        <v>97</v>
      </c>
      <c r="V342">
        <f t="shared" si="65"/>
        <v>90</v>
      </c>
      <c r="W342">
        <f t="shared" si="66"/>
        <v>99</v>
      </c>
      <c r="X342" s="1" t="str">
        <f t="shared" si="67"/>
        <v/>
      </c>
      <c r="Y342" s="1" t="str">
        <f t="shared" si="68"/>
        <v/>
      </c>
      <c r="Z342" s="1" t="str">
        <f t="shared" si="69"/>
        <v/>
      </c>
      <c r="AA342" s="1">
        <f t="shared" si="70"/>
        <v>0.27546564600000067</v>
      </c>
      <c r="AB342" s="1" t="str">
        <f>LOOKUP(A342,Regions__2[])</f>
        <v>Europe &amp; Central Asia</v>
      </c>
      <c r="AC342" s="1" t="str">
        <f t="shared" si="71"/>
        <v/>
      </c>
    </row>
    <row r="343" spans="1:29" x14ac:dyDescent="0.25">
      <c r="A343" s="1" t="s">
        <v>134</v>
      </c>
      <c r="B343">
        <v>2020</v>
      </c>
      <c r="C343">
        <v>145934.45310000001</v>
      </c>
      <c r="D343">
        <v>74.754005430000007</v>
      </c>
      <c r="E343">
        <v>96.992548069999998</v>
      </c>
      <c r="F343">
        <v>0.62199637659999996</v>
      </c>
      <c r="G343">
        <v>2.3854555500000001</v>
      </c>
      <c r="I343">
        <v>91.544101960000006</v>
      </c>
      <c r="J343">
        <v>1.5831635129999999</v>
      </c>
      <c r="K343">
        <v>6.8727345309999999</v>
      </c>
      <c r="M343">
        <v>98.832599610000003</v>
      </c>
      <c r="N343">
        <v>0.29738996870000001</v>
      </c>
      <c r="O343">
        <v>0.67001042359999996</v>
      </c>
      <c r="P343">
        <v>0.2</v>
      </c>
      <c r="Q343" t="str">
        <f t="shared" si="60"/>
        <v/>
      </c>
      <c r="R343" t="str">
        <f t="shared" si="61"/>
        <v/>
      </c>
      <c r="S343" t="str">
        <f t="shared" si="62"/>
        <v/>
      </c>
      <c r="T343" t="str">
        <f t="shared" si="63"/>
        <v/>
      </c>
      <c r="U343" s="1">
        <f t="shared" si="64"/>
        <v>97</v>
      </c>
      <c r="V343">
        <f t="shared" si="65"/>
        <v>92</v>
      </c>
      <c r="W343">
        <f t="shared" si="66"/>
        <v>99</v>
      </c>
      <c r="X343" s="1" t="str">
        <f t="shared" si="67"/>
        <v/>
      </c>
      <c r="Y343" s="1" t="str">
        <f t="shared" si="68"/>
        <v/>
      </c>
      <c r="Z343" s="1" t="str">
        <f t="shared" si="69"/>
        <v/>
      </c>
      <c r="AA343" s="1" t="str">
        <f t="shared" si="70"/>
        <v/>
      </c>
      <c r="AB343" s="1" t="str">
        <f>LOOKUP(A343,Regions__2[])</f>
        <v>Europe &amp; Central Asia</v>
      </c>
      <c r="AC343" s="1" t="str">
        <f t="shared" si="71"/>
        <v/>
      </c>
    </row>
    <row r="344" spans="1:29" x14ac:dyDescent="0.25">
      <c r="A344" s="1" t="s">
        <v>232</v>
      </c>
      <c r="B344">
        <v>2015</v>
      </c>
      <c r="C344">
        <v>11369.066409999999</v>
      </c>
      <c r="D344">
        <v>17.003999709999999</v>
      </c>
      <c r="E344">
        <v>57.121774019999997</v>
      </c>
      <c r="F344">
        <v>22.154046149999999</v>
      </c>
      <c r="G344">
        <v>13.45013172</v>
      </c>
      <c r="H344">
        <v>7.2740481099999998</v>
      </c>
      <c r="I344">
        <v>52.352709560000001</v>
      </c>
      <c r="J344">
        <v>24.60883866</v>
      </c>
      <c r="K344">
        <v>14.980603540000001</v>
      </c>
      <c r="L344">
        <v>8.0578482410000003</v>
      </c>
      <c r="M344">
        <v>80.399437379999995</v>
      </c>
      <c r="N344">
        <v>10.172282620000001</v>
      </c>
      <c r="O344">
        <v>5.9799351659999997</v>
      </c>
      <c r="P344">
        <v>3.4483448280000002</v>
      </c>
      <c r="Q344">
        <f t="shared" si="60"/>
        <v>5</v>
      </c>
      <c r="R344">
        <f t="shared" si="61"/>
        <v>0.65854542600000054</v>
      </c>
      <c r="S344">
        <f t="shared" si="62"/>
        <v>0.52363238400000112</v>
      </c>
      <c r="T344">
        <f t="shared" si="63"/>
        <v>0.65795173399999951</v>
      </c>
      <c r="U344" s="1">
        <f t="shared" si="64"/>
        <v>57</v>
      </c>
      <c r="V344">
        <f t="shared" si="65"/>
        <v>52</v>
      </c>
      <c r="W344">
        <f t="shared" si="66"/>
        <v>80</v>
      </c>
      <c r="X344" s="1" t="str">
        <f t="shared" si="67"/>
        <v/>
      </c>
      <c r="Y344" s="1" t="str">
        <f t="shared" si="68"/>
        <v/>
      </c>
      <c r="Z344" s="1" t="str">
        <f t="shared" si="69"/>
        <v/>
      </c>
      <c r="AA344" s="1">
        <f t="shared" si="70"/>
        <v>0.13431934999999839</v>
      </c>
      <c r="AB344" s="1" t="str">
        <f>LOOKUP(A344,Regions__2[])</f>
        <v>Sub-Saharan Africa</v>
      </c>
      <c r="AC344" s="1" t="str">
        <f t="shared" si="71"/>
        <v/>
      </c>
    </row>
    <row r="345" spans="1:29" x14ac:dyDescent="0.25">
      <c r="A345" s="1" t="s">
        <v>232</v>
      </c>
      <c r="B345">
        <v>2020</v>
      </c>
      <c r="C345">
        <v>12952.208979999999</v>
      </c>
      <c r="D345">
        <v>17.432001110000002</v>
      </c>
      <c r="E345">
        <v>60.41450115</v>
      </c>
      <c r="F345">
        <v>22.3207193</v>
      </c>
      <c r="G345">
        <v>13.15480415</v>
      </c>
      <c r="H345">
        <v>4.1099754009999998</v>
      </c>
      <c r="I345">
        <v>55.642468229999999</v>
      </c>
      <c r="J345">
        <v>25.08014133</v>
      </c>
      <c r="K345">
        <v>14.778867719999999</v>
      </c>
      <c r="L345">
        <v>4.4985227139999999</v>
      </c>
      <c r="M345">
        <v>83.017599300000001</v>
      </c>
      <c r="N345">
        <v>9.2505062509999991</v>
      </c>
      <c r="O345">
        <v>5.4623030569999997</v>
      </c>
      <c r="P345">
        <v>2.2695913939999999</v>
      </c>
      <c r="Q345" t="str">
        <f t="shared" si="60"/>
        <v/>
      </c>
      <c r="R345" t="str">
        <f t="shared" si="61"/>
        <v/>
      </c>
      <c r="S345" t="str">
        <f t="shared" si="62"/>
        <v/>
      </c>
      <c r="T345" t="str">
        <f t="shared" si="63"/>
        <v/>
      </c>
      <c r="U345" s="1">
        <f t="shared" si="64"/>
        <v>60</v>
      </c>
      <c r="V345">
        <f t="shared" si="65"/>
        <v>56</v>
      </c>
      <c r="W345">
        <f t="shared" si="66"/>
        <v>83</v>
      </c>
      <c r="X345" s="1" t="str">
        <f t="shared" si="67"/>
        <v/>
      </c>
      <c r="Y345" s="1" t="str">
        <f t="shared" si="68"/>
        <v/>
      </c>
      <c r="Z345" s="1" t="str">
        <f t="shared" si="69"/>
        <v/>
      </c>
      <c r="AA345" s="1" t="str">
        <f t="shared" si="70"/>
        <v/>
      </c>
      <c r="AB345" s="1" t="str">
        <f>LOOKUP(A345,Regions__2[])</f>
        <v>Sub-Saharan Africa</v>
      </c>
      <c r="AC345" s="1" t="str">
        <f t="shared" si="71"/>
        <v/>
      </c>
    </row>
    <row r="346" spans="1:29" x14ac:dyDescent="0.25">
      <c r="A346" s="1" t="s">
        <v>31</v>
      </c>
      <c r="B346">
        <v>2015</v>
      </c>
      <c r="C346">
        <v>9.6959999999999997</v>
      </c>
      <c r="D346">
        <v>100</v>
      </c>
      <c r="E346">
        <v>99.964919269999996</v>
      </c>
      <c r="F346">
        <v>0</v>
      </c>
      <c r="G346">
        <v>3.5080726299999997E-2</v>
      </c>
      <c r="H346">
        <v>0</v>
      </c>
      <c r="M346">
        <v>99.964919269999996</v>
      </c>
      <c r="N346">
        <v>0</v>
      </c>
      <c r="O346">
        <v>3.5080726299999997E-2</v>
      </c>
      <c r="P346">
        <v>0</v>
      </c>
      <c r="Q346">
        <f t="shared" si="60"/>
        <v>5</v>
      </c>
      <c r="R346">
        <f t="shared" si="61"/>
        <v>7.0161460000008448E-3</v>
      </c>
      <c r="S346">
        <f t="shared" si="62"/>
        <v>7.0161460000008448E-3</v>
      </c>
      <c r="T346">
        <f t="shared" si="63"/>
        <v>0</v>
      </c>
      <c r="U346" s="1">
        <f t="shared" si="64"/>
        <v>100</v>
      </c>
      <c r="V346">
        <f t="shared" si="65"/>
        <v>0</v>
      </c>
      <c r="W346">
        <f t="shared" si="66"/>
        <v>100</v>
      </c>
      <c r="X346" s="1" t="str">
        <f t="shared" si="67"/>
        <v>Full Access</v>
      </c>
      <c r="Y346" s="1" t="str">
        <f t="shared" si="68"/>
        <v/>
      </c>
      <c r="Z346" s="1" t="str">
        <f t="shared" si="69"/>
        <v>Full Access</v>
      </c>
      <c r="AA346" s="1">
        <f t="shared" si="70"/>
        <v>-7.0161460000008448E-3</v>
      </c>
      <c r="AB346" s="1" t="str">
        <f>LOOKUP(A346,Regions__2[])</f>
        <v>Latin America &amp; Caribbean</v>
      </c>
      <c r="AC346" s="1" t="str">
        <f t="shared" si="71"/>
        <v/>
      </c>
    </row>
    <row r="347" spans="1:29" x14ac:dyDescent="0.25">
      <c r="A347" s="1" t="s">
        <v>31</v>
      </c>
      <c r="B347">
        <v>2020</v>
      </c>
      <c r="C347">
        <v>9.8849999999999998</v>
      </c>
      <c r="D347">
        <v>100</v>
      </c>
      <c r="E347">
        <v>100</v>
      </c>
      <c r="F347">
        <v>0</v>
      </c>
      <c r="G347">
        <v>0</v>
      </c>
      <c r="H347">
        <v>0</v>
      </c>
      <c r="M347">
        <v>100</v>
      </c>
      <c r="N347">
        <v>0</v>
      </c>
      <c r="O347">
        <v>0</v>
      </c>
      <c r="P347">
        <v>0</v>
      </c>
      <c r="Q347" t="str">
        <f t="shared" si="60"/>
        <v/>
      </c>
      <c r="R347" t="str">
        <f t="shared" si="61"/>
        <v/>
      </c>
      <c r="S347" t="str">
        <f t="shared" si="62"/>
        <v/>
      </c>
      <c r="T347" t="str">
        <f t="shared" si="63"/>
        <v/>
      </c>
      <c r="U347" s="1">
        <f t="shared" si="64"/>
        <v>100</v>
      </c>
      <c r="V347">
        <f t="shared" si="65"/>
        <v>0</v>
      </c>
      <c r="W347">
        <f t="shared" si="66"/>
        <v>100</v>
      </c>
      <c r="X347" s="1" t="str">
        <f t="shared" si="67"/>
        <v/>
      </c>
      <c r="Y347" s="1" t="str">
        <f t="shared" si="68"/>
        <v/>
      </c>
      <c r="Z347" s="1" t="str">
        <f t="shared" si="69"/>
        <v/>
      </c>
      <c r="AA347" s="1" t="str">
        <f t="shared" si="70"/>
        <v/>
      </c>
      <c r="AB347" s="1" t="str">
        <f>LOOKUP(A347,Regions__2[])</f>
        <v>Latin America &amp; Caribbean</v>
      </c>
      <c r="AC347" s="1" t="str">
        <f t="shared" si="71"/>
        <v/>
      </c>
    </row>
    <row r="348" spans="1:29" x14ac:dyDescent="0.25">
      <c r="A348" s="1" t="s">
        <v>100</v>
      </c>
      <c r="B348">
        <v>2015</v>
      </c>
      <c r="C348">
        <v>5.8689999579999999</v>
      </c>
      <c r="D348">
        <v>39.539997100000001</v>
      </c>
      <c r="E348">
        <v>98.95</v>
      </c>
      <c r="F348">
        <v>0</v>
      </c>
      <c r="G348">
        <v>1.05</v>
      </c>
      <c r="H348">
        <v>0</v>
      </c>
      <c r="Q348">
        <f t="shared" si="60"/>
        <v>5</v>
      </c>
      <c r="R348">
        <f t="shared" si="61"/>
        <v>2.9999999999998295E-2</v>
      </c>
      <c r="S348">
        <f t="shared" si="62"/>
        <v>0</v>
      </c>
      <c r="T348">
        <f t="shared" si="63"/>
        <v>0</v>
      </c>
      <c r="U348" s="1">
        <f t="shared" si="64"/>
        <v>99</v>
      </c>
      <c r="V348">
        <f t="shared" si="65"/>
        <v>0</v>
      </c>
      <c r="W348">
        <f t="shared" si="66"/>
        <v>0</v>
      </c>
      <c r="X348" s="1" t="str">
        <f t="shared" si="67"/>
        <v/>
      </c>
      <c r="Y348" s="1" t="str">
        <f t="shared" si="68"/>
        <v/>
      </c>
      <c r="Z348" s="1" t="str">
        <f t="shared" si="69"/>
        <v/>
      </c>
      <c r="AA348" s="1">
        <f t="shared" si="70"/>
        <v>0</v>
      </c>
      <c r="AB348" s="1" t="str">
        <f>LOOKUP(A348,Regions__2[])</f>
        <v>Sub-Saharan Africa</v>
      </c>
      <c r="AC348" s="1" t="str">
        <f t="shared" si="71"/>
        <v/>
      </c>
    </row>
    <row r="349" spans="1:29" x14ac:dyDescent="0.25">
      <c r="A349" s="1" t="s">
        <v>100</v>
      </c>
      <c r="B349">
        <v>2020</v>
      </c>
      <c r="C349">
        <v>6.0710000989999999</v>
      </c>
      <c r="D349">
        <v>40.082000729999997</v>
      </c>
      <c r="E349">
        <v>99.1</v>
      </c>
      <c r="F349">
        <v>0</v>
      </c>
      <c r="G349">
        <v>0.9</v>
      </c>
      <c r="H349">
        <v>0</v>
      </c>
      <c r="Q349" t="str">
        <f t="shared" si="60"/>
        <v/>
      </c>
      <c r="R349" t="str">
        <f t="shared" si="61"/>
        <v/>
      </c>
      <c r="S349" t="str">
        <f t="shared" si="62"/>
        <v/>
      </c>
      <c r="T349" t="str">
        <f t="shared" si="63"/>
        <v/>
      </c>
      <c r="U349" s="1">
        <f t="shared" si="64"/>
        <v>99</v>
      </c>
      <c r="V349">
        <f t="shared" si="65"/>
        <v>0</v>
      </c>
      <c r="W349">
        <f t="shared" si="66"/>
        <v>0</v>
      </c>
      <c r="X349" s="1" t="str">
        <f t="shared" si="67"/>
        <v/>
      </c>
      <c r="Y349" s="1" t="str">
        <f t="shared" si="68"/>
        <v/>
      </c>
      <c r="Z349" s="1" t="str">
        <f t="shared" si="69"/>
        <v/>
      </c>
      <c r="AA349" s="1" t="str">
        <f t="shared" si="70"/>
        <v/>
      </c>
      <c r="AB349" s="1" t="str">
        <f>LOOKUP(A349,Regions__2[])</f>
        <v>Sub-Saharan Africa</v>
      </c>
      <c r="AC349" s="1" t="str">
        <f t="shared" si="71"/>
        <v/>
      </c>
    </row>
    <row r="350" spans="1:29" x14ac:dyDescent="0.25">
      <c r="A350" s="1" t="s">
        <v>110</v>
      </c>
      <c r="B350">
        <v>2015</v>
      </c>
      <c r="C350">
        <v>51.203998570000003</v>
      </c>
      <c r="D350">
        <v>30.82700157</v>
      </c>
      <c r="E350">
        <v>98.611854129999998</v>
      </c>
      <c r="F350">
        <v>0</v>
      </c>
      <c r="G350">
        <v>1.3881458680000001</v>
      </c>
      <c r="H350">
        <v>0</v>
      </c>
      <c r="Q350">
        <f t="shared" si="60"/>
        <v>2</v>
      </c>
      <c r="R350">
        <f t="shared" si="61"/>
        <v>0</v>
      </c>
      <c r="S350">
        <f t="shared" si="62"/>
        <v>0</v>
      </c>
      <c r="T350">
        <f t="shared" si="63"/>
        <v>0</v>
      </c>
      <c r="U350" s="1">
        <f t="shared" si="64"/>
        <v>99</v>
      </c>
      <c r="V350">
        <f t="shared" si="65"/>
        <v>0</v>
      </c>
      <c r="W350">
        <f t="shared" si="66"/>
        <v>0</v>
      </c>
      <c r="X350" s="1" t="str">
        <f t="shared" si="67"/>
        <v/>
      </c>
      <c r="Y350" s="1" t="str">
        <f t="shared" si="68"/>
        <v/>
      </c>
      <c r="Z350" s="1" t="str">
        <f t="shared" si="69"/>
        <v/>
      </c>
      <c r="AA350" s="1">
        <f t="shared" si="70"/>
        <v>0</v>
      </c>
      <c r="AB350" s="1" t="str">
        <f>LOOKUP(A350,Regions__2[])</f>
        <v>Latin America &amp; Caribbean</v>
      </c>
      <c r="AC350" s="1" t="str">
        <f t="shared" si="71"/>
        <v/>
      </c>
    </row>
    <row r="351" spans="1:29" x14ac:dyDescent="0.25">
      <c r="A351" s="1" t="s">
        <v>110</v>
      </c>
      <c r="B351">
        <v>2017</v>
      </c>
      <c r="C351">
        <v>52.0359993</v>
      </c>
      <c r="D351">
        <v>30.772996899999999</v>
      </c>
      <c r="E351">
        <v>98.611854129999998</v>
      </c>
      <c r="F351">
        <v>0</v>
      </c>
      <c r="G351">
        <v>1.3881458680000001</v>
      </c>
      <c r="H351">
        <v>0</v>
      </c>
      <c r="Q351" t="str">
        <f t="shared" si="60"/>
        <v/>
      </c>
      <c r="R351" t="str">
        <f t="shared" si="61"/>
        <v/>
      </c>
      <c r="S351" t="str">
        <f t="shared" si="62"/>
        <v/>
      </c>
      <c r="T351" t="str">
        <f t="shared" si="63"/>
        <v/>
      </c>
      <c r="U351" s="1">
        <f t="shared" si="64"/>
        <v>99</v>
      </c>
      <c r="V351">
        <f t="shared" si="65"/>
        <v>0</v>
      </c>
      <c r="W351">
        <f t="shared" si="66"/>
        <v>0</v>
      </c>
      <c r="X351" s="1" t="str">
        <f t="shared" si="67"/>
        <v/>
      </c>
      <c r="Y351" s="1" t="str">
        <f t="shared" si="68"/>
        <v/>
      </c>
      <c r="Z351" s="1" t="str">
        <f t="shared" si="69"/>
        <v/>
      </c>
      <c r="AA351" s="1" t="str">
        <f t="shared" si="70"/>
        <v/>
      </c>
      <c r="AB351" s="1" t="str">
        <f>LOOKUP(A351,Regions__2[])</f>
        <v>Latin America &amp; Caribbean</v>
      </c>
      <c r="AC351" s="1" t="str">
        <f t="shared" si="71"/>
        <v/>
      </c>
    </row>
    <row r="352" spans="1:29" x14ac:dyDescent="0.25">
      <c r="A352" s="1" t="s">
        <v>135</v>
      </c>
      <c r="B352">
        <v>2015</v>
      </c>
      <c r="C352">
        <v>179.1309967</v>
      </c>
      <c r="D352">
        <v>18.51499939</v>
      </c>
      <c r="E352">
        <v>95.568094279999997</v>
      </c>
      <c r="F352">
        <v>1.790210415</v>
      </c>
      <c r="G352">
        <v>2.6416953030000001</v>
      </c>
      <c r="H352">
        <v>0</v>
      </c>
      <c r="I352">
        <v>95.312261239999998</v>
      </c>
      <c r="J352">
        <v>1.707252381</v>
      </c>
      <c r="K352">
        <v>2.9804863780000002</v>
      </c>
      <c r="L352">
        <v>0</v>
      </c>
      <c r="M352">
        <v>96.694033180000005</v>
      </c>
      <c r="N352">
        <v>2.1553111029999998</v>
      </c>
      <c r="O352">
        <v>1.1506557129999999</v>
      </c>
      <c r="P352">
        <v>0</v>
      </c>
      <c r="Q352">
        <f t="shared" si="60"/>
        <v>5</v>
      </c>
      <c r="R352">
        <f t="shared" si="61"/>
        <v>0.26395005800000038</v>
      </c>
      <c r="S352">
        <f t="shared" si="62"/>
        <v>0.10235780200000022</v>
      </c>
      <c r="T352">
        <f t="shared" si="63"/>
        <v>0.30035251799999968</v>
      </c>
      <c r="U352" s="1">
        <f t="shared" si="64"/>
        <v>96</v>
      </c>
      <c r="V352">
        <f t="shared" si="65"/>
        <v>95</v>
      </c>
      <c r="W352">
        <f t="shared" si="66"/>
        <v>97</v>
      </c>
      <c r="X352" s="1" t="str">
        <f t="shared" si="67"/>
        <v/>
      </c>
      <c r="Y352" s="1" t="str">
        <f t="shared" si="68"/>
        <v/>
      </c>
      <c r="Z352" s="1" t="str">
        <f t="shared" si="69"/>
        <v/>
      </c>
      <c r="AA352" s="1">
        <f t="shared" si="70"/>
        <v>0.19799471599999946</v>
      </c>
      <c r="AB352" s="1" t="str">
        <f>LOOKUP(A352,Regions__2[])</f>
        <v>Latin America &amp; Caribbean</v>
      </c>
      <c r="AC352" s="1" t="str">
        <f t="shared" si="71"/>
        <v/>
      </c>
    </row>
    <row r="353" spans="1:29" x14ac:dyDescent="0.25">
      <c r="A353" s="1" t="s">
        <v>135</v>
      </c>
      <c r="B353">
        <v>2020</v>
      </c>
      <c r="C353">
        <v>183.62899780000001</v>
      </c>
      <c r="D353">
        <v>18.8409996</v>
      </c>
      <c r="E353">
        <v>96.887844569999999</v>
      </c>
      <c r="F353">
        <v>1.815652166</v>
      </c>
      <c r="G353">
        <v>1.296503269</v>
      </c>
      <c r="H353">
        <v>0</v>
      </c>
      <c r="I353">
        <v>96.814023829999996</v>
      </c>
      <c r="J353">
        <v>1.7341522549999999</v>
      </c>
      <c r="K353">
        <v>1.4518239180000001</v>
      </c>
      <c r="L353">
        <v>0</v>
      </c>
      <c r="M353">
        <v>97.205822190000006</v>
      </c>
      <c r="N353">
        <v>2.166718886</v>
      </c>
      <c r="O353">
        <v>0.6274589237</v>
      </c>
      <c r="P353">
        <v>0</v>
      </c>
      <c r="Q353" t="str">
        <f t="shared" si="60"/>
        <v/>
      </c>
      <c r="R353" t="str">
        <f t="shared" si="61"/>
        <v/>
      </c>
      <c r="S353" t="str">
        <f t="shared" si="62"/>
        <v/>
      </c>
      <c r="T353" t="str">
        <f t="shared" si="63"/>
        <v/>
      </c>
      <c r="U353" s="1">
        <f t="shared" si="64"/>
        <v>97</v>
      </c>
      <c r="V353">
        <f t="shared" si="65"/>
        <v>97</v>
      </c>
      <c r="W353">
        <f t="shared" si="66"/>
        <v>97</v>
      </c>
      <c r="X353" s="1" t="str">
        <f t="shared" si="67"/>
        <v/>
      </c>
      <c r="Y353" s="1" t="str">
        <f t="shared" si="68"/>
        <v/>
      </c>
      <c r="Z353" s="1" t="str">
        <f t="shared" si="69"/>
        <v/>
      </c>
      <c r="AA353" s="1" t="str">
        <f t="shared" si="70"/>
        <v/>
      </c>
      <c r="AB353" s="1" t="str">
        <f>LOOKUP(A353,Regions__2[])</f>
        <v>Latin America &amp; Caribbean</v>
      </c>
      <c r="AC353" s="1" t="str">
        <f t="shared" si="71"/>
        <v/>
      </c>
    </row>
    <row r="354" spans="1:29" x14ac:dyDescent="0.25">
      <c r="A354" s="1" t="s">
        <v>58</v>
      </c>
      <c r="B354">
        <v>2015</v>
      </c>
      <c r="C354">
        <v>35.865000000000002</v>
      </c>
      <c r="D354">
        <v>100</v>
      </c>
      <c r="E354">
        <v>99.999774200000004</v>
      </c>
      <c r="F354">
        <v>0</v>
      </c>
      <c r="G354">
        <v>2.2580388819999999E-4</v>
      </c>
      <c r="H354">
        <v>0</v>
      </c>
      <c r="M354">
        <v>99.999774200000004</v>
      </c>
      <c r="N354">
        <v>0</v>
      </c>
      <c r="O354">
        <v>2.2580388819999999E-4</v>
      </c>
      <c r="P354">
        <v>0</v>
      </c>
      <c r="Q354">
        <f t="shared" si="60"/>
        <v>5</v>
      </c>
      <c r="R354">
        <f t="shared" si="61"/>
        <v>-1.0056200000008175E-4</v>
      </c>
      <c r="S354">
        <f t="shared" si="62"/>
        <v>-1.0056200000008175E-4</v>
      </c>
      <c r="T354">
        <f t="shared" si="63"/>
        <v>0</v>
      </c>
      <c r="U354" s="1">
        <f t="shared" si="64"/>
        <v>100</v>
      </c>
      <c r="V354">
        <f t="shared" si="65"/>
        <v>0</v>
      </c>
      <c r="W354">
        <f t="shared" si="66"/>
        <v>100</v>
      </c>
      <c r="X354" s="1" t="str">
        <f t="shared" si="67"/>
        <v>Full Access</v>
      </c>
      <c r="Y354" s="1" t="str">
        <f t="shared" si="68"/>
        <v/>
      </c>
      <c r="Z354" s="1" t="str">
        <f t="shared" si="69"/>
        <v>Full Access</v>
      </c>
      <c r="AA354" s="1">
        <f t="shared" si="70"/>
        <v>1.0056200000008175E-4</v>
      </c>
      <c r="AB354" s="1" t="str">
        <f>LOOKUP(A354,Regions__2[])</f>
        <v>Latin America &amp; Caribbean</v>
      </c>
      <c r="AC354" s="1" t="str">
        <f t="shared" si="71"/>
        <v/>
      </c>
    </row>
    <row r="355" spans="1:29" x14ac:dyDescent="0.25">
      <c r="A355" s="1" t="s">
        <v>58</v>
      </c>
      <c r="B355">
        <v>2020</v>
      </c>
      <c r="C355">
        <v>38.658999999999999</v>
      </c>
      <c r="D355">
        <v>100</v>
      </c>
      <c r="E355">
        <v>99.999271390000004</v>
      </c>
      <c r="F355">
        <v>0</v>
      </c>
      <c r="G355">
        <v>7.2861055070000001E-4</v>
      </c>
      <c r="H355">
        <v>0</v>
      </c>
      <c r="M355">
        <v>99.999271390000004</v>
      </c>
      <c r="N355">
        <v>0</v>
      </c>
      <c r="O355">
        <v>7.2861055070000001E-4</v>
      </c>
      <c r="P355">
        <v>0</v>
      </c>
      <c r="Q355" t="str">
        <f t="shared" si="60"/>
        <v/>
      </c>
      <c r="R355" t="str">
        <f t="shared" si="61"/>
        <v/>
      </c>
      <c r="S355" t="str">
        <f t="shared" si="62"/>
        <v/>
      </c>
      <c r="T355" t="str">
        <f t="shared" si="63"/>
        <v/>
      </c>
      <c r="U355" s="1">
        <f t="shared" si="64"/>
        <v>100</v>
      </c>
      <c r="V355">
        <f t="shared" si="65"/>
        <v>0</v>
      </c>
      <c r="W355">
        <f t="shared" si="66"/>
        <v>100</v>
      </c>
      <c r="X355" s="1" t="str">
        <f t="shared" si="67"/>
        <v/>
      </c>
      <c r="Y355" s="1" t="str">
        <f t="shared" si="68"/>
        <v/>
      </c>
      <c r="Z355" s="1" t="str">
        <f t="shared" si="69"/>
        <v/>
      </c>
      <c r="AA355" s="1" t="str">
        <f t="shared" si="70"/>
        <v/>
      </c>
      <c r="AB355" s="1" t="str">
        <f>LOOKUP(A355,Regions__2[])</f>
        <v>Latin America &amp; Caribbean</v>
      </c>
      <c r="AC355" s="1" t="str">
        <f t="shared" si="71"/>
        <v/>
      </c>
    </row>
    <row r="356" spans="1:29" x14ac:dyDescent="0.25">
      <c r="A356" s="1" t="s">
        <v>179</v>
      </c>
      <c r="B356">
        <v>2015</v>
      </c>
      <c r="C356">
        <v>5.9920001029999996</v>
      </c>
      <c r="D356">
        <v>89.888999940000005</v>
      </c>
      <c r="E356">
        <v>91.4</v>
      </c>
      <c r="F356">
        <v>0</v>
      </c>
      <c r="G356">
        <v>8.6</v>
      </c>
      <c r="H356">
        <v>0</v>
      </c>
      <c r="Q356">
        <f t="shared" si="60"/>
        <v>5</v>
      </c>
      <c r="R356">
        <f t="shared" si="61"/>
        <v>0</v>
      </c>
      <c r="S356">
        <f t="shared" si="62"/>
        <v>0</v>
      </c>
      <c r="T356">
        <f t="shared" si="63"/>
        <v>0</v>
      </c>
      <c r="U356" s="1">
        <f t="shared" si="64"/>
        <v>91</v>
      </c>
      <c r="V356">
        <f t="shared" si="65"/>
        <v>0</v>
      </c>
      <c r="W356">
        <f t="shared" si="66"/>
        <v>0</v>
      </c>
      <c r="X356" s="1" t="str">
        <f t="shared" si="67"/>
        <v/>
      </c>
      <c r="Y356" s="1" t="str">
        <f t="shared" si="68"/>
        <v/>
      </c>
      <c r="Z356" s="1" t="str">
        <f t="shared" si="69"/>
        <v/>
      </c>
      <c r="AA356" s="1">
        <f t="shared" si="70"/>
        <v>0</v>
      </c>
      <c r="AB356" s="1" t="str">
        <f>LOOKUP(A356,Regions__2[])</f>
        <v>North America</v>
      </c>
      <c r="AC356" s="1" t="str">
        <f t="shared" si="71"/>
        <v/>
      </c>
    </row>
    <row r="357" spans="1:29" x14ac:dyDescent="0.25">
      <c r="A357" s="1" t="s">
        <v>179</v>
      </c>
      <c r="B357">
        <v>2020</v>
      </c>
      <c r="C357">
        <v>5.795000076</v>
      </c>
      <c r="D357">
        <v>89.96199799</v>
      </c>
      <c r="E357">
        <v>91.4</v>
      </c>
      <c r="F357">
        <v>0</v>
      </c>
      <c r="G357">
        <v>8.6</v>
      </c>
      <c r="H357">
        <v>0</v>
      </c>
      <c r="Q357" t="str">
        <f t="shared" si="60"/>
        <v/>
      </c>
      <c r="R357" t="str">
        <f t="shared" si="61"/>
        <v/>
      </c>
      <c r="S357" t="str">
        <f t="shared" si="62"/>
        <v/>
      </c>
      <c r="T357" t="str">
        <f t="shared" si="63"/>
        <v/>
      </c>
      <c r="U357" s="1">
        <f t="shared" si="64"/>
        <v>91</v>
      </c>
      <c r="V357">
        <f t="shared" si="65"/>
        <v>0</v>
      </c>
      <c r="W357">
        <f t="shared" si="66"/>
        <v>0</v>
      </c>
      <c r="X357" s="1" t="str">
        <f t="shared" si="67"/>
        <v/>
      </c>
      <c r="Y357" s="1" t="str">
        <f t="shared" si="68"/>
        <v/>
      </c>
      <c r="Z357" s="1" t="str">
        <f t="shared" si="69"/>
        <v/>
      </c>
      <c r="AA357" s="1" t="str">
        <f t="shared" si="70"/>
        <v/>
      </c>
      <c r="AB357" s="1" t="str">
        <f>LOOKUP(A357,Regions__2[])</f>
        <v>North America</v>
      </c>
      <c r="AC357" s="1" t="str">
        <f t="shared" si="71"/>
        <v/>
      </c>
    </row>
    <row r="358" spans="1:29" x14ac:dyDescent="0.25">
      <c r="A358" s="1" t="s">
        <v>155</v>
      </c>
      <c r="B358">
        <v>2015</v>
      </c>
      <c r="C358">
        <v>109.13500209999999</v>
      </c>
      <c r="D358">
        <v>50.963996889999997</v>
      </c>
      <c r="E358">
        <v>95.145219900000001</v>
      </c>
      <c r="F358">
        <v>0</v>
      </c>
      <c r="G358">
        <v>4.0700937030000004</v>
      </c>
      <c r="H358">
        <v>0.78468639699999998</v>
      </c>
      <c r="Q358">
        <f t="shared" si="60"/>
        <v>3</v>
      </c>
      <c r="R358">
        <f t="shared" si="61"/>
        <v>0</v>
      </c>
      <c r="S358">
        <f t="shared" si="62"/>
        <v>0</v>
      </c>
      <c r="T358">
        <f t="shared" si="63"/>
        <v>0</v>
      </c>
      <c r="U358" s="1">
        <f t="shared" si="64"/>
        <v>95</v>
      </c>
      <c r="V358">
        <f t="shared" si="65"/>
        <v>0</v>
      </c>
      <c r="W358">
        <f t="shared" si="66"/>
        <v>0</v>
      </c>
      <c r="X358" s="1" t="str">
        <f t="shared" si="67"/>
        <v/>
      </c>
      <c r="Y358" s="1" t="str">
        <f t="shared" si="68"/>
        <v/>
      </c>
      <c r="Z358" s="1" t="str">
        <f t="shared" si="69"/>
        <v/>
      </c>
      <c r="AA358" s="1">
        <f t="shared" si="70"/>
        <v>0</v>
      </c>
      <c r="AB358" s="1" t="str">
        <f>LOOKUP(A358,Regions__2[])</f>
        <v>Latin America &amp; Caribbean</v>
      </c>
      <c r="AC358" s="1" t="str">
        <f t="shared" si="71"/>
        <v/>
      </c>
    </row>
    <row r="359" spans="1:29" x14ac:dyDescent="0.25">
      <c r="A359" s="1" t="s">
        <v>155</v>
      </c>
      <c r="B359">
        <v>2018</v>
      </c>
      <c r="C359">
        <v>110.2099991</v>
      </c>
      <c r="D359">
        <v>52.197998050000002</v>
      </c>
      <c r="E359">
        <v>95.145219900000001</v>
      </c>
      <c r="F359">
        <v>0</v>
      </c>
      <c r="G359">
        <v>4.8547801000000002</v>
      </c>
      <c r="Q359" t="str">
        <f t="shared" si="60"/>
        <v/>
      </c>
      <c r="R359" t="str">
        <f t="shared" si="61"/>
        <v/>
      </c>
      <c r="S359" t="str">
        <f t="shared" si="62"/>
        <v/>
      </c>
      <c r="T359" t="str">
        <f t="shared" si="63"/>
        <v/>
      </c>
      <c r="U359" s="1">
        <f t="shared" si="64"/>
        <v>95</v>
      </c>
      <c r="V359">
        <f t="shared" si="65"/>
        <v>0</v>
      </c>
      <c r="W359">
        <f t="shared" si="66"/>
        <v>0</v>
      </c>
      <c r="X359" s="1" t="str">
        <f t="shared" si="67"/>
        <v/>
      </c>
      <c r="Y359" s="1" t="str">
        <f t="shared" si="68"/>
        <v/>
      </c>
      <c r="Z359" s="1" t="str">
        <f t="shared" si="69"/>
        <v/>
      </c>
      <c r="AA359" s="1" t="str">
        <f t="shared" si="70"/>
        <v/>
      </c>
      <c r="AB359" s="1" t="str">
        <f>LOOKUP(A359,Regions__2[])</f>
        <v>Latin America &amp; Caribbean</v>
      </c>
      <c r="AC359" s="1" t="str">
        <f t="shared" si="71"/>
        <v/>
      </c>
    </row>
    <row r="360" spans="1:29" x14ac:dyDescent="0.25">
      <c r="A360" s="1" t="s">
        <v>177</v>
      </c>
      <c r="B360">
        <v>2015</v>
      </c>
      <c r="C360">
        <v>193.5099945</v>
      </c>
      <c r="D360">
        <v>18.914001460000001</v>
      </c>
      <c r="E360">
        <v>91.321397360000006</v>
      </c>
      <c r="F360">
        <v>6.4992812960000004</v>
      </c>
      <c r="G360">
        <v>1.929815904</v>
      </c>
      <c r="H360">
        <v>0.24950544129999999</v>
      </c>
      <c r="I360">
        <v>91.386415650000004</v>
      </c>
      <c r="J360">
        <v>6.194005024</v>
      </c>
      <c r="K360">
        <v>2.1485295340000001</v>
      </c>
      <c r="L360">
        <v>0.2710497959</v>
      </c>
      <c r="M360">
        <v>91.042648679999999</v>
      </c>
      <c r="N360">
        <v>7.8080270609999998</v>
      </c>
      <c r="O360">
        <v>0.9921814015</v>
      </c>
      <c r="P360">
        <v>0.15714285710000001</v>
      </c>
      <c r="Q360">
        <f t="shared" si="60"/>
        <v>5</v>
      </c>
      <c r="R360">
        <f t="shared" si="61"/>
        <v>0.10326543799999968</v>
      </c>
      <c r="S360">
        <f t="shared" si="62"/>
        <v>0.21170826400000067</v>
      </c>
      <c r="T360">
        <f t="shared" si="63"/>
        <v>7.8781444000000533E-2</v>
      </c>
      <c r="U360" s="1">
        <f t="shared" si="64"/>
        <v>91</v>
      </c>
      <c r="V360">
        <f t="shared" si="65"/>
        <v>91</v>
      </c>
      <c r="W360">
        <f t="shared" si="66"/>
        <v>91</v>
      </c>
      <c r="X360" s="1" t="str">
        <f t="shared" si="67"/>
        <v/>
      </c>
      <c r="Y360" s="1" t="str">
        <f t="shared" si="68"/>
        <v/>
      </c>
      <c r="Z360" s="1" t="str">
        <f t="shared" si="69"/>
        <v/>
      </c>
      <c r="AA360" s="1">
        <f t="shared" si="70"/>
        <v>-0.13292682000000014</v>
      </c>
      <c r="AB360" s="1" t="str">
        <f>LOOKUP(A360,Regions__2[])</f>
        <v>East Asia &amp; Pacific</v>
      </c>
      <c r="AC360" s="1" t="str">
        <f t="shared" si="71"/>
        <v/>
      </c>
    </row>
    <row r="361" spans="1:29" x14ac:dyDescent="0.25">
      <c r="A361" s="1" t="s">
        <v>177</v>
      </c>
      <c r="B361">
        <v>2020</v>
      </c>
      <c r="C361">
        <v>198.4100037</v>
      </c>
      <c r="D361">
        <v>17.888999940000001</v>
      </c>
      <c r="E361">
        <v>91.837724550000004</v>
      </c>
      <c r="F361">
        <v>6.5208999519999997</v>
      </c>
      <c r="G361">
        <v>1.4186234280000001</v>
      </c>
      <c r="H361">
        <v>0.22275206789999999</v>
      </c>
      <c r="I361">
        <v>91.780322870000006</v>
      </c>
      <c r="J361">
        <v>6.2207033389999999</v>
      </c>
      <c r="K361">
        <v>1.7276921599999999</v>
      </c>
      <c r="L361">
        <v>0.2712816327</v>
      </c>
      <c r="M361">
        <v>92.101190000000003</v>
      </c>
      <c r="N361">
        <v>7.8988100000000001</v>
      </c>
      <c r="O361">
        <v>0</v>
      </c>
      <c r="P361">
        <v>0</v>
      </c>
      <c r="Q361" t="str">
        <f t="shared" si="60"/>
        <v/>
      </c>
      <c r="R361" t="str">
        <f t="shared" si="61"/>
        <v/>
      </c>
      <c r="S361" t="str">
        <f t="shared" si="62"/>
        <v/>
      </c>
      <c r="T361" t="str">
        <f t="shared" si="63"/>
        <v/>
      </c>
      <c r="U361" s="1">
        <f t="shared" si="64"/>
        <v>92</v>
      </c>
      <c r="V361">
        <f t="shared" si="65"/>
        <v>92</v>
      </c>
      <c r="W361">
        <f t="shared" si="66"/>
        <v>92</v>
      </c>
      <c r="X361" s="1" t="str">
        <f t="shared" si="67"/>
        <v/>
      </c>
      <c r="Y361" s="1" t="str">
        <f t="shared" si="68"/>
        <v/>
      </c>
      <c r="Z361" s="1" t="str">
        <f t="shared" si="69"/>
        <v/>
      </c>
      <c r="AA361" s="1" t="str">
        <f t="shared" si="70"/>
        <v/>
      </c>
      <c r="AB361" s="1" t="str">
        <f>LOOKUP(A361,Regions__2[])</f>
        <v>East Asia &amp; Pacific</v>
      </c>
      <c r="AC361" s="1" t="str">
        <f t="shared" si="71"/>
        <v/>
      </c>
    </row>
    <row r="362" spans="1:29" x14ac:dyDescent="0.25">
      <c r="A362" s="1" t="s">
        <v>34</v>
      </c>
      <c r="B362">
        <v>2015</v>
      </c>
      <c r="C362">
        <v>33.270000459999999</v>
      </c>
      <c r="D362">
        <v>96.738998409999994</v>
      </c>
      <c r="E362">
        <v>100</v>
      </c>
      <c r="F362">
        <v>0</v>
      </c>
      <c r="G362">
        <v>0</v>
      </c>
      <c r="H362">
        <v>0</v>
      </c>
      <c r="Q362">
        <f t="shared" si="60"/>
        <v>5</v>
      </c>
      <c r="R362">
        <f t="shared" si="61"/>
        <v>0</v>
      </c>
      <c r="S362">
        <f t="shared" si="62"/>
        <v>0</v>
      </c>
      <c r="T362">
        <f t="shared" si="63"/>
        <v>0</v>
      </c>
      <c r="U362" s="1">
        <f t="shared" si="64"/>
        <v>100</v>
      </c>
      <c r="V362">
        <f t="shared" si="65"/>
        <v>0</v>
      </c>
      <c r="W362">
        <f t="shared" si="66"/>
        <v>0</v>
      </c>
      <c r="X362" s="1" t="str">
        <f t="shared" si="67"/>
        <v>Full Access</v>
      </c>
      <c r="Y362" s="1" t="str">
        <f t="shared" si="68"/>
        <v/>
      </c>
      <c r="Z362" s="1" t="str">
        <f t="shared" si="69"/>
        <v/>
      </c>
      <c r="AA362" s="1">
        <f t="shared" si="70"/>
        <v>0</v>
      </c>
      <c r="AB362" s="1" t="str">
        <f>LOOKUP(A362,Regions__2[])</f>
        <v>Europe &amp; Central Asia</v>
      </c>
      <c r="AC362" s="1" t="str">
        <f t="shared" si="71"/>
        <v/>
      </c>
    </row>
    <row r="363" spans="1:29" x14ac:dyDescent="0.25">
      <c r="A363" s="1" t="s">
        <v>34</v>
      </c>
      <c r="B363">
        <v>2020</v>
      </c>
      <c r="C363">
        <v>33.937999730000001</v>
      </c>
      <c r="D363">
        <v>97.499000550000005</v>
      </c>
      <c r="E363">
        <v>100</v>
      </c>
      <c r="F363">
        <v>0</v>
      </c>
      <c r="G363">
        <v>0</v>
      </c>
      <c r="H363">
        <v>0</v>
      </c>
      <c r="Q363" t="str">
        <f t="shared" si="60"/>
        <v/>
      </c>
      <c r="R363" t="str">
        <f t="shared" si="61"/>
        <v/>
      </c>
      <c r="S363" t="str">
        <f t="shared" si="62"/>
        <v/>
      </c>
      <c r="T363" t="str">
        <f t="shared" si="63"/>
        <v/>
      </c>
      <c r="U363" s="1">
        <f t="shared" si="64"/>
        <v>100</v>
      </c>
      <c r="V363">
        <f t="shared" si="65"/>
        <v>0</v>
      </c>
      <c r="W363">
        <f t="shared" si="66"/>
        <v>0</v>
      </c>
      <c r="X363" s="1" t="str">
        <f t="shared" si="67"/>
        <v/>
      </c>
      <c r="Y363" s="1" t="str">
        <f t="shared" si="68"/>
        <v/>
      </c>
      <c r="Z363" s="1" t="str">
        <f t="shared" si="69"/>
        <v/>
      </c>
      <c r="AA363" s="1" t="str">
        <f t="shared" si="70"/>
        <v/>
      </c>
      <c r="AB363" s="1" t="str">
        <f>LOOKUP(A363,Regions__2[])</f>
        <v>Europe &amp; Central Asia</v>
      </c>
      <c r="AC363" s="1" t="str">
        <f t="shared" si="71"/>
        <v/>
      </c>
    </row>
    <row r="364" spans="1:29" x14ac:dyDescent="0.25">
      <c r="A364" s="1" t="s">
        <v>203</v>
      </c>
      <c r="B364">
        <v>2015</v>
      </c>
      <c r="C364">
        <v>199.43899540000001</v>
      </c>
      <c r="D364">
        <v>70.174003600000006</v>
      </c>
      <c r="E364">
        <v>77.124229790000001</v>
      </c>
      <c r="F364">
        <v>18.34430682</v>
      </c>
      <c r="G364">
        <v>1.8595771210000001</v>
      </c>
      <c r="H364">
        <v>2.6718862689999998</v>
      </c>
      <c r="I364">
        <v>71.282716640000004</v>
      </c>
      <c r="J364">
        <v>17.07304495</v>
      </c>
      <c r="K364">
        <v>4.1184792559999996</v>
      </c>
      <c r="L364">
        <v>7.5257591550000003</v>
      </c>
      <c r="M364">
        <v>79.607040999999995</v>
      </c>
      <c r="N364">
        <v>18.884629660000002</v>
      </c>
      <c r="O364">
        <v>0.89948056340000004</v>
      </c>
      <c r="P364">
        <v>0.60884877739999999</v>
      </c>
      <c r="Q364">
        <f t="shared" si="60"/>
        <v>5</v>
      </c>
      <c r="R364">
        <f t="shared" si="61"/>
        <v>0.22044507399999985</v>
      </c>
      <c r="S364">
        <f t="shared" si="62"/>
        <v>-5.2996199999995495E-3</v>
      </c>
      <c r="T364">
        <f t="shared" si="63"/>
        <v>0.6035795699999994</v>
      </c>
      <c r="U364" s="1">
        <f t="shared" si="64"/>
        <v>77</v>
      </c>
      <c r="V364">
        <f t="shared" si="65"/>
        <v>71</v>
      </c>
      <c r="W364">
        <f t="shared" si="66"/>
        <v>80</v>
      </c>
      <c r="X364" s="1" t="str">
        <f t="shared" si="67"/>
        <v/>
      </c>
      <c r="Y364" s="1" t="str">
        <f t="shared" si="68"/>
        <v/>
      </c>
      <c r="Z364" s="1" t="str">
        <f t="shared" si="69"/>
        <v/>
      </c>
      <c r="AA364" s="1">
        <f t="shared" si="70"/>
        <v>0.6088791899999989</v>
      </c>
      <c r="AB364" s="1" t="str">
        <f>LOOKUP(A364,Regions__2[])</f>
        <v>Sub-Saharan Africa</v>
      </c>
      <c r="AC364" s="1" t="str">
        <f t="shared" si="71"/>
        <v/>
      </c>
    </row>
    <row r="365" spans="1:29" x14ac:dyDescent="0.25">
      <c r="A365" s="1" t="s">
        <v>203</v>
      </c>
      <c r="B365">
        <v>2020</v>
      </c>
      <c r="C365">
        <v>219.16099550000001</v>
      </c>
      <c r="D365">
        <v>74.354003910000003</v>
      </c>
      <c r="E365">
        <v>78.22645516</v>
      </c>
      <c r="F365">
        <v>20.237982980000002</v>
      </c>
      <c r="G365">
        <v>0.44351992839999999</v>
      </c>
      <c r="H365">
        <v>1.0920419299999999</v>
      </c>
      <c r="I365">
        <v>74.300614490000001</v>
      </c>
      <c r="J365">
        <v>19.711842579999999</v>
      </c>
      <c r="K365">
        <v>1.7294057039999999</v>
      </c>
      <c r="L365">
        <v>4.2581372279999998</v>
      </c>
      <c r="M365">
        <v>79.580542899999998</v>
      </c>
      <c r="N365">
        <v>20.419457099999999</v>
      </c>
      <c r="O365">
        <v>0</v>
      </c>
      <c r="P365">
        <v>0</v>
      </c>
      <c r="Q365" t="str">
        <f t="shared" si="60"/>
        <v/>
      </c>
      <c r="R365" t="str">
        <f t="shared" si="61"/>
        <v/>
      </c>
      <c r="S365" t="str">
        <f t="shared" si="62"/>
        <v/>
      </c>
      <c r="T365" t="str">
        <f t="shared" si="63"/>
        <v/>
      </c>
      <c r="U365" s="1">
        <f t="shared" si="64"/>
        <v>78</v>
      </c>
      <c r="V365">
        <f t="shared" si="65"/>
        <v>74</v>
      </c>
      <c r="W365">
        <f t="shared" si="66"/>
        <v>80</v>
      </c>
      <c r="X365" s="1" t="str">
        <f t="shared" si="67"/>
        <v/>
      </c>
      <c r="Y365" s="1" t="str">
        <f t="shared" si="68"/>
        <v/>
      </c>
      <c r="Z365" s="1" t="str">
        <f t="shared" si="69"/>
        <v/>
      </c>
      <c r="AA365" s="1" t="str">
        <f t="shared" si="70"/>
        <v/>
      </c>
      <c r="AB365" s="1" t="str">
        <f>LOOKUP(A365,Regions__2[])</f>
        <v>Sub-Saharan Africa</v>
      </c>
      <c r="AC365" s="1" t="str">
        <f t="shared" si="71"/>
        <v/>
      </c>
    </row>
    <row r="366" spans="1:29" x14ac:dyDescent="0.25">
      <c r="A366" s="1" t="s">
        <v>51</v>
      </c>
      <c r="B366">
        <v>2015</v>
      </c>
      <c r="C366">
        <v>31717.675780000001</v>
      </c>
      <c r="D366">
        <v>83.180000309999997</v>
      </c>
      <c r="E366">
        <v>99.548026379999996</v>
      </c>
      <c r="F366">
        <v>0</v>
      </c>
      <c r="G366">
        <v>0.45197361660000002</v>
      </c>
      <c r="H366">
        <v>0</v>
      </c>
      <c r="Q366">
        <f t="shared" si="60"/>
        <v>5</v>
      </c>
      <c r="R366">
        <f t="shared" si="61"/>
        <v>9.0394724000000787E-2</v>
      </c>
      <c r="S366">
        <f t="shared" si="62"/>
        <v>0</v>
      </c>
      <c r="T366">
        <f t="shared" si="63"/>
        <v>0</v>
      </c>
      <c r="U366" s="1">
        <f t="shared" si="64"/>
        <v>100</v>
      </c>
      <c r="V366">
        <f t="shared" si="65"/>
        <v>0</v>
      </c>
      <c r="W366">
        <f t="shared" si="66"/>
        <v>0</v>
      </c>
      <c r="X366" s="1" t="str">
        <f t="shared" si="67"/>
        <v>Full Access</v>
      </c>
      <c r="Y366" s="1" t="str">
        <f t="shared" si="68"/>
        <v/>
      </c>
      <c r="Z366" s="1" t="str">
        <f t="shared" si="69"/>
        <v/>
      </c>
      <c r="AA366" s="1">
        <f t="shared" si="70"/>
        <v>0</v>
      </c>
      <c r="AB366" s="1" t="str">
        <f>LOOKUP(A366,Regions__2[])</f>
        <v>Europe &amp; Central Asia</v>
      </c>
      <c r="AC366" s="1" t="str">
        <f t="shared" si="71"/>
        <v/>
      </c>
    </row>
    <row r="367" spans="1:29" x14ac:dyDescent="0.25">
      <c r="A367" s="1" t="s">
        <v>51</v>
      </c>
      <c r="B367">
        <v>2020</v>
      </c>
      <c r="C367">
        <v>34813.867189999997</v>
      </c>
      <c r="D367">
        <v>84.287002560000005</v>
      </c>
      <c r="E367">
        <v>100</v>
      </c>
      <c r="F367">
        <v>0</v>
      </c>
      <c r="G367">
        <v>0</v>
      </c>
      <c r="H367">
        <v>0</v>
      </c>
      <c r="Q367" t="str">
        <f t="shared" si="60"/>
        <v/>
      </c>
      <c r="R367" t="str">
        <f t="shared" si="61"/>
        <v/>
      </c>
      <c r="S367" t="str">
        <f t="shared" si="62"/>
        <v/>
      </c>
      <c r="T367" t="str">
        <f t="shared" si="63"/>
        <v/>
      </c>
      <c r="U367" s="1">
        <f t="shared" si="64"/>
        <v>100</v>
      </c>
      <c r="V367">
        <f t="shared" si="65"/>
        <v>0</v>
      </c>
      <c r="W367">
        <f t="shared" si="66"/>
        <v>0</v>
      </c>
      <c r="X367" s="1" t="str">
        <f t="shared" si="67"/>
        <v/>
      </c>
      <c r="Y367" s="1" t="str">
        <f t="shared" si="68"/>
        <v/>
      </c>
      <c r="Z367" s="1" t="str">
        <f t="shared" si="69"/>
        <v/>
      </c>
      <c r="AA367" s="1" t="str">
        <f t="shared" si="70"/>
        <v/>
      </c>
      <c r="AB367" s="1" t="str">
        <f>LOOKUP(A367,Regions__2[])</f>
        <v>Europe &amp; Central Asia</v>
      </c>
      <c r="AC367" s="1" t="str">
        <f t="shared" si="71"/>
        <v/>
      </c>
    </row>
    <row r="368" spans="1:29" x14ac:dyDescent="0.25">
      <c r="A368" s="1" t="s">
        <v>195</v>
      </c>
      <c r="B368">
        <v>2015</v>
      </c>
      <c r="C368">
        <v>14578.450199999999</v>
      </c>
      <c r="D368">
        <v>45.86200333</v>
      </c>
      <c r="E368">
        <v>78.602093620000005</v>
      </c>
      <c r="F368">
        <v>3.3921456349999999</v>
      </c>
      <c r="G368">
        <v>17.594913179999999</v>
      </c>
      <c r="H368">
        <v>0.41084756459999999</v>
      </c>
      <c r="I368">
        <v>65.941201559999996</v>
      </c>
      <c r="J368">
        <v>5.2534118540000003</v>
      </c>
      <c r="K368">
        <v>28.079192549999998</v>
      </c>
      <c r="L368">
        <v>0.72619403689999995</v>
      </c>
      <c r="M368">
        <v>93.547697760000005</v>
      </c>
      <c r="N368">
        <v>1.195005973</v>
      </c>
      <c r="O368">
        <v>5.2187007940000001</v>
      </c>
      <c r="P368">
        <v>3.8595473790000001E-2</v>
      </c>
      <c r="Q368">
        <f t="shared" si="60"/>
        <v>5</v>
      </c>
      <c r="R368">
        <f t="shared" si="61"/>
        <v>1.2606288339999991</v>
      </c>
      <c r="S368">
        <f t="shared" si="62"/>
        <v>0.35480063599999878</v>
      </c>
      <c r="T368">
        <f t="shared" si="63"/>
        <v>1.8603453279999997</v>
      </c>
      <c r="U368" s="1">
        <f t="shared" si="64"/>
        <v>79</v>
      </c>
      <c r="V368">
        <f t="shared" si="65"/>
        <v>66</v>
      </c>
      <c r="W368">
        <f t="shared" si="66"/>
        <v>94</v>
      </c>
      <c r="X368" s="1" t="str">
        <f t="shared" si="67"/>
        <v/>
      </c>
      <c r="Y368" s="1" t="str">
        <f t="shared" si="68"/>
        <v/>
      </c>
      <c r="Z368" s="1" t="str">
        <f t="shared" si="69"/>
        <v/>
      </c>
      <c r="AA368" s="1">
        <f t="shared" si="70"/>
        <v>1.5055446920000009</v>
      </c>
      <c r="AB368" s="1" t="str">
        <f>LOOKUP(A368,Regions__2[])</f>
        <v>Sub-Saharan Africa</v>
      </c>
      <c r="AC368" s="1" t="str">
        <f t="shared" si="71"/>
        <v/>
      </c>
    </row>
    <row r="369" spans="1:29" x14ac:dyDescent="0.25">
      <c r="A369" s="1" t="s">
        <v>195</v>
      </c>
      <c r="B369">
        <v>2020</v>
      </c>
      <c r="C369">
        <v>16743.929690000001</v>
      </c>
      <c r="D369">
        <v>48.122001650000001</v>
      </c>
      <c r="E369">
        <v>84.905237790000001</v>
      </c>
      <c r="F369">
        <v>2.3872175090000001</v>
      </c>
      <c r="G369">
        <v>12.60781566</v>
      </c>
      <c r="H369">
        <v>9.9729040419999998E-2</v>
      </c>
      <c r="I369">
        <v>75.242928199999994</v>
      </c>
      <c r="J369">
        <v>4.052382433</v>
      </c>
      <c r="K369">
        <v>20.512451739999999</v>
      </c>
      <c r="L369">
        <v>0.1922376314</v>
      </c>
      <c r="M369">
        <v>95.321700939999999</v>
      </c>
      <c r="N369">
        <v>0.59208365669999996</v>
      </c>
      <c r="O369">
        <v>4.0862154019999997</v>
      </c>
      <c r="P369">
        <v>0</v>
      </c>
      <c r="Q369" t="str">
        <f t="shared" si="60"/>
        <v/>
      </c>
      <c r="R369" t="str">
        <f t="shared" si="61"/>
        <v/>
      </c>
      <c r="S369" t="str">
        <f t="shared" si="62"/>
        <v/>
      </c>
      <c r="T369" t="str">
        <f t="shared" si="63"/>
        <v/>
      </c>
      <c r="U369" s="1">
        <f t="shared" si="64"/>
        <v>85</v>
      </c>
      <c r="V369">
        <f t="shared" si="65"/>
        <v>75</v>
      </c>
      <c r="W369">
        <f t="shared" si="66"/>
        <v>95</v>
      </c>
      <c r="X369" s="1" t="str">
        <f t="shared" si="67"/>
        <v/>
      </c>
      <c r="Y369" s="1" t="str">
        <f t="shared" si="68"/>
        <v/>
      </c>
      <c r="Z369" s="1" t="str">
        <f t="shared" si="69"/>
        <v/>
      </c>
      <c r="AA369" s="1" t="str">
        <f t="shared" si="70"/>
        <v/>
      </c>
      <c r="AB369" s="1" t="str">
        <f>LOOKUP(A369,Regions__2[])</f>
        <v>Sub-Saharan Africa</v>
      </c>
      <c r="AC369" s="1" t="str">
        <f t="shared" si="71"/>
        <v/>
      </c>
    </row>
    <row r="370" spans="1:29" x14ac:dyDescent="0.25">
      <c r="A370" s="1" t="s">
        <v>153</v>
      </c>
      <c r="B370">
        <v>2015</v>
      </c>
      <c r="C370">
        <v>8876.7773440000001</v>
      </c>
      <c r="D370">
        <v>55.695999149999999</v>
      </c>
      <c r="E370">
        <v>93.386457300000004</v>
      </c>
      <c r="F370">
        <v>6.1120960520000001</v>
      </c>
      <c r="G370">
        <v>0.48354363439999998</v>
      </c>
      <c r="H370">
        <v>1.7903015790000001E-2</v>
      </c>
      <c r="I370">
        <v>94.723529049999996</v>
      </c>
      <c r="J370">
        <v>4.6004382010000002</v>
      </c>
      <c r="K370">
        <v>0.63562326859999996</v>
      </c>
      <c r="L370">
        <v>4.0409477999999999E-2</v>
      </c>
      <c r="M370">
        <v>92.322868690000007</v>
      </c>
      <c r="N370">
        <v>7.3145611089999996</v>
      </c>
      <c r="O370">
        <v>0.36257019709999999</v>
      </c>
      <c r="P370">
        <v>0</v>
      </c>
      <c r="Q370">
        <f t="shared" si="60"/>
        <v>5</v>
      </c>
      <c r="R370">
        <f t="shared" si="61"/>
        <v>0.38181440399999927</v>
      </c>
      <c r="S370">
        <f t="shared" si="62"/>
        <v>0.50974023999999929</v>
      </c>
      <c r="T370">
        <f t="shared" si="63"/>
        <v>0.22428914000000191</v>
      </c>
      <c r="U370" s="1">
        <f t="shared" si="64"/>
        <v>93</v>
      </c>
      <c r="V370">
        <f t="shared" si="65"/>
        <v>95</v>
      </c>
      <c r="W370">
        <f t="shared" si="66"/>
        <v>92</v>
      </c>
      <c r="X370" s="1" t="str">
        <f t="shared" si="67"/>
        <v/>
      </c>
      <c r="Y370" s="1" t="str">
        <f t="shared" si="68"/>
        <v/>
      </c>
      <c r="Z370" s="1" t="str">
        <f t="shared" si="69"/>
        <v/>
      </c>
      <c r="AA370" s="1">
        <f t="shared" si="70"/>
        <v>-0.2854510999999974</v>
      </c>
      <c r="AB370" s="1" t="str">
        <f>LOOKUP(A370,Regions__2[])</f>
        <v>Europe &amp; Central Asia</v>
      </c>
      <c r="AC370" s="1" t="str">
        <f t="shared" si="71"/>
        <v/>
      </c>
    </row>
    <row r="371" spans="1:29" x14ac:dyDescent="0.25">
      <c r="A371" s="1" t="s">
        <v>153</v>
      </c>
      <c r="B371">
        <v>2020</v>
      </c>
      <c r="C371">
        <v>8737.3701170000004</v>
      </c>
      <c r="D371">
        <v>56.445999149999999</v>
      </c>
      <c r="E371">
        <v>95.29552932</v>
      </c>
      <c r="F371">
        <v>4.244199279</v>
      </c>
      <c r="G371">
        <v>0.44372047780000001</v>
      </c>
      <c r="H371">
        <v>1.6550926470000001E-2</v>
      </c>
      <c r="I371">
        <v>95.844974750000006</v>
      </c>
      <c r="J371">
        <v>3.545864028</v>
      </c>
      <c r="K371">
        <v>0.57116028659999996</v>
      </c>
      <c r="L371">
        <v>3.8000931410000001E-2</v>
      </c>
      <c r="M371">
        <v>94.871569890000004</v>
      </c>
      <c r="N371">
        <v>4.7830378649999998</v>
      </c>
      <c r="O371">
        <v>0.3453922445</v>
      </c>
      <c r="P371">
        <v>0</v>
      </c>
      <c r="Q371" t="str">
        <f t="shared" si="60"/>
        <v/>
      </c>
      <c r="R371" t="str">
        <f t="shared" si="61"/>
        <v/>
      </c>
      <c r="S371" t="str">
        <f t="shared" si="62"/>
        <v/>
      </c>
      <c r="T371" t="str">
        <f t="shared" si="63"/>
        <v/>
      </c>
      <c r="U371" s="1">
        <f t="shared" si="64"/>
        <v>95</v>
      </c>
      <c r="V371">
        <f t="shared" si="65"/>
        <v>96</v>
      </c>
      <c r="W371">
        <f t="shared" si="66"/>
        <v>95</v>
      </c>
      <c r="X371" s="1" t="str">
        <f t="shared" si="67"/>
        <v/>
      </c>
      <c r="Y371" s="1" t="str">
        <f t="shared" si="68"/>
        <v/>
      </c>
      <c r="Z371" s="1" t="str">
        <f t="shared" si="69"/>
        <v/>
      </c>
      <c r="AA371" s="1" t="str">
        <f t="shared" si="70"/>
        <v/>
      </c>
      <c r="AB371" s="1" t="str">
        <f>LOOKUP(A371,Regions__2[])</f>
        <v>Europe &amp; Central Asia</v>
      </c>
      <c r="AC371" s="1" t="str">
        <f t="shared" si="71"/>
        <v/>
      </c>
    </row>
    <row r="372" spans="1:29" x14ac:dyDescent="0.25">
      <c r="A372" s="1" t="s">
        <v>137</v>
      </c>
      <c r="B372">
        <v>2015</v>
      </c>
      <c r="C372">
        <v>94.981002810000007</v>
      </c>
      <c r="D372">
        <v>55.400001529999997</v>
      </c>
      <c r="E372">
        <v>96.250891499999994</v>
      </c>
      <c r="F372">
        <v>0</v>
      </c>
      <c r="G372">
        <v>0</v>
      </c>
      <c r="H372">
        <v>3.7491085019999999</v>
      </c>
      <c r="Q372">
        <f t="shared" si="60"/>
        <v>4</v>
      </c>
      <c r="R372">
        <f t="shared" si="61"/>
        <v>0.15021384750000166</v>
      </c>
      <c r="S372">
        <f t="shared" si="62"/>
        <v>0</v>
      </c>
      <c r="T372">
        <f t="shared" si="63"/>
        <v>0</v>
      </c>
      <c r="U372" s="1">
        <f t="shared" si="64"/>
        <v>96</v>
      </c>
      <c r="V372">
        <f t="shared" si="65"/>
        <v>0</v>
      </c>
      <c r="W372">
        <f t="shared" si="66"/>
        <v>0</v>
      </c>
      <c r="X372" s="1" t="str">
        <f t="shared" si="67"/>
        <v/>
      </c>
      <c r="Y372" s="1" t="str">
        <f t="shared" si="68"/>
        <v/>
      </c>
      <c r="Z372" s="1" t="str">
        <f t="shared" si="69"/>
        <v/>
      </c>
      <c r="AA372" s="1">
        <f t="shared" si="70"/>
        <v>0</v>
      </c>
      <c r="AB372" s="1" t="str">
        <f>LOOKUP(A372,Regions__2[])</f>
        <v>East Asia &amp; Pacific</v>
      </c>
      <c r="AC372" s="1" t="str">
        <f t="shared" si="71"/>
        <v/>
      </c>
    </row>
    <row r="373" spans="1:29" x14ac:dyDescent="0.25">
      <c r="A373" s="1" t="s">
        <v>137</v>
      </c>
      <c r="B373">
        <v>2019</v>
      </c>
      <c r="C373">
        <v>97.740997309999997</v>
      </c>
      <c r="D373">
        <v>57.119003300000003</v>
      </c>
      <c r="E373">
        <v>96.851746890000001</v>
      </c>
      <c r="F373">
        <v>0</v>
      </c>
      <c r="G373">
        <v>3.1482531090000001</v>
      </c>
      <c r="Q373" t="str">
        <f t="shared" si="60"/>
        <v/>
      </c>
      <c r="R373" t="str">
        <f t="shared" si="61"/>
        <v/>
      </c>
      <c r="S373" t="str">
        <f t="shared" si="62"/>
        <v/>
      </c>
      <c r="T373" t="str">
        <f t="shared" si="63"/>
        <v/>
      </c>
      <c r="U373" s="1">
        <f t="shared" si="64"/>
        <v>97</v>
      </c>
      <c r="V373">
        <f t="shared" si="65"/>
        <v>0</v>
      </c>
      <c r="W373">
        <f t="shared" si="66"/>
        <v>0</v>
      </c>
      <c r="X373" s="1" t="str">
        <f t="shared" si="67"/>
        <v/>
      </c>
      <c r="Y373" s="1" t="str">
        <f t="shared" si="68"/>
        <v/>
      </c>
      <c r="Z373" s="1" t="str">
        <f t="shared" si="69"/>
        <v/>
      </c>
      <c r="AA373" s="1" t="str">
        <f t="shared" si="70"/>
        <v/>
      </c>
      <c r="AB373" s="1" t="str">
        <f>LOOKUP(A373,Regions__2[])</f>
        <v>East Asia &amp; Pacific</v>
      </c>
      <c r="AC373" s="1" t="str">
        <f t="shared" si="71"/>
        <v/>
      </c>
    </row>
    <row r="374" spans="1:29" x14ac:dyDescent="0.25">
      <c r="A374" s="1" t="s">
        <v>225</v>
      </c>
      <c r="B374">
        <v>2015</v>
      </c>
      <c r="C374">
        <v>7171.9091799999997</v>
      </c>
      <c r="D374">
        <v>40.828998570000003</v>
      </c>
      <c r="E374">
        <v>57.847465159999999</v>
      </c>
      <c r="F374">
        <v>8.1969579570000004</v>
      </c>
      <c r="G374">
        <v>15.91095456</v>
      </c>
      <c r="H374">
        <v>18.044622319999998</v>
      </c>
      <c r="I374">
        <v>45.529713839999999</v>
      </c>
      <c r="J374">
        <v>4.8404944719999996</v>
      </c>
      <c r="K374">
        <v>21.716961430000001</v>
      </c>
      <c r="L374">
        <v>27.912830270000001</v>
      </c>
      <c r="M374">
        <v>75.698837580000003</v>
      </c>
      <c r="N374">
        <v>13.06127759</v>
      </c>
      <c r="O374">
        <v>7.4966597610000001</v>
      </c>
      <c r="P374">
        <v>3.7432250680000001</v>
      </c>
      <c r="Q374">
        <f t="shared" si="60"/>
        <v>5</v>
      </c>
      <c r="R374">
        <f t="shared" si="61"/>
        <v>1.1837640919999999</v>
      </c>
      <c r="S374">
        <f t="shared" si="62"/>
        <v>0.54256001599999881</v>
      </c>
      <c r="T374">
        <f t="shared" si="63"/>
        <v>1.4445977659999998</v>
      </c>
      <c r="U374" s="1">
        <f t="shared" si="64"/>
        <v>58</v>
      </c>
      <c r="V374">
        <f t="shared" si="65"/>
        <v>46</v>
      </c>
      <c r="W374">
        <f t="shared" si="66"/>
        <v>76</v>
      </c>
      <c r="X374" s="1" t="str">
        <f t="shared" si="67"/>
        <v/>
      </c>
      <c r="Y374" s="1" t="str">
        <f t="shared" si="68"/>
        <v/>
      </c>
      <c r="Z374" s="1" t="str">
        <f t="shared" si="69"/>
        <v/>
      </c>
      <c r="AA374" s="1">
        <f t="shared" si="70"/>
        <v>0.90203775000000097</v>
      </c>
      <c r="AB374" s="1" t="str">
        <f>LOOKUP(A374,Regions__2[])</f>
        <v>Sub-Saharan Africa</v>
      </c>
      <c r="AC374" s="1" t="str">
        <f t="shared" si="71"/>
        <v/>
      </c>
    </row>
    <row r="375" spans="1:29" x14ac:dyDescent="0.25">
      <c r="A375" s="1" t="s">
        <v>225</v>
      </c>
      <c r="B375">
        <v>2020</v>
      </c>
      <c r="C375">
        <v>7976.9848629999997</v>
      </c>
      <c r="D375">
        <v>42.923000340000002</v>
      </c>
      <c r="E375">
        <v>63.766285619999998</v>
      </c>
      <c r="F375">
        <v>9.0233163570000006</v>
      </c>
      <c r="G375">
        <v>15.5639457</v>
      </c>
      <c r="H375">
        <v>11.646452330000001</v>
      </c>
      <c r="I375">
        <v>52.752702669999998</v>
      </c>
      <c r="J375">
        <v>5.2211368890000003</v>
      </c>
      <c r="K375">
        <v>23.142949089999998</v>
      </c>
      <c r="L375">
        <v>18.88321135</v>
      </c>
      <c r="M375">
        <v>78.411637659999997</v>
      </c>
      <c r="N375">
        <v>14.079277429999999</v>
      </c>
      <c r="O375">
        <v>5.4857354369999998</v>
      </c>
      <c r="P375">
        <v>2.0233494749999998</v>
      </c>
      <c r="Q375" t="str">
        <f t="shared" si="60"/>
        <v/>
      </c>
      <c r="R375" t="str">
        <f t="shared" si="61"/>
        <v/>
      </c>
      <c r="S375" t="str">
        <f t="shared" si="62"/>
        <v/>
      </c>
      <c r="T375" t="str">
        <f t="shared" si="63"/>
        <v/>
      </c>
      <c r="U375" s="1">
        <f t="shared" si="64"/>
        <v>64</v>
      </c>
      <c r="V375">
        <f t="shared" si="65"/>
        <v>53</v>
      </c>
      <c r="W375">
        <f t="shared" si="66"/>
        <v>78</v>
      </c>
      <c r="X375" s="1" t="str">
        <f t="shared" si="67"/>
        <v/>
      </c>
      <c r="Y375" s="1" t="str">
        <f t="shared" si="68"/>
        <v/>
      </c>
      <c r="Z375" s="1" t="str">
        <f t="shared" si="69"/>
        <v/>
      </c>
      <c r="AA375" s="1" t="str">
        <f t="shared" si="70"/>
        <v/>
      </c>
      <c r="AB375" s="1" t="str">
        <f>LOOKUP(A375,Regions__2[])</f>
        <v>Sub-Saharan Africa</v>
      </c>
      <c r="AC375" s="1" t="str">
        <f t="shared" si="71"/>
        <v/>
      </c>
    </row>
    <row r="376" spans="1:29" x14ac:dyDescent="0.25">
      <c r="A376" s="1" t="s">
        <v>46</v>
      </c>
      <c r="B376">
        <v>2015</v>
      </c>
      <c r="C376">
        <v>5592.1430659999996</v>
      </c>
      <c r="D376">
        <v>100</v>
      </c>
      <c r="E376">
        <v>100</v>
      </c>
      <c r="F376">
        <v>0</v>
      </c>
      <c r="G376">
        <v>0</v>
      </c>
      <c r="H376">
        <v>0</v>
      </c>
      <c r="M376">
        <v>100</v>
      </c>
      <c r="N376">
        <v>0</v>
      </c>
      <c r="O376">
        <v>0</v>
      </c>
      <c r="P376">
        <v>0</v>
      </c>
      <c r="Q376">
        <f t="shared" si="60"/>
        <v>5</v>
      </c>
      <c r="R376">
        <f t="shared" si="61"/>
        <v>0</v>
      </c>
      <c r="S376">
        <f t="shared" si="62"/>
        <v>0</v>
      </c>
      <c r="T376">
        <f t="shared" si="63"/>
        <v>0</v>
      </c>
      <c r="U376" s="1">
        <f t="shared" si="64"/>
        <v>100</v>
      </c>
      <c r="V376">
        <f t="shared" si="65"/>
        <v>0</v>
      </c>
      <c r="W376">
        <f t="shared" si="66"/>
        <v>100</v>
      </c>
      <c r="X376" s="1" t="str">
        <f t="shared" si="67"/>
        <v>Full Access</v>
      </c>
      <c r="Y376" s="1" t="str">
        <f t="shared" si="68"/>
        <v/>
      </c>
      <c r="Z376" s="1" t="str">
        <f t="shared" si="69"/>
        <v>Full Access</v>
      </c>
      <c r="AA376" s="1">
        <f t="shared" si="70"/>
        <v>0</v>
      </c>
      <c r="AB376" s="1" t="str">
        <f>LOOKUP(A376,Regions__2[])</f>
        <v>East Asia &amp; Pacific</v>
      </c>
      <c r="AC376" s="1" t="str">
        <f t="shared" si="71"/>
        <v/>
      </c>
    </row>
    <row r="377" spans="1:29" x14ac:dyDescent="0.25">
      <c r="A377" s="1" t="s">
        <v>46</v>
      </c>
      <c r="B377">
        <v>2020</v>
      </c>
      <c r="C377">
        <v>5850.3427730000003</v>
      </c>
      <c r="D377">
        <v>100</v>
      </c>
      <c r="E377">
        <v>100</v>
      </c>
      <c r="F377">
        <v>0</v>
      </c>
      <c r="G377">
        <v>0</v>
      </c>
      <c r="H377">
        <v>0</v>
      </c>
      <c r="M377">
        <v>100</v>
      </c>
      <c r="N377">
        <v>0</v>
      </c>
      <c r="O377">
        <v>0</v>
      </c>
      <c r="P377">
        <v>0</v>
      </c>
      <c r="Q377" t="str">
        <f t="shared" si="60"/>
        <v/>
      </c>
      <c r="R377" t="str">
        <f t="shared" si="61"/>
        <v/>
      </c>
      <c r="S377" t="str">
        <f t="shared" si="62"/>
        <v/>
      </c>
      <c r="T377" t="str">
        <f t="shared" si="63"/>
        <v/>
      </c>
      <c r="U377" s="1">
        <f t="shared" si="64"/>
        <v>100</v>
      </c>
      <c r="V377">
        <f t="shared" si="65"/>
        <v>0</v>
      </c>
      <c r="W377">
        <f t="shared" si="66"/>
        <v>100</v>
      </c>
      <c r="X377" s="1" t="str">
        <f t="shared" si="67"/>
        <v/>
      </c>
      <c r="Y377" s="1" t="str">
        <f t="shared" si="68"/>
        <v/>
      </c>
      <c r="Z377" s="1" t="str">
        <f t="shared" si="69"/>
        <v/>
      </c>
      <c r="AA377" s="1" t="str">
        <f t="shared" si="70"/>
        <v/>
      </c>
      <c r="AB377" s="1" t="str">
        <f>LOOKUP(A377,Regions__2[])</f>
        <v>East Asia &amp; Pacific</v>
      </c>
      <c r="AC377" s="1" t="str">
        <f t="shared" si="71"/>
        <v/>
      </c>
    </row>
    <row r="378" spans="1:29" x14ac:dyDescent="0.25">
      <c r="A378" s="1" t="s">
        <v>151</v>
      </c>
      <c r="B378">
        <v>2015</v>
      </c>
      <c r="C378">
        <v>39.966999049999998</v>
      </c>
      <c r="D378">
        <v>100</v>
      </c>
      <c r="E378">
        <v>95.311179330000002</v>
      </c>
      <c r="F378">
        <v>0</v>
      </c>
      <c r="G378">
        <v>4.6888206700000001</v>
      </c>
      <c r="H378">
        <v>0</v>
      </c>
      <c r="M378">
        <v>95.311179330000002</v>
      </c>
      <c r="N378">
        <v>0</v>
      </c>
      <c r="O378">
        <v>4.6888206700000001</v>
      </c>
      <c r="P378">
        <v>0</v>
      </c>
      <c r="Q378">
        <f t="shared" si="60"/>
        <v>2</v>
      </c>
      <c r="R378">
        <f t="shared" si="61"/>
        <v>0</v>
      </c>
      <c r="S378">
        <f t="shared" si="62"/>
        <v>0</v>
      </c>
      <c r="T378">
        <f t="shared" si="63"/>
        <v>0</v>
      </c>
      <c r="U378" s="1">
        <f t="shared" si="64"/>
        <v>95</v>
      </c>
      <c r="V378">
        <f t="shared" si="65"/>
        <v>0</v>
      </c>
      <c r="W378">
        <f t="shared" si="66"/>
        <v>95</v>
      </c>
      <c r="X378" s="1" t="str">
        <f t="shared" si="67"/>
        <v/>
      </c>
      <c r="Y378" s="1" t="str">
        <f t="shared" si="68"/>
        <v/>
      </c>
      <c r="Z378" s="1" t="str">
        <f t="shared" si="69"/>
        <v/>
      </c>
      <c r="AA378" s="1">
        <f t="shared" si="70"/>
        <v>0</v>
      </c>
      <c r="AB378" s="1" t="str">
        <f>LOOKUP(A378,Regions__2[])</f>
        <v>Latin America &amp; Caribbean</v>
      </c>
      <c r="AC378" s="1" t="str">
        <f t="shared" si="71"/>
        <v/>
      </c>
    </row>
    <row r="379" spans="1:29" x14ac:dyDescent="0.25">
      <c r="A379" s="1" t="s">
        <v>151</v>
      </c>
      <c r="B379">
        <v>2017</v>
      </c>
      <c r="C379">
        <v>41.444000240000001</v>
      </c>
      <c r="D379">
        <v>100</v>
      </c>
      <c r="E379">
        <v>95.311179330000002</v>
      </c>
      <c r="F379">
        <v>0</v>
      </c>
      <c r="G379">
        <v>4.6888206700000001</v>
      </c>
      <c r="H379">
        <v>0</v>
      </c>
      <c r="M379">
        <v>95.311179330000002</v>
      </c>
      <c r="N379">
        <v>0</v>
      </c>
      <c r="O379">
        <v>4.6888206700000001</v>
      </c>
      <c r="P379">
        <v>0</v>
      </c>
      <c r="Q379" t="str">
        <f t="shared" si="60"/>
        <v/>
      </c>
      <c r="R379" t="str">
        <f t="shared" si="61"/>
        <v/>
      </c>
      <c r="S379" t="str">
        <f t="shared" si="62"/>
        <v/>
      </c>
      <c r="T379" t="str">
        <f t="shared" si="63"/>
        <v/>
      </c>
      <c r="U379" s="1">
        <f t="shared" si="64"/>
        <v>95</v>
      </c>
      <c r="V379">
        <f t="shared" si="65"/>
        <v>0</v>
      </c>
      <c r="W379">
        <f t="shared" si="66"/>
        <v>95</v>
      </c>
      <c r="X379" s="1" t="str">
        <f t="shared" si="67"/>
        <v/>
      </c>
      <c r="Y379" s="1" t="str">
        <f t="shared" si="68"/>
        <v/>
      </c>
      <c r="Z379" s="1" t="str">
        <f t="shared" si="69"/>
        <v/>
      </c>
      <c r="AA379" s="1" t="str">
        <f t="shared" si="70"/>
        <v/>
      </c>
      <c r="AB379" s="1" t="str">
        <f>LOOKUP(A379,Regions__2[])</f>
        <v>Latin America &amp; Caribbean</v>
      </c>
      <c r="AC379" s="1" t="str">
        <f t="shared" si="71"/>
        <v/>
      </c>
    </row>
    <row r="380" spans="1:29" x14ac:dyDescent="0.25">
      <c r="A380" s="1" t="s">
        <v>81</v>
      </c>
      <c r="B380">
        <v>2015</v>
      </c>
      <c r="C380">
        <v>5435.6137699999999</v>
      </c>
      <c r="D380">
        <v>53.888999939999998</v>
      </c>
      <c r="E380">
        <v>99.787189130000002</v>
      </c>
      <c r="F380">
        <v>0.21281086739999999</v>
      </c>
      <c r="G380">
        <v>0</v>
      </c>
      <c r="H380">
        <v>0</v>
      </c>
      <c r="I380">
        <v>100</v>
      </c>
      <c r="J380">
        <v>0</v>
      </c>
      <c r="K380">
        <v>0</v>
      </c>
      <c r="L380">
        <v>0</v>
      </c>
      <c r="M380">
        <v>99.605094059999999</v>
      </c>
      <c r="N380">
        <v>0.39490593740000002</v>
      </c>
      <c r="O380">
        <v>0</v>
      </c>
      <c r="P380">
        <v>0</v>
      </c>
      <c r="Q380">
        <f t="shared" si="60"/>
        <v>5</v>
      </c>
      <c r="R380">
        <f t="shared" si="61"/>
        <v>1.018899999991163E-4</v>
      </c>
      <c r="S380">
        <f t="shared" si="62"/>
        <v>0</v>
      </c>
      <c r="T380">
        <f t="shared" si="63"/>
        <v>0</v>
      </c>
      <c r="U380" s="1">
        <f t="shared" si="64"/>
        <v>100</v>
      </c>
      <c r="V380">
        <f t="shared" si="65"/>
        <v>100</v>
      </c>
      <c r="W380">
        <f t="shared" si="66"/>
        <v>100</v>
      </c>
      <c r="X380" s="1" t="str">
        <f t="shared" si="67"/>
        <v>Full Access</v>
      </c>
      <c r="Y380" s="1" t="str">
        <f t="shared" si="68"/>
        <v>Full Access</v>
      </c>
      <c r="Z380" s="1" t="str">
        <f t="shared" si="69"/>
        <v>Full Access</v>
      </c>
      <c r="AA380" s="1">
        <f t="shared" si="70"/>
        <v>0</v>
      </c>
      <c r="AB380" s="1" t="str">
        <f>LOOKUP(A380,Regions__2[])</f>
        <v>Europe &amp; Central Asia</v>
      </c>
      <c r="AC380" s="1" t="str">
        <f t="shared" si="71"/>
        <v/>
      </c>
    </row>
    <row r="381" spans="1:29" x14ac:dyDescent="0.25">
      <c r="A381" s="1" t="s">
        <v>81</v>
      </c>
      <c r="B381">
        <v>2020</v>
      </c>
      <c r="C381">
        <v>5459.6430659999996</v>
      </c>
      <c r="D381">
        <v>53.759998320000001</v>
      </c>
      <c r="E381">
        <v>99.787698579999997</v>
      </c>
      <c r="F381">
        <v>0.2123014241</v>
      </c>
      <c r="G381">
        <v>0</v>
      </c>
      <c r="H381">
        <v>0</v>
      </c>
      <c r="I381">
        <v>100</v>
      </c>
      <c r="J381">
        <v>0</v>
      </c>
      <c r="K381">
        <v>0</v>
      </c>
      <c r="L381">
        <v>0</v>
      </c>
      <c r="M381">
        <v>99.605094059999999</v>
      </c>
      <c r="N381">
        <v>0.39490593740000002</v>
      </c>
      <c r="O381">
        <v>0</v>
      </c>
      <c r="P381">
        <v>0</v>
      </c>
      <c r="Q381" t="str">
        <f t="shared" si="60"/>
        <v/>
      </c>
      <c r="R381" t="str">
        <f t="shared" si="61"/>
        <v/>
      </c>
      <c r="S381" t="str">
        <f t="shared" si="62"/>
        <v/>
      </c>
      <c r="T381" t="str">
        <f t="shared" si="63"/>
        <v/>
      </c>
      <c r="U381" s="1">
        <f t="shared" si="64"/>
        <v>100</v>
      </c>
      <c r="V381">
        <f t="shared" si="65"/>
        <v>100</v>
      </c>
      <c r="W381">
        <f t="shared" si="66"/>
        <v>100</v>
      </c>
      <c r="X381" s="1" t="str">
        <f t="shared" si="67"/>
        <v/>
      </c>
      <c r="Y381" s="1" t="str">
        <f t="shared" si="68"/>
        <v/>
      </c>
      <c r="Z381" s="1" t="str">
        <f t="shared" si="69"/>
        <v/>
      </c>
      <c r="AA381" s="1" t="str">
        <f t="shared" si="70"/>
        <v/>
      </c>
      <c r="AB381" s="1" t="str">
        <f>LOOKUP(A381,Regions__2[])</f>
        <v>Europe &amp; Central Asia</v>
      </c>
      <c r="AC381" s="1" t="str">
        <f t="shared" si="71"/>
        <v/>
      </c>
    </row>
    <row r="382" spans="1:29" x14ac:dyDescent="0.25">
      <c r="A382" s="1" t="s">
        <v>91</v>
      </c>
      <c r="B382">
        <v>2015</v>
      </c>
      <c r="C382">
        <v>2071.1989749999998</v>
      </c>
      <c r="D382">
        <v>53.78100586</v>
      </c>
      <c r="E382">
        <v>99.5</v>
      </c>
      <c r="F382">
        <v>0</v>
      </c>
      <c r="G382">
        <v>0.5</v>
      </c>
      <c r="H382">
        <v>0</v>
      </c>
      <c r="Q382">
        <f t="shared" si="60"/>
        <v>5</v>
      </c>
      <c r="R382">
        <f t="shared" si="61"/>
        <v>0</v>
      </c>
      <c r="S382">
        <f t="shared" si="62"/>
        <v>0</v>
      </c>
      <c r="T382">
        <f t="shared" si="63"/>
        <v>0</v>
      </c>
      <c r="U382" s="1">
        <f t="shared" si="64"/>
        <v>100</v>
      </c>
      <c r="V382">
        <f t="shared" si="65"/>
        <v>0</v>
      </c>
      <c r="W382">
        <f t="shared" si="66"/>
        <v>0</v>
      </c>
      <c r="X382" s="1" t="str">
        <f t="shared" si="67"/>
        <v>Full Access</v>
      </c>
      <c r="Y382" s="1" t="str">
        <f t="shared" si="68"/>
        <v/>
      </c>
      <c r="Z382" s="1" t="str">
        <f t="shared" si="69"/>
        <v/>
      </c>
      <c r="AA382" s="1">
        <f t="shared" si="70"/>
        <v>0</v>
      </c>
      <c r="AB382" s="1" t="str">
        <f>LOOKUP(A382,Regions__2[])</f>
        <v>Europe &amp; Central Asia</v>
      </c>
      <c r="AC382" s="1" t="str">
        <f t="shared" si="71"/>
        <v/>
      </c>
    </row>
    <row r="383" spans="1:29" x14ac:dyDescent="0.25">
      <c r="A383" s="1" t="s">
        <v>91</v>
      </c>
      <c r="B383">
        <v>2020</v>
      </c>
      <c r="C383">
        <v>2078.931885</v>
      </c>
      <c r="D383">
        <v>55.118003850000001</v>
      </c>
      <c r="E383">
        <v>99.5</v>
      </c>
      <c r="F383">
        <v>0</v>
      </c>
      <c r="G383">
        <v>0.5</v>
      </c>
      <c r="H383">
        <v>0</v>
      </c>
      <c r="Q383" t="str">
        <f t="shared" si="60"/>
        <v/>
      </c>
      <c r="R383" t="str">
        <f t="shared" si="61"/>
        <v/>
      </c>
      <c r="S383" t="str">
        <f t="shared" si="62"/>
        <v/>
      </c>
      <c r="T383" t="str">
        <f t="shared" si="63"/>
        <v/>
      </c>
      <c r="U383" s="1">
        <f t="shared" si="64"/>
        <v>100</v>
      </c>
      <c r="V383">
        <f t="shared" si="65"/>
        <v>0</v>
      </c>
      <c r="W383">
        <f t="shared" si="66"/>
        <v>0</v>
      </c>
      <c r="X383" s="1" t="str">
        <f t="shared" si="67"/>
        <v/>
      </c>
      <c r="Y383" s="1" t="str">
        <f t="shared" si="68"/>
        <v/>
      </c>
      <c r="Z383" s="1" t="str">
        <f t="shared" si="69"/>
        <v/>
      </c>
      <c r="AA383" s="1" t="str">
        <f t="shared" si="70"/>
        <v/>
      </c>
      <c r="AB383" s="1" t="str">
        <f>LOOKUP(A383,Regions__2[])</f>
        <v>Europe &amp; Central Asia</v>
      </c>
      <c r="AC383" s="1" t="str">
        <f t="shared" si="71"/>
        <v/>
      </c>
    </row>
    <row r="384" spans="1:29" x14ac:dyDescent="0.25">
      <c r="A384" s="1" t="s">
        <v>216</v>
      </c>
      <c r="B384">
        <v>2015</v>
      </c>
      <c r="C384">
        <v>603.13299559999996</v>
      </c>
      <c r="D384">
        <v>22.359998699999998</v>
      </c>
      <c r="E384">
        <v>69.329918890000002</v>
      </c>
      <c r="F384">
        <v>5.7052676340000001</v>
      </c>
      <c r="G384">
        <v>18.988981249999998</v>
      </c>
      <c r="H384">
        <v>5.9758322210000001</v>
      </c>
      <c r="I384">
        <v>63.012138190000002</v>
      </c>
      <c r="J384">
        <v>6.3384682029999997</v>
      </c>
      <c r="K384">
        <v>23.284595639999999</v>
      </c>
      <c r="L384">
        <v>7.3647979660000003</v>
      </c>
      <c r="M384">
        <v>91.266972050000007</v>
      </c>
      <c r="N384">
        <v>3.5066230169999999</v>
      </c>
      <c r="O384">
        <v>4.0734396070000001</v>
      </c>
      <c r="P384">
        <v>1.1529653280000001</v>
      </c>
      <c r="Q384">
        <f t="shared" si="60"/>
        <v>5</v>
      </c>
      <c r="R384">
        <f t="shared" si="61"/>
        <v>-0.40577867000000084</v>
      </c>
      <c r="S384">
        <f t="shared" si="62"/>
        <v>2.8760967999997434E-2</v>
      </c>
      <c r="T384">
        <f t="shared" si="63"/>
        <v>-0.72137414000000033</v>
      </c>
      <c r="U384" s="1">
        <f t="shared" si="64"/>
        <v>69</v>
      </c>
      <c r="V384">
        <f t="shared" si="65"/>
        <v>63</v>
      </c>
      <c r="W384">
        <f t="shared" si="66"/>
        <v>91</v>
      </c>
      <c r="X384" s="1" t="str">
        <f t="shared" si="67"/>
        <v/>
      </c>
      <c r="Y384" s="1" t="str">
        <f t="shared" si="68"/>
        <v/>
      </c>
      <c r="Z384" s="1" t="str">
        <f t="shared" si="69"/>
        <v/>
      </c>
      <c r="AA384" s="1">
        <f t="shared" si="70"/>
        <v>-0.75013510799999772</v>
      </c>
      <c r="AB384" s="1" t="str">
        <f>LOOKUP(A384,Regions__2[])</f>
        <v>East Asia &amp; Pacific</v>
      </c>
      <c r="AC384" s="1" t="str">
        <f t="shared" si="71"/>
        <v/>
      </c>
    </row>
    <row r="385" spans="1:29" x14ac:dyDescent="0.25">
      <c r="A385" s="1" t="s">
        <v>216</v>
      </c>
      <c r="B385">
        <v>2020</v>
      </c>
      <c r="C385">
        <v>686.87799070000005</v>
      </c>
      <c r="D385">
        <v>24.670000080000001</v>
      </c>
      <c r="E385">
        <v>67.301025539999998</v>
      </c>
      <c r="F385">
        <v>5.79547831</v>
      </c>
      <c r="G385">
        <v>21.267843129999999</v>
      </c>
      <c r="H385">
        <v>5.6356530249999999</v>
      </c>
      <c r="I385">
        <v>59.40526749</v>
      </c>
      <c r="J385">
        <v>6.5285236490000003</v>
      </c>
      <c r="K385">
        <v>26.955911</v>
      </c>
      <c r="L385">
        <v>7.1102978569999999</v>
      </c>
      <c r="M385">
        <v>91.410776889999994</v>
      </c>
      <c r="N385">
        <v>3.5571204249999999</v>
      </c>
      <c r="O385">
        <v>3.8992861369999998</v>
      </c>
      <c r="P385">
        <v>1.1328165530000001</v>
      </c>
      <c r="Q385" t="str">
        <f t="shared" si="60"/>
        <v/>
      </c>
      <c r="R385" t="str">
        <f t="shared" si="61"/>
        <v/>
      </c>
      <c r="S385" t="str">
        <f t="shared" si="62"/>
        <v/>
      </c>
      <c r="T385" t="str">
        <f t="shared" si="63"/>
        <v/>
      </c>
      <c r="U385" s="1">
        <f t="shared" si="64"/>
        <v>67</v>
      </c>
      <c r="V385">
        <f t="shared" si="65"/>
        <v>59</v>
      </c>
      <c r="W385">
        <f t="shared" si="66"/>
        <v>91</v>
      </c>
      <c r="X385" s="1" t="str">
        <f t="shared" si="67"/>
        <v/>
      </c>
      <c r="Y385" s="1" t="str">
        <f t="shared" si="68"/>
        <v/>
      </c>
      <c r="Z385" s="1" t="str">
        <f t="shared" si="69"/>
        <v/>
      </c>
      <c r="AA385" s="1" t="str">
        <f t="shared" si="70"/>
        <v/>
      </c>
      <c r="AB385" s="1" t="str">
        <f>LOOKUP(A385,Regions__2[])</f>
        <v>East Asia &amp; Pacific</v>
      </c>
      <c r="AC385" s="1" t="str">
        <f t="shared" si="71"/>
        <v/>
      </c>
    </row>
    <row r="386" spans="1:29" x14ac:dyDescent="0.25">
      <c r="A386" s="1" t="s">
        <v>235</v>
      </c>
      <c r="B386">
        <v>2015</v>
      </c>
      <c r="C386">
        <v>13797.204100000001</v>
      </c>
      <c r="D386">
        <v>43.245002749999998</v>
      </c>
      <c r="E386">
        <v>48.711153680000002</v>
      </c>
      <c r="F386">
        <v>23.406187760000002</v>
      </c>
      <c r="G386">
        <v>20.154106760000001</v>
      </c>
      <c r="H386">
        <v>7.7285517889999999</v>
      </c>
      <c r="I386">
        <v>29.2281926</v>
      </c>
      <c r="J386">
        <v>28.887148530000001</v>
      </c>
      <c r="K386">
        <v>28.975788860000002</v>
      </c>
      <c r="L386">
        <v>12.908870009999999</v>
      </c>
      <c r="M386">
        <v>74.28070864</v>
      </c>
      <c r="N386">
        <v>16.212941990000001</v>
      </c>
      <c r="O386">
        <v>8.5764782830000001</v>
      </c>
      <c r="P386">
        <v>0.92987109219999997</v>
      </c>
      <c r="Q386">
        <f t="shared" ref="Q386:Q449" si="72">IF(A386 =  A387,  B387 - B386, "")</f>
        <v>5</v>
      </c>
      <c r="R386">
        <f t="shared" ref="R386:R449" si="73">IF(A386 = A387,( E387 - E386)/Q386, "")</f>
        <v>1.553163941999999</v>
      </c>
      <c r="S386">
        <f t="shared" ref="S386:S449" si="74">IF(A386 = A387,( M387 - M386)/Q386, "")</f>
        <v>0.96851942000000124</v>
      </c>
      <c r="T386">
        <f t="shared" ref="T386:T449" si="75">IF(A386 = A387,( I387 - I386)/Q386, "")</f>
        <v>1.5695340439999996</v>
      </c>
      <c r="U386" s="1">
        <f t="shared" ref="U386:U449" si="76">ROUND(E386, 0)</f>
        <v>49</v>
      </c>
      <c r="V386">
        <f t="shared" ref="V386:V449" si="77">ROUND(I386, 0 )</f>
        <v>29</v>
      </c>
      <c r="W386">
        <f t="shared" ref="W386:W449" si="78">ROUND(M386,0)</f>
        <v>74</v>
      </c>
      <c r="X386" s="1" t="str">
        <f t="shared" ref="X386:X449" si="79">IF(AND(A386=A387,U386=100,U387=100),"Full Access","")</f>
        <v/>
      </c>
      <c r="Y386" s="1" t="str">
        <f t="shared" ref="Y386:Y449" si="80">IF(AND(A386=A387,V386=100,V387=100),"Full Access","")</f>
        <v/>
      </c>
      <c r="Z386" s="1" t="str">
        <f t="shared" ref="Z386:Z449" si="81">IF(AND(A386=A387,W386=100,W387=100),"Full Access","")</f>
        <v/>
      </c>
      <c r="AA386" s="1">
        <f t="shared" ref="AA386:AA449" si="82">IFERROR(T386 - S386, "")</f>
        <v>0.60101462399999839</v>
      </c>
      <c r="AB386" s="1" t="str">
        <f>LOOKUP(A386,Regions__2[])</f>
        <v>Sub-Saharan Africa</v>
      </c>
      <c r="AC386" s="1" t="str">
        <f t="shared" ref="AC386:AC449" si="83">IF(AND(A386=A387, B386 = 2020),  B386, "")</f>
        <v/>
      </c>
    </row>
    <row r="387" spans="1:29" x14ac:dyDescent="0.25">
      <c r="A387" s="1" t="s">
        <v>235</v>
      </c>
      <c r="B387">
        <v>2020</v>
      </c>
      <c r="C387">
        <v>15893.21875</v>
      </c>
      <c r="D387">
        <v>46.140998840000002</v>
      </c>
      <c r="E387">
        <v>56.476973389999998</v>
      </c>
      <c r="F387">
        <v>27.704199559999999</v>
      </c>
      <c r="G387">
        <v>13.41704303</v>
      </c>
      <c r="H387">
        <v>2.4017840210000001</v>
      </c>
      <c r="I387">
        <v>37.075862819999998</v>
      </c>
      <c r="J387">
        <v>36.643249580000003</v>
      </c>
      <c r="K387">
        <v>21.821495460000001</v>
      </c>
      <c r="L387">
        <v>4.4593921429999996</v>
      </c>
      <c r="M387">
        <v>79.123305740000006</v>
      </c>
      <c r="N387">
        <v>17.269915560000001</v>
      </c>
      <c r="O387">
        <v>3.6067787029999998</v>
      </c>
      <c r="P387">
        <v>0</v>
      </c>
      <c r="Q387" t="str">
        <f t="shared" si="72"/>
        <v/>
      </c>
      <c r="R387" t="str">
        <f t="shared" si="73"/>
        <v/>
      </c>
      <c r="S387" t="str">
        <f t="shared" si="74"/>
        <v/>
      </c>
      <c r="T387" t="str">
        <f t="shared" si="75"/>
        <v/>
      </c>
      <c r="U387" s="1">
        <f t="shared" si="76"/>
        <v>56</v>
      </c>
      <c r="V387">
        <f t="shared" si="77"/>
        <v>37</v>
      </c>
      <c r="W387">
        <f t="shared" si="78"/>
        <v>79</v>
      </c>
      <c r="X387" s="1" t="str">
        <f t="shared" si="79"/>
        <v/>
      </c>
      <c r="Y387" s="1" t="str">
        <f t="shared" si="80"/>
        <v/>
      </c>
      <c r="Z387" s="1" t="str">
        <f t="shared" si="81"/>
        <v/>
      </c>
      <c r="AA387" s="1" t="str">
        <f t="shared" si="82"/>
        <v/>
      </c>
      <c r="AB387" s="1" t="str">
        <f>LOOKUP(A387,Regions__2[])</f>
        <v>Sub-Saharan Africa</v>
      </c>
      <c r="AC387" s="1" t="str">
        <f t="shared" si="83"/>
        <v/>
      </c>
    </row>
    <row r="388" spans="1:29" x14ac:dyDescent="0.25">
      <c r="A388" s="1" t="s">
        <v>168</v>
      </c>
      <c r="B388">
        <v>2015</v>
      </c>
      <c r="C388">
        <v>55386.367189999997</v>
      </c>
      <c r="D388">
        <v>64.828002929999997</v>
      </c>
      <c r="E388">
        <v>91.876343869999999</v>
      </c>
      <c r="F388">
        <v>2.8031559650000002</v>
      </c>
      <c r="G388">
        <v>2.0788208039999998</v>
      </c>
      <c r="H388">
        <v>3.2416793589999999</v>
      </c>
      <c r="I388">
        <v>79.033738529999994</v>
      </c>
      <c r="J388">
        <v>6.6176674499999999</v>
      </c>
      <c r="K388">
        <v>5.1319458180000002</v>
      </c>
      <c r="L388">
        <v>9.216648202</v>
      </c>
      <c r="M388">
        <v>98.844013450000006</v>
      </c>
      <c r="N388">
        <v>0.73361828630000003</v>
      </c>
      <c r="O388">
        <v>0.42236825970000003</v>
      </c>
      <c r="P388">
        <v>0</v>
      </c>
      <c r="Q388">
        <f t="shared" si="72"/>
        <v>5</v>
      </c>
      <c r="R388">
        <f t="shared" si="73"/>
        <v>0.4017427139999995</v>
      </c>
      <c r="S388">
        <f t="shared" si="74"/>
        <v>3.1450277999999797E-2</v>
      </c>
      <c r="T388">
        <f t="shared" si="75"/>
        <v>0.85914853000000169</v>
      </c>
      <c r="U388" s="1">
        <f t="shared" si="76"/>
        <v>92</v>
      </c>
      <c r="V388">
        <f t="shared" si="77"/>
        <v>79</v>
      </c>
      <c r="W388">
        <f t="shared" si="78"/>
        <v>99</v>
      </c>
      <c r="X388" s="1" t="str">
        <f t="shared" si="79"/>
        <v/>
      </c>
      <c r="Y388" s="1" t="str">
        <f t="shared" si="80"/>
        <v/>
      </c>
      <c r="Z388" s="1" t="str">
        <f t="shared" si="81"/>
        <v/>
      </c>
      <c r="AA388" s="1">
        <f t="shared" si="82"/>
        <v>0.82769825200000191</v>
      </c>
      <c r="AB388" s="1" t="str">
        <f>LOOKUP(A388,Regions__2[])</f>
        <v>Sub-Saharan Africa</v>
      </c>
      <c r="AC388" s="1" t="str">
        <f t="shared" si="83"/>
        <v/>
      </c>
    </row>
    <row r="389" spans="1:29" x14ac:dyDescent="0.25">
      <c r="A389" s="1" t="s">
        <v>168</v>
      </c>
      <c r="B389">
        <v>2020</v>
      </c>
      <c r="C389">
        <v>59308.691409999999</v>
      </c>
      <c r="D389">
        <v>67.354003910000003</v>
      </c>
      <c r="E389">
        <v>93.885057439999997</v>
      </c>
      <c r="F389">
        <v>2.7727361859999999</v>
      </c>
      <c r="G389">
        <v>1.410816657</v>
      </c>
      <c r="H389">
        <v>1.9313897120000001</v>
      </c>
      <c r="I389">
        <v>83.329481180000002</v>
      </c>
      <c r="J389">
        <v>6.9773593590000003</v>
      </c>
      <c r="K389">
        <v>3.7769992870000002</v>
      </c>
      <c r="L389">
        <v>5.9161601729999997</v>
      </c>
      <c r="M389">
        <v>99.001264840000005</v>
      </c>
      <c r="N389">
        <v>0.73478540299999995</v>
      </c>
      <c r="O389">
        <v>0.26394975469999998</v>
      </c>
      <c r="P389">
        <v>0</v>
      </c>
      <c r="Q389" t="str">
        <f t="shared" si="72"/>
        <v/>
      </c>
      <c r="R389" t="str">
        <f t="shared" si="73"/>
        <v/>
      </c>
      <c r="S389" t="str">
        <f t="shared" si="74"/>
        <v/>
      </c>
      <c r="T389" t="str">
        <f t="shared" si="75"/>
        <v/>
      </c>
      <c r="U389" s="1">
        <f t="shared" si="76"/>
        <v>94</v>
      </c>
      <c r="V389">
        <f t="shared" si="77"/>
        <v>83</v>
      </c>
      <c r="W389">
        <f t="shared" si="78"/>
        <v>99</v>
      </c>
      <c r="X389" s="1" t="str">
        <f t="shared" si="79"/>
        <v/>
      </c>
      <c r="Y389" s="1" t="str">
        <f t="shared" si="80"/>
        <v/>
      </c>
      <c r="Z389" s="1" t="str">
        <f t="shared" si="81"/>
        <v/>
      </c>
      <c r="AA389" s="1" t="str">
        <f t="shared" si="82"/>
        <v/>
      </c>
      <c r="AB389" s="1" t="str">
        <f>LOOKUP(A389,Regions__2[])</f>
        <v>Sub-Saharan Africa</v>
      </c>
      <c r="AC389" s="1" t="str">
        <f t="shared" si="83"/>
        <v/>
      </c>
    </row>
    <row r="390" spans="1:29" x14ac:dyDescent="0.25">
      <c r="A390" s="1" t="s">
        <v>246</v>
      </c>
      <c r="B390">
        <v>2015</v>
      </c>
      <c r="C390">
        <v>10715.657230000001</v>
      </c>
      <c r="D390">
        <v>18.851999280000001</v>
      </c>
      <c r="E390">
        <v>41.247509460000003</v>
      </c>
      <c r="F390">
        <v>30.695737130000001</v>
      </c>
      <c r="G390">
        <v>13.55439295</v>
      </c>
      <c r="H390">
        <v>14.502360449999999</v>
      </c>
      <c r="I390">
        <v>36.726779729999997</v>
      </c>
      <c r="J390">
        <v>32.662799669999998</v>
      </c>
      <c r="K390">
        <v>14.310065379999999</v>
      </c>
      <c r="L390">
        <v>16.30035522</v>
      </c>
      <c r="M390">
        <v>60.70687736</v>
      </c>
      <c r="N390">
        <v>22.228553949999998</v>
      </c>
      <c r="O390">
        <v>10.301639140000001</v>
      </c>
      <c r="P390">
        <v>6.7629295520000001</v>
      </c>
      <c r="Q390">
        <f t="shared" si="72"/>
        <v>5</v>
      </c>
      <c r="R390">
        <f t="shared" si="73"/>
        <v>-5.9316458000000696E-2</v>
      </c>
      <c r="S390">
        <f t="shared" si="74"/>
        <v>1.8621654179999994</v>
      </c>
      <c r="T390">
        <f t="shared" si="75"/>
        <v>-0.6266301839999997</v>
      </c>
      <c r="U390" s="1">
        <f t="shared" si="76"/>
        <v>41</v>
      </c>
      <c r="V390">
        <f t="shared" si="77"/>
        <v>37</v>
      </c>
      <c r="W390">
        <f t="shared" si="78"/>
        <v>61</v>
      </c>
      <c r="X390" s="1" t="str">
        <f t="shared" si="79"/>
        <v/>
      </c>
      <c r="Y390" s="1" t="str">
        <f t="shared" si="80"/>
        <v/>
      </c>
      <c r="Z390" s="1" t="str">
        <f t="shared" si="81"/>
        <v/>
      </c>
      <c r="AA390" s="1">
        <f t="shared" si="82"/>
        <v>-2.4887956019999988</v>
      </c>
      <c r="AB390" s="1" t="str">
        <f>LOOKUP(A390,Regions__2[])</f>
        <v>Sub-Saharan Africa</v>
      </c>
      <c r="AC390" s="1" t="str">
        <f t="shared" si="83"/>
        <v/>
      </c>
    </row>
    <row r="391" spans="1:29" x14ac:dyDescent="0.25">
      <c r="A391" s="1" t="s">
        <v>246</v>
      </c>
      <c r="B391">
        <v>2020</v>
      </c>
      <c r="C391">
        <v>11193.728520000001</v>
      </c>
      <c r="D391">
        <v>20.198999400000002</v>
      </c>
      <c r="E391">
        <v>40.95092717</v>
      </c>
      <c r="F391">
        <v>37.426962869999997</v>
      </c>
      <c r="G391">
        <v>13.537555190000001</v>
      </c>
      <c r="H391">
        <v>8.0845547619999998</v>
      </c>
      <c r="I391">
        <v>33.593628809999998</v>
      </c>
      <c r="J391">
        <v>42.164380680000001</v>
      </c>
      <c r="K391">
        <v>14.111096160000001</v>
      </c>
      <c r="L391">
        <v>10.13089435</v>
      </c>
      <c r="M391">
        <v>70.017704449999997</v>
      </c>
      <c r="N391">
        <v>18.710660919999999</v>
      </c>
      <c r="O391">
        <v>11.27163464</v>
      </c>
      <c r="P391">
        <v>0</v>
      </c>
      <c r="Q391" t="str">
        <f t="shared" si="72"/>
        <v/>
      </c>
      <c r="R391" t="str">
        <f t="shared" si="73"/>
        <v/>
      </c>
      <c r="S391" t="str">
        <f t="shared" si="74"/>
        <v/>
      </c>
      <c r="T391" t="str">
        <f t="shared" si="75"/>
        <v/>
      </c>
      <c r="U391" s="1">
        <f t="shared" si="76"/>
        <v>41</v>
      </c>
      <c r="V391">
        <f t="shared" si="77"/>
        <v>34</v>
      </c>
      <c r="W391">
        <f t="shared" si="78"/>
        <v>70</v>
      </c>
      <c r="X391" s="1" t="str">
        <f t="shared" si="79"/>
        <v/>
      </c>
      <c r="Y391" s="1" t="str">
        <f t="shared" si="80"/>
        <v/>
      </c>
      <c r="Z391" s="1" t="str">
        <f t="shared" si="81"/>
        <v/>
      </c>
      <c r="AA391" s="1" t="str">
        <f t="shared" si="82"/>
        <v/>
      </c>
      <c r="AB391" s="1" t="str">
        <f>LOOKUP(A391,Regions__2[])</f>
        <v>Sub-Saharan Africa</v>
      </c>
      <c r="AC391" s="1" t="str">
        <f t="shared" si="83"/>
        <v/>
      </c>
    </row>
    <row r="392" spans="1:29" x14ac:dyDescent="0.25">
      <c r="A392" s="1" t="s">
        <v>65</v>
      </c>
      <c r="B392">
        <v>2015</v>
      </c>
      <c r="C392">
        <v>46671.917970000002</v>
      </c>
      <c r="D392">
        <v>79.60199738</v>
      </c>
      <c r="E392">
        <v>99.926720459999999</v>
      </c>
      <c r="F392">
        <v>0</v>
      </c>
      <c r="G392">
        <v>7.3279544409999994E-2</v>
      </c>
      <c r="H392">
        <v>0</v>
      </c>
      <c r="I392">
        <v>100</v>
      </c>
      <c r="J392">
        <v>0</v>
      </c>
      <c r="K392">
        <v>0</v>
      </c>
      <c r="L392">
        <v>0</v>
      </c>
      <c r="M392">
        <v>99.907945209999994</v>
      </c>
      <c r="N392">
        <v>0</v>
      </c>
      <c r="O392">
        <v>9.2054794519999997E-2</v>
      </c>
      <c r="P392">
        <v>0</v>
      </c>
      <c r="Q392">
        <f t="shared" si="72"/>
        <v>5</v>
      </c>
      <c r="R392">
        <f t="shared" si="73"/>
        <v>-2.2156999999936033E-4</v>
      </c>
      <c r="S392">
        <f t="shared" si="74"/>
        <v>0</v>
      </c>
      <c r="T392">
        <f t="shared" si="75"/>
        <v>0</v>
      </c>
      <c r="U392" s="1">
        <f t="shared" si="76"/>
        <v>100</v>
      </c>
      <c r="V392">
        <f t="shared" si="77"/>
        <v>100</v>
      </c>
      <c r="W392">
        <f t="shared" si="78"/>
        <v>100</v>
      </c>
      <c r="X392" s="1" t="str">
        <f t="shared" si="79"/>
        <v>Full Access</v>
      </c>
      <c r="Y392" s="1" t="str">
        <f t="shared" si="80"/>
        <v>Full Access</v>
      </c>
      <c r="Z392" s="1" t="str">
        <f t="shared" si="81"/>
        <v>Full Access</v>
      </c>
      <c r="AA392" s="1">
        <f t="shared" si="82"/>
        <v>0</v>
      </c>
      <c r="AB392" s="1" t="str">
        <f>LOOKUP(A392,Regions__2[])</f>
        <v>Europe &amp; Central Asia</v>
      </c>
      <c r="AC392" s="1" t="str">
        <f t="shared" si="83"/>
        <v/>
      </c>
    </row>
    <row r="393" spans="1:29" x14ac:dyDescent="0.25">
      <c r="A393" s="1" t="s">
        <v>65</v>
      </c>
      <c r="B393">
        <v>2020</v>
      </c>
      <c r="C393">
        <v>46754.78125</v>
      </c>
      <c r="D393">
        <v>80.809997559999999</v>
      </c>
      <c r="E393">
        <v>99.925612610000002</v>
      </c>
      <c r="F393">
        <v>0</v>
      </c>
      <c r="G393">
        <v>7.4387391420000004E-2</v>
      </c>
      <c r="H393">
        <v>0</v>
      </c>
      <c r="I393">
        <v>100</v>
      </c>
      <c r="J393">
        <v>0</v>
      </c>
      <c r="K393">
        <v>0</v>
      </c>
      <c r="L393">
        <v>0</v>
      </c>
      <c r="M393">
        <v>99.907945209999994</v>
      </c>
      <c r="N393">
        <v>0</v>
      </c>
      <c r="O393">
        <v>9.2054794519999997E-2</v>
      </c>
      <c r="P393">
        <v>0</v>
      </c>
      <c r="Q393" t="str">
        <f t="shared" si="72"/>
        <v/>
      </c>
      <c r="R393" t="str">
        <f t="shared" si="73"/>
        <v/>
      </c>
      <c r="S393" t="str">
        <f t="shared" si="74"/>
        <v/>
      </c>
      <c r="T393" t="str">
        <f t="shared" si="75"/>
        <v/>
      </c>
      <c r="U393" s="1">
        <f t="shared" si="76"/>
        <v>100</v>
      </c>
      <c r="V393">
        <f t="shared" si="77"/>
        <v>100</v>
      </c>
      <c r="W393">
        <f t="shared" si="78"/>
        <v>100</v>
      </c>
      <c r="X393" s="1" t="str">
        <f t="shared" si="79"/>
        <v/>
      </c>
      <c r="Y393" s="1" t="str">
        <f t="shared" si="80"/>
        <v/>
      </c>
      <c r="Z393" s="1" t="str">
        <f t="shared" si="81"/>
        <v/>
      </c>
      <c r="AA393" s="1" t="str">
        <f t="shared" si="82"/>
        <v/>
      </c>
      <c r="AB393" s="1" t="str">
        <f>LOOKUP(A393,Regions__2[])</f>
        <v>Europe &amp; Central Asia</v>
      </c>
      <c r="AC393" s="1" t="str">
        <f t="shared" si="83"/>
        <v/>
      </c>
    </row>
    <row r="394" spans="1:29" x14ac:dyDescent="0.25">
      <c r="A394" s="1" t="s">
        <v>174</v>
      </c>
      <c r="B394">
        <v>2015</v>
      </c>
      <c r="C394">
        <v>20908.023440000001</v>
      </c>
      <c r="D394">
        <v>18.256000520000001</v>
      </c>
      <c r="E394">
        <v>90.111028570000002</v>
      </c>
      <c r="F394">
        <v>0.91280129350000005</v>
      </c>
      <c r="G394">
        <v>6.7615228930000004</v>
      </c>
      <c r="H394">
        <v>2.2146472469999998</v>
      </c>
      <c r="I394">
        <v>88.257106140000005</v>
      </c>
      <c r="J394">
        <v>1.0162902579999999</v>
      </c>
      <c r="K394">
        <v>8.017356135</v>
      </c>
      <c r="L394">
        <v>2.7092474630000001</v>
      </c>
      <c r="M394">
        <v>98.412246519999997</v>
      </c>
      <c r="N394">
        <v>0.44941380939999998</v>
      </c>
      <c r="O394">
        <v>1.1383396720000001</v>
      </c>
      <c r="P394">
        <v>0</v>
      </c>
      <c r="Q394">
        <f t="shared" si="72"/>
        <v>5</v>
      </c>
      <c r="R394">
        <f t="shared" si="73"/>
        <v>0.42331015999999977</v>
      </c>
      <c r="S394">
        <f t="shared" si="74"/>
        <v>0.23142673400000149</v>
      </c>
      <c r="T394">
        <f t="shared" si="75"/>
        <v>0.45606591199999968</v>
      </c>
      <c r="U394" s="1">
        <f t="shared" si="76"/>
        <v>90</v>
      </c>
      <c r="V394">
        <f t="shared" si="77"/>
        <v>88</v>
      </c>
      <c r="W394">
        <f t="shared" si="78"/>
        <v>98</v>
      </c>
      <c r="X394" s="1" t="str">
        <f t="shared" si="79"/>
        <v/>
      </c>
      <c r="Y394" s="1" t="str">
        <f t="shared" si="80"/>
        <v/>
      </c>
      <c r="Z394" s="1" t="str">
        <f t="shared" si="81"/>
        <v/>
      </c>
      <c r="AA394" s="1">
        <f t="shared" si="82"/>
        <v>0.22463917799999819</v>
      </c>
      <c r="AB394" s="1" t="str">
        <f>LOOKUP(A394,Regions__2[])</f>
        <v>South Asia</v>
      </c>
      <c r="AC394" s="1" t="str">
        <f t="shared" si="83"/>
        <v/>
      </c>
    </row>
    <row r="395" spans="1:29" x14ac:dyDescent="0.25">
      <c r="A395" s="1" t="s">
        <v>174</v>
      </c>
      <c r="B395">
        <v>2020</v>
      </c>
      <c r="C395">
        <v>21413.25</v>
      </c>
      <c r="D395">
        <v>18.71299934</v>
      </c>
      <c r="E395">
        <v>92.227579370000001</v>
      </c>
      <c r="F395">
        <v>0.59545814949999998</v>
      </c>
      <c r="G395">
        <v>5.3489270639999997</v>
      </c>
      <c r="H395">
        <v>1.82803542</v>
      </c>
      <c r="I395">
        <v>90.537435700000003</v>
      </c>
      <c r="J395">
        <v>0.70320990380000004</v>
      </c>
      <c r="K395">
        <v>6.5104886119999996</v>
      </c>
      <c r="L395">
        <v>2.2488657820000002</v>
      </c>
      <c r="M395">
        <v>99.569380190000004</v>
      </c>
      <c r="N395">
        <v>0.12739779009999999</v>
      </c>
      <c r="O395">
        <v>0.3032220202</v>
      </c>
      <c r="P395">
        <v>0</v>
      </c>
      <c r="Q395" t="str">
        <f t="shared" si="72"/>
        <v/>
      </c>
      <c r="R395" t="str">
        <f t="shared" si="73"/>
        <v/>
      </c>
      <c r="S395" t="str">
        <f t="shared" si="74"/>
        <v/>
      </c>
      <c r="T395" t="str">
        <f t="shared" si="75"/>
        <v/>
      </c>
      <c r="U395" s="1">
        <f t="shared" si="76"/>
        <v>92</v>
      </c>
      <c r="V395">
        <f t="shared" si="77"/>
        <v>91</v>
      </c>
      <c r="W395">
        <f t="shared" si="78"/>
        <v>100</v>
      </c>
      <c r="X395" s="1" t="str">
        <f t="shared" si="79"/>
        <v/>
      </c>
      <c r="Y395" s="1" t="str">
        <f t="shared" si="80"/>
        <v/>
      </c>
      <c r="Z395" s="1" t="str">
        <f t="shared" si="81"/>
        <v/>
      </c>
      <c r="AA395" s="1" t="str">
        <f t="shared" si="82"/>
        <v/>
      </c>
      <c r="AB395" s="1" t="str">
        <f>LOOKUP(A395,Regions__2[])</f>
        <v>South Asia</v>
      </c>
      <c r="AC395" s="1" t="str">
        <f t="shared" si="83"/>
        <v/>
      </c>
    </row>
    <row r="396" spans="1:29" x14ac:dyDescent="0.25">
      <c r="A396" s="1" t="s">
        <v>231</v>
      </c>
      <c r="B396">
        <v>2015</v>
      </c>
      <c r="C396">
        <v>38902.949220000002</v>
      </c>
      <c r="D396">
        <v>33.894001009999997</v>
      </c>
      <c r="E396">
        <v>58.950253320000002</v>
      </c>
      <c r="F396">
        <v>26.111815979999999</v>
      </c>
      <c r="G396">
        <v>5.635847128</v>
      </c>
      <c r="H396">
        <v>9.3020835690000006</v>
      </c>
      <c r="I396">
        <v>51.707437730000002</v>
      </c>
      <c r="J396">
        <v>26.687789639999998</v>
      </c>
      <c r="K396">
        <v>8.1225675119999998</v>
      </c>
      <c r="L396">
        <v>13.482205130000001</v>
      </c>
      <c r="M396">
        <v>73.076457570000002</v>
      </c>
      <c r="N396">
        <v>24.98845154</v>
      </c>
      <c r="O396">
        <v>0.78581062170000004</v>
      </c>
      <c r="P396">
        <v>1.14928027</v>
      </c>
      <c r="Q396">
        <f t="shared" si="72"/>
        <v>5</v>
      </c>
      <c r="R396">
        <f t="shared" si="73"/>
        <v>0.29968445599999993</v>
      </c>
      <c r="S396">
        <f t="shared" si="74"/>
        <v>0.13744039799999824</v>
      </c>
      <c r="T396">
        <f t="shared" si="75"/>
        <v>0.29831786799999949</v>
      </c>
      <c r="U396" s="1">
        <f t="shared" si="76"/>
        <v>59</v>
      </c>
      <c r="V396">
        <f t="shared" si="77"/>
        <v>52</v>
      </c>
      <c r="W396">
        <f t="shared" si="78"/>
        <v>73</v>
      </c>
      <c r="X396" s="1" t="str">
        <f t="shared" si="79"/>
        <v/>
      </c>
      <c r="Y396" s="1" t="str">
        <f t="shared" si="80"/>
        <v/>
      </c>
      <c r="Z396" s="1" t="str">
        <f t="shared" si="81"/>
        <v/>
      </c>
      <c r="AA396" s="1">
        <f t="shared" si="82"/>
        <v>0.16087747000000124</v>
      </c>
      <c r="AB396" s="1" t="str">
        <f>LOOKUP(A396,Regions__2[])</f>
        <v>Middle East &amp; North Africa</v>
      </c>
      <c r="AC396" s="1" t="str">
        <f t="shared" si="83"/>
        <v/>
      </c>
    </row>
    <row r="397" spans="1:29" x14ac:dyDescent="0.25">
      <c r="A397" s="1" t="s">
        <v>231</v>
      </c>
      <c r="B397">
        <v>2020</v>
      </c>
      <c r="C397">
        <v>43849.269529999998</v>
      </c>
      <c r="D397">
        <v>35.252998349999999</v>
      </c>
      <c r="E397">
        <v>60.448675600000001</v>
      </c>
      <c r="F397">
        <v>26.670019750000002</v>
      </c>
      <c r="G397">
        <v>3.6502178750000001</v>
      </c>
      <c r="H397">
        <v>9.2310867739999996</v>
      </c>
      <c r="I397">
        <v>53.19902707</v>
      </c>
      <c r="J397">
        <v>27.457644510000002</v>
      </c>
      <c r="K397">
        <v>5.6376600080000001</v>
      </c>
      <c r="L397">
        <v>13.70566842</v>
      </c>
      <c r="M397">
        <v>73.763659559999994</v>
      </c>
      <c r="N397">
        <v>25.223439859999999</v>
      </c>
      <c r="O397">
        <v>0</v>
      </c>
      <c r="P397">
        <v>1.012900581</v>
      </c>
      <c r="Q397" t="str">
        <f t="shared" si="72"/>
        <v/>
      </c>
      <c r="R397" t="str">
        <f t="shared" si="73"/>
        <v/>
      </c>
      <c r="S397" t="str">
        <f t="shared" si="74"/>
        <v/>
      </c>
      <c r="T397" t="str">
        <f t="shared" si="75"/>
        <v/>
      </c>
      <c r="U397" s="1">
        <f t="shared" si="76"/>
        <v>60</v>
      </c>
      <c r="V397">
        <f t="shared" si="77"/>
        <v>53</v>
      </c>
      <c r="W397">
        <f t="shared" si="78"/>
        <v>74</v>
      </c>
      <c r="X397" s="1" t="str">
        <f t="shared" si="79"/>
        <v/>
      </c>
      <c r="Y397" s="1" t="str">
        <f t="shared" si="80"/>
        <v/>
      </c>
      <c r="Z397" s="1" t="str">
        <f t="shared" si="81"/>
        <v/>
      </c>
      <c r="AA397" s="1" t="str">
        <f t="shared" si="82"/>
        <v/>
      </c>
      <c r="AB397" s="1" t="str">
        <f>LOOKUP(A397,Regions__2[])</f>
        <v>Middle East &amp; North Africa</v>
      </c>
      <c r="AC397" s="1" t="str">
        <f t="shared" si="83"/>
        <v/>
      </c>
    </row>
    <row r="398" spans="1:29" x14ac:dyDescent="0.25">
      <c r="A398" s="1" t="s">
        <v>116</v>
      </c>
      <c r="B398">
        <v>2015</v>
      </c>
      <c r="C398">
        <v>559.13598630000001</v>
      </c>
      <c r="D398">
        <v>66.055999760000006</v>
      </c>
      <c r="E398">
        <v>95.747692169999993</v>
      </c>
      <c r="F398">
        <v>0.88280139830000004</v>
      </c>
      <c r="G398">
        <v>1.0138349760000001</v>
      </c>
      <c r="H398">
        <v>2.3556714599999999</v>
      </c>
      <c r="I398">
        <v>90.57961632</v>
      </c>
      <c r="J398">
        <v>1.2850321419999999</v>
      </c>
      <c r="K398">
        <v>1.200506574</v>
      </c>
      <c r="L398">
        <v>6.9348449649999999</v>
      </c>
      <c r="M398">
        <v>98.403399699999994</v>
      </c>
      <c r="N398">
        <v>0.67610833329999998</v>
      </c>
      <c r="O398">
        <v>0.91790651420000002</v>
      </c>
      <c r="P398">
        <v>2.585454545E-3</v>
      </c>
      <c r="Q398">
        <f t="shared" si="72"/>
        <v>5</v>
      </c>
      <c r="R398">
        <f t="shared" si="73"/>
        <v>0.44838790000000017</v>
      </c>
      <c r="S398">
        <f t="shared" si="74"/>
        <v>6.209083399999997E-2</v>
      </c>
      <c r="T398">
        <f t="shared" si="75"/>
        <v>1.1989592619999996</v>
      </c>
      <c r="U398" s="1">
        <f t="shared" si="76"/>
        <v>96</v>
      </c>
      <c r="V398">
        <f t="shared" si="77"/>
        <v>91</v>
      </c>
      <c r="W398">
        <f t="shared" si="78"/>
        <v>98</v>
      </c>
      <c r="X398" s="1" t="str">
        <f t="shared" si="79"/>
        <v/>
      </c>
      <c r="Y398" s="1" t="str">
        <f t="shared" si="80"/>
        <v/>
      </c>
      <c r="Z398" s="1" t="str">
        <f t="shared" si="81"/>
        <v/>
      </c>
      <c r="AA398" s="1">
        <f t="shared" si="82"/>
        <v>1.1368684279999997</v>
      </c>
      <c r="AB398" s="1" t="str">
        <f>LOOKUP(A398,Regions__2[])</f>
        <v>Latin America &amp; Caribbean</v>
      </c>
      <c r="AC398" s="1" t="str">
        <f t="shared" si="83"/>
        <v/>
      </c>
    </row>
    <row r="399" spans="1:29" x14ac:dyDescent="0.25">
      <c r="A399" s="1" t="s">
        <v>116</v>
      </c>
      <c r="B399">
        <v>2020</v>
      </c>
      <c r="C399">
        <v>586.63397220000002</v>
      </c>
      <c r="D399">
        <v>66.149002080000002</v>
      </c>
      <c r="E399">
        <v>97.989631669999994</v>
      </c>
      <c r="F399">
        <v>1.0672469410000001</v>
      </c>
      <c r="G399">
        <v>0.37933650730000001</v>
      </c>
      <c r="H399">
        <v>0.56378488400000004</v>
      </c>
      <c r="I399">
        <v>96.574412629999998</v>
      </c>
      <c r="J399">
        <v>1.6002958599999999</v>
      </c>
      <c r="K399">
        <v>0.1598017947</v>
      </c>
      <c r="L399">
        <v>1.6654897200000001</v>
      </c>
      <c r="M399">
        <v>98.713853869999994</v>
      </c>
      <c r="N399">
        <v>0.79446523710000005</v>
      </c>
      <c r="O399">
        <v>0.49168089250000002</v>
      </c>
      <c r="P399">
        <v>0</v>
      </c>
      <c r="Q399" t="str">
        <f t="shared" si="72"/>
        <v/>
      </c>
      <c r="R399" t="str">
        <f t="shared" si="73"/>
        <v/>
      </c>
      <c r="S399" t="str">
        <f t="shared" si="74"/>
        <v/>
      </c>
      <c r="T399" t="str">
        <f t="shared" si="75"/>
        <v/>
      </c>
      <c r="U399" s="1">
        <f t="shared" si="76"/>
        <v>98</v>
      </c>
      <c r="V399">
        <f t="shared" si="77"/>
        <v>97</v>
      </c>
      <c r="W399">
        <f t="shared" si="78"/>
        <v>99</v>
      </c>
      <c r="X399" s="1" t="str">
        <f t="shared" si="79"/>
        <v/>
      </c>
      <c r="Y399" s="1" t="str">
        <f t="shared" si="80"/>
        <v/>
      </c>
      <c r="Z399" s="1" t="str">
        <f t="shared" si="81"/>
        <v/>
      </c>
      <c r="AA399" s="1" t="str">
        <f t="shared" si="82"/>
        <v/>
      </c>
      <c r="AB399" s="1" t="str">
        <f>LOOKUP(A399,Regions__2[])</f>
        <v>Latin America &amp; Caribbean</v>
      </c>
      <c r="AC399" s="1" t="str">
        <f t="shared" si="83"/>
        <v/>
      </c>
    </row>
    <row r="400" spans="1:29" x14ac:dyDescent="0.25">
      <c r="A400" s="1" t="s">
        <v>77</v>
      </c>
      <c r="B400">
        <v>2015</v>
      </c>
      <c r="C400">
        <v>9764.9492190000001</v>
      </c>
      <c r="D400">
        <v>86.553001399999999</v>
      </c>
      <c r="E400">
        <v>99.781231030000001</v>
      </c>
      <c r="F400">
        <v>0</v>
      </c>
      <c r="G400">
        <v>0.2187689729</v>
      </c>
      <c r="H400">
        <v>0</v>
      </c>
      <c r="I400">
        <v>99.549986529999998</v>
      </c>
      <c r="J400">
        <v>0</v>
      </c>
      <c r="K400">
        <v>0.4500134657</v>
      </c>
      <c r="L400">
        <v>0</v>
      </c>
      <c r="M400">
        <v>99.817160389999998</v>
      </c>
      <c r="N400">
        <v>0</v>
      </c>
      <c r="O400">
        <v>0.18283961479999999</v>
      </c>
      <c r="P400">
        <v>0</v>
      </c>
      <c r="Q400">
        <f t="shared" si="72"/>
        <v>5</v>
      </c>
      <c r="R400">
        <f t="shared" si="73"/>
        <v>9.1273199999989171E-3</v>
      </c>
      <c r="S400">
        <f t="shared" si="74"/>
        <v>4.8794579999992035E-3</v>
      </c>
      <c r="T400">
        <f t="shared" si="75"/>
        <v>3.387764200000163E-2</v>
      </c>
      <c r="U400" s="1">
        <f t="shared" si="76"/>
        <v>100</v>
      </c>
      <c r="V400">
        <f t="shared" si="77"/>
        <v>100</v>
      </c>
      <c r="W400">
        <f t="shared" si="78"/>
        <v>100</v>
      </c>
      <c r="X400" s="1" t="str">
        <f t="shared" si="79"/>
        <v>Full Access</v>
      </c>
      <c r="Y400" s="1" t="str">
        <f t="shared" si="80"/>
        <v>Full Access</v>
      </c>
      <c r="Z400" s="1" t="str">
        <f t="shared" si="81"/>
        <v>Full Access</v>
      </c>
      <c r="AA400" s="1">
        <f t="shared" si="82"/>
        <v>2.8998184000002425E-2</v>
      </c>
      <c r="AB400" s="1" t="str">
        <f>LOOKUP(A400,Regions__2[])</f>
        <v>Europe &amp; Central Asia</v>
      </c>
      <c r="AC400" s="1" t="str">
        <f t="shared" si="83"/>
        <v/>
      </c>
    </row>
    <row r="401" spans="1:29" x14ac:dyDescent="0.25">
      <c r="A401" s="1" t="s">
        <v>77</v>
      </c>
      <c r="B401">
        <v>2020</v>
      </c>
      <c r="C401">
        <v>10099.26953</v>
      </c>
      <c r="D401">
        <v>87.97699738</v>
      </c>
      <c r="E401">
        <v>99.826867629999995</v>
      </c>
      <c r="F401">
        <v>0</v>
      </c>
      <c r="G401">
        <v>0.17313237349999999</v>
      </c>
      <c r="H401">
        <v>0</v>
      </c>
      <c r="I401">
        <v>99.719374740000006</v>
      </c>
      <c r="J401">
        <v>0</v>
      </c>
      <c r="K401">
        <v>0.28062526259999998</v>
      </c>
      <c r="L401">
        <v>0</v>
      </c>
      <c r="M401">
        <v>99.841557679999994</v>
      </c>
      <c r="N401">
        <v>0</v>
      </c>
      <c r="O401">
        <v>0.1584423157</v>
      </c>
      <c r="P401">
        <v>0</v>
      </c>
      <c r="Q401" t="str">
        <f t="shared" si="72"/>
        <v/>
      </c>
      <c r="R401" t="str">
        <f t="shared" si="73"/>
        <v/>
      </c>
      <c r="S401" t="str">
        <f t="shared" si="74"/>
        <v/>
      </c>
      <c r="T401" t="str">
        <f t="shared" si="75"/>
        <v/>
      </c>
      <c r="U401" s="1">
        <f t="shared" si="76"/>
        <v>100</v>
      </c>
      <c r="V401">
        <f t="shared" si="77"/>
        <v>100</v>
      </c>
      <c r="W401">
        <f t="shared" si="78"/>
        <v>100</v>
      </c>
      <c r="X401" s="1" t="str">
        <f t="shared" si="79"/>
        <v/>
      </c>
      <c r="Y401" s="1" t="str">
        <f t="shared" si="80"/>
        <v/>
      </c>
      <c r="Z401" s="1" t="str">
        <f t="shared" si="81"/>
        <v/>
      </c>
      <c r="AA401" s="1" t="str">
        <f t="shared" si="82"/>
        <v/>
      </c>
      <c r="AB401" s="1" t="str">
        <f>LOOKUP(A401,Regions__2[])</f>
        <v>Europe &amp; Central Asia</v>
      </c>
      <c r="AC401" s="1" t="str">
        <f t="shared" si="83"/>
        <v/>
      </c>
    </row>
    <row r="402" spans="1:29" x14ac:dyDescent="0.25">
      <c r="A402" s="1" t="s">
        <v>21</v>
      </c>
      <c r="B402">
        <v>2015</v>
      </c>
      <c r="C402">
        <v>8296.7753909999992</v>
      </c>
      <c r="D402">
        <v>73.718002319999997</v>
      </c>
      <c r="E402">
        <v>100</v>
      </c>
      <c r="F402">
        <v>0</v>
      </c>
      <c r="G402">
        <v>0</v>
      </c>
      <c r="H402">
        <v>0</v>
      </c>
      <c r="I402">
        <v>100</v>
      </c>
      <c r="J402">
        <v>0</v>
      </c>
      <c r="K402">
        <v>0</v>
      </c>
      <c r="L402">
        <v>0</v>
      </c>
      <c r="M402">
        <v>100</v>
      </c>
      <c r="N402">
        <v>0</v>
      </c>
      <c r="O402">
        <v>0</v>
      </c>
      <c r="P402">
        <v>0</v>
      </c>
      <c r="Q402">
        <f t="shared" si="72"/>
        <v>5</v>
      </c>
      <c r="R402">
        <f t="shared" si="73"/>
        <v>5.6000000085987263E-7</v>
      </c>
      <c r="S402">
        <f t="shared" si="74"/>
        <v>0</v>
      </c>
      <c r="T402">
        <f t="shared" si="75"/>
        <v>0</v>
      </c>
      <c r="U402" s="1">
        <f t="shared" si="76"/>
        <v>100</v>
      </c>
      <c r="V402">
        <f t="shared" si="77"/>
        <v>100</v>
      </c>
      <c r="W402">
        <f t="shared" si="78"/>
        <v>100</v>
      </c>
      <c r="X402" s="1" t="str">
        <f t="shared" si="79"/>
        <v>Full Access</v>
      </c>
      <c r="Y402" s="1" t="str">
        <f t="shared" si="80"/>
        <v>Full Access</v>
      </c>
      <c r="Z402" s="1" t="str">
        <f t="shared" si="81"/>
        <v>Full Access</v>
      </c>
      <c r="AA402" s="1">
        <f t="shared" si="82"/>
        <v>0</v>
      </c>
      <c r="AB402" s="1" t="str">
        <f>LOOKUP(A402,Regions__2[])</f>
        <v>Europe &amp; Central Asia</v>
      </c>
      <c r="AC402" s="1" t="str">
        <f t="shared" si="83"/>
        <v/>
      </c>
    </row>
    <row r="403" spans="1:29" x14ac:dyDescent="0.25">
      <c r="A403" s="1" t="s">
        <v>21</v>
      </c>
      <c r="B403">
        <v>2020</v>
      </c>
      <c r="C403">
        <v>8654.6181639999995</v>
      </c>
      <c r="D403">
        <v>73.915000919999997</v>
      </c>
      <c r="E403">
        <v>100.0000028</v>
      </c>
      <c r="F403">
        <v>0</v>
      </c>
      <c r="G403">
        <v>0</v>
      </c>
      <c r="H403">
        <v>0</v>
      </c>
      <c r="I403">
        <v>100</v>
      </c>
      <c r="J403">
        <v>0</v>
      </c>
      <c r="K403">
        <v>0</v>
      </c>
      <c r="L403">
        <v>0</v>
      </c>
      <c r="M403">
        <v>100</v>
      </c>
      <c r="N403">
        <v>0</v>
      </c>
      <c r="O403">
        <v>0</v>
      </c>
      <c r="P403">
        <v>0</v>
      </c>
      <c r="Q403" t="str">
        <f t="shared" si="72"/>
        <v/>
      </c>
      <c r="R403" t="str">
        <f t="shared" si="73"/>
        <v/>
      </c>
      <c r="S403" t="str">
        <f t="shared" si="74"/>
        <v/>
      </c>
      <c r="T403" t="str">
        <f t="shared" si="75"/>
        <v/>
      </c>
      <c r="U403" s="1">
        <f t="shared" si="76"/>
        <v>100</v>
      </c>
      <c r="V403">
        <f t="shared" si="77"/>
        <v>100</v>
      </c>
      <c r="W403">
        <f t="shared" si="78"/>
        <v>100</v>
      </c>
      <c r="X403" s="1" t="str">
        <f t="shared" si="79"/>
        <v/>
      </c>
      <c r="Y403" s="1" t="str">
        <f t="shared" si="80"/>
        <v/>
      </c>
      <c r="Z403" s="1" t="str">
        <f t="shared" si="81"/>
        <v/>
      </c>
      <c r="AA403" s="1" t="str">
        <f t="shared" si="82"/>
        <v/>
      </c>
      <c r="AB403" s="1" t="str">
        <f>LOOKUP(A403,Regions__2[])</f>
        <v>Europe &amp; Central Asia</v>
      </c>
      <c r="AC403" s="1" t="str">
        <f t="shared" si="83"/>
        <v/>
      </c>
    </row>
    <row r="404" spans="1:29" x14ac:dyDescent="0.25">
      <c r="A404" s="1" t="s">
        <v>167</v>
      </c>
      <c r="B404">
        <v>2015</v>
      </c>
      <c r="C404">
        <v>17997.410159999999</v>
      </c>
      <c r="D404">
        <v>52.167999270000003</v>
      </c>
      <c r="E404">
        <v>93.509611480000004</v>
      </c>
      <c r="F404">
        <v>5.9680836279999996</v>
      </c>
      <c r="G404">
        <v>0.52230488829999999</v>
      </c>
      <c r="H404">
        <v>0</v>
      </c>
      <c r="I404">
        <v>91.385705099999996</v>
      </c>
      <c r="J404">
        <v>7.8573236560000002</v>
      </c>
      <c r="K404">
        <v>0.75697124390000003</v>
      </c>
      <c r="L404">
        <v>0</v>
      </c>
      <c r="M404">
        <v>95.456987190000007</v>
      </c>
      <c r="N404">
        <v>4.2358697369999998</v>
      </c>
      <c r="O404">
        <v>0.30714306949999998</v>
      </c>
      <c r="P404">
        <v>0</v>
      </c>
      <c r="Q404">
        <f t="shared" si="72"/>
        <v>5</v>
      </c>
      <c r="R404">
        <f t="shared" si="73"/>
        <v>8.3249139999998084E-2</v>
      </c>
      <c r="S404">
        <f t="shared" si="74"/>
        <v>-1.0364566000001218E-2</v>
      </c>
      <c r="T404">
        <f t="shared" si="75"/>
        <v>0.13940798000000143</v>
      </c>
      <c r="U404" s="1">
        <f t="shared" si="76"/>
        <v>94</v>
      </c>
      <c r="V404">
        <f t="shared" si="77"/>
        <v>91</v>
      </c>
      <c r="W404">
        <f t="shared" si="78"/>
        <v>95</v>
      </c>
      <c r="X404" s="1" t="str">
        <f t="shared" si="79"/>
        <v/>
      </c>
      <c r="Y404" s="1" t="str">
        <f t="shared" si="80"/>
        <v/>
      </c>
      <c r="Z404" s="1" t="str">
        <f t="shared" si="81"/>
        <v/>
      </c>
      <c r="AA404" s="1">
        <f t="shared" si="82"/>
        <v>0.14977254600000264</v>
      </c>
      <c r="AB404" s="1" t="str">
        <f>LOOKUP(A404,Regions__2[])</f>
        <v>Middle East &amp; North Africa</v>
      </c>
      <c r="AC404" s="1" t="str">
        <f t="shared" si="83"/>
        <v/>
      </c>
    </row>
    <row r="405" spans="1:29" x14ac:dyDescent="0.25">
      <c r="A405" s="1" t="s">
        <v>167</v>
      </c>
      <c r="B405">
        <v>2020</v>
      </c>
      <c r="C405">
        <v>17500.65625</v>
      </c>
      <c r="D405">
        <v>55.475002289999999</v>
      </c>
      <c r="E405">
        <v>93.925857179999994</v>
      </c>
      <c r="F405">
        <v>5.8737307679999997</v>
      </c>
      <c r="G405">
        <v>0.20041205419999999</v>
      </c>
      <c r="H405">
        <v>0</v>
      </c>
      <c r="I405">
        <v>92.082745000000003</v>
      </c>
      <c r="J405">
        <v>7.9172549999999999</v>
      </c>
      <c r="K405">
        <v>0</v>
      </c>
      <c r="L405">
        <v>0</v>
      </c>
      <c r="M405">
        <v>95.405164360000001</v>
      </c>
      <c r="N405">
        <v>4.2335701170000002</v>
      </c>
      <c r="O405">
        <v>0.36126552499999998</v>
      </c>
      <c r="P405">
        <v>0</v>
      </c>
      <c r="Q405" t="str">
        <f t="shared" si="72"/>
        <v/>
      </c>
      <c r="R405" t="str">
        <f t="shared" si="73"/>
        <v/>
      </c>
      <c r="S405" t="str">
        <f t="shared" si="74"/>
        <v/>
      </c>
      <c r="T405" t="str">
        <f t="shared" si="75"/>
        <v/>
      </c>
      <c r="U405" s="1">
        <f t="shared" si="76"/>
        <v>94</v>
      </c>
      <c r="V405">
        <f t="shared" si="77"/>
        <v>92</v>
      </c>
      <c r="W405">
        <f t="shared" si="78"/>
        <v>95</v>
      </c>
      <c r="X405" s="1" t="str">
        <f t="shared" si="79"/>
        <v/>
      </c>
      <c r="Y405" s="1" t="str">
        <f t="shared" si="80"/>
        <v/>
      </c>
      <c r="Z405" s="1" t="str">
        <f t="shared" si="81"/>
        <v/>
      </c>
      <c r="AA405" s="1" t="str">
        <f t="shared" si="82"/>
        <v/>
      </c>
      <c r="AB405" s="1" t="str">
        <f>LOOKUP(A405,Regions__2[])</f>
        <v>Middle East &amp; North Africa</v>
      </c>
      <c r="AC405" s="1" t="str">
        <f t="shared" si="83"/>
        <v/>
      </c>
    </row>
    <row r="406" spans="1:29" x14ac:dyDescent="0.25">
      <c r="A406" s="1" t="s">
        <v>199</v>
      </c>
      <c r="B406">
        <v>2015</v>
      </c>
      <c r="C406">
        <v>8454.0185550000006</v>
      </c>
      <c r="D406">
        <v>26.742000579999999</v>
      </c>
      <c r="E406">
        <v>76.239495509999998</v>
      </c>
      <c r="F406">
        <v>3.050011091</v>
      </c>
      <c r="G406">
        <v>3.944733748</v>
      </c>
      <c r="H406">
        <v>16.76575965</v>
      </c>
      <c r="I406">
        <v>69.552182060000007</v>
      </c>
      <c r="J406">
        <v>3.681021887</v>
      </c>
      <c r="K406">
        <v>4.8574855120000002</v>
      </c>
      <c r="L406">
        <v>21.90931054</v>
      </c>
      <c r="M406">
        <v>94.558955389999994</v>
      </c>
      <c r="N406">
        <v>1.321396987</v>
      </c>
      <c r="O406">
        <v>1.444318955</v>
      </c>
      <c r="P406">
        <v>2.6753286630000002</v>
      </c>
      <c r="Q406">
        <f t="shared" si="72"/>
        <v>5</v>
      </c>
      <c r="R406">
        <f t="shared" si="73"/>
        <v>1.1225839019999995</v>
      </c>
      <c r="S406">
        <f t="shared" si="74"/>
        <v>0.20433369400000173</v>
      </c>
      <c r="T406">
        <f t="shared" si="75"/>
        <v>1.4182834279999981</v>
      </c>
      <c r="U406" s="1">
        <f t="shared" si="76"/>
        <v>76</v>
      </c>
      <c r="V406">
        <f t="shared" si="77"/>
        <v>70</v>
      </c>
      <c r="W406">
        <f t="shared" si="78"/>
        <v>95</v>
      </c>
      <c r="X406" s="1" t="str">
        <f t="shared" si="79"/>
        <v/>
      </c>
      <c r="Y406" s="1" t="str">
        <f t="shared" si="80"/>
        <v/>
      </c>
      <c r="Z406" s="1" t="str">
        <f t="shared" si="81"/>
        <v/>
      </c>
      <c r="AA406" s="1">
        <f t="shared" si="82"/>
        <v>1.2139497339999963</v>
      </c>
      <c r="AB406" s="1" t="str">
        <f>LOOKUP(A406,Regions__2[])</f>
        <v>Europe &amp; Central Asia</v>
      </c>
      <c r="AC406" s="1" t="str">
        <f t="shared" si="83"/>
        <v/>
      </c>
    </row>
    <row r="407" spans="1:29" x14ac:dyDescent="0.25">
      <c r="A407" s="1" t="s">
        <v>199</v>
      </c>
      <c r="B407">
        <v>2020</v>
      </c>
      <c r="C407">
        <v>9537.6416019999997</v>
      </c>
      <c r="D407">
        <v>27.505998609999999</v>
      </c>
      <c r="E407">
        <v>81.852415019999995</v>
      </c>
      <c r="F407">
        <v>2.5683639349999998</v>
      </c>
      <c r="G407">
        <v>3.4218570050000001</v>
      </c>
      <c r="H407">
        <v>12.157364039999999</v>
      </c>
      <c r="I407">
        <v>76.643599199999997</v>
      </c>
      <c r="J407">
        <v>3.2071439279999998</v>
      </c>
      <c r="K407">
        <v>4.1407069480000001</v>
      </c>
      <c r="L407">
        <v>16.00854992</v>
      </c>
      <c r="M407">
        <v>95.580623860000003</v>
      </c>
      <c r="N407">
        <v>0.88481447629999999</v>
      </c>
      <c r="O407">
        <v>1.5272683229999999</v>
      </c>
      <c r="P407">
        <v>2.0072933389999998</v>
      </c>
      <c r="Q407" t="str">
        <f t="shared" si="72"/>
        <v/>
      </c>
      <c r="R407" t="str">
        <f t="shared" si="73"/>
        <v/>
      </c>
      <c r="S407" t="str">
        <f t="shared" si="74"/>
        <v/>
      </c>
      <c r="T407" t="str">
        <f t="shared" si="75"/>
        <v/>
      </c>
      <c r="U407" s="1">
        <f t="shared" si="76"/>
        <v>82</v>
      </c>
      <c r="V407">
        <f t="shared" si="77"/>
        <v>77</v>
      </c>
      <c r="W407">
        <f t="shared" si="78"/>
        <v>96</v>
      </c>
      <c r="X407" s="1" t="str">
        <f t="shared" si="79"/>
        <v/>
      </c>
      <c r="Y407" s="1" t="str">
        <f t="shared" si="80"/>
        <v/>
      </c>
      <c r="Z407" s="1" t="str">
        <f t="shared" si="81"/>
        <v/>
      </c>
      <c r="AA407" s="1" t="str">
        <f t="shared" si="82"/>
        <v/>
      </c>
      <c r="AB407" s="1" t="str">
        <f>LOOKUP(A407,Regions__2[])</f>
        <v>Europe &amp; Central Asia</v>
      </c>
      <c r="AC407" s="1" t="str">
        <f t="shared" si="83"/>
        <v/>
      </c>
    </row>
    <row r="408" spans="1:29" x14ac:dyDescent="0.25">
      <c r="A408" s="1" t="s">
        <v>53</v>
      </c>
      <c r="B408">
        <v>2015</v>
      </c>
      <c r="C408">
        <v>68714.515629999994</v>
      </c>
      <c r="D408">
        <v>47.694004059999997</v>
      </c>
      <c r="E408">
        <v>99.259170580000003</v>
      </c>
      <c r="F408">
        <v>0.2176525852</v>
      </c>
      <c r="G408">
        <v>0.1822513237</v>
      </c>
      <c r="H408">
        <v>0.34092551430000001</v>
      </c>
      <c r="I408">
        <v>98.879516710000004</v>
      </c>
      <c r="J408">
        <v>0.2456716052</v>
      </c>
      <c r="K408">
        <v>0.22302119049999999</v>
      </c>
      <c r="L408">
        <v>0.65179049</v>
      </c>
      <c r="M408">
        <v>99.675536840000007</v>
      </c>
      <c r="N408">
        <v>0.1869241354</v>
      </c>
      <c r="O408">
        <v>0.1375390245</v>
      </c>
      <c r="P408">
        <v>0</v>
      </c>
      <c r="Q408">
        <f t="shared" si="72"/>
        <v>5</v>
      </c>
      <c r="R408">
        <f t="shared" si="73"/>
        <v>0.14816588399999944</v>
      </c>
      <c r="S408">
        <f t="shared" si="74"/>
        <v>6.4892631999998687E-2</v>
      </c>
      <c r="T408">
        <f t="shared" si="75"/>
        <v>0.22409665799999914</v>
      </c>
      <c r="U408" s="1">
        <f t="shared" si="76"/>
        <v>99</v>
      </c>
      <c r="V408">
        <f t="shared" si="77"/>
        <v>99</v>
      </c>
      <c r="W408">
        <f t="shared" si="78"/>
        <v>100</v>
      </c>
      <c r="X408" s="1" t="str">
        <f t="shared" si="79"/>
        <v/>
      </c>
      <c r="Y408" s="1" t="str">
        <f t="shared" si="80"/>
        <v/>
      </c>
      <c r="Z408" s="1" t="str">
        <f t="shared" si="81"/>
        <v>Full Access</v>
      </c>
      <c r="AA408" s="1">
        <f t="shared" si="82"/>
        <v>0.15920402600000044</v>
      </c>
      <c r="AB408" s="1" t="str">
        <f>LOOKUP(A408,Regions__2[])</f>
        <v>East Asia &amp; Pacific</v>
      </c>
      <c r="AC408" s="1" t="str">
        <f t="shared" si="83"/>
        <v/>
      </c>
    </row>
    <row r="409" spans="1:29" x14ac:dyDescent="0.25">
      <c r="A409" s="1" t="s">
        <v>53</v>
      </c>
      <c r="B409">
        <v>2020</v>
      </c>
      <c r="C409">
        <v>69799.976559999996</v>
      </c>
      <c r="D409">
        <v>51.430000309999997</v>
      </c>
      <c r="E409">
        <v>100</v>
      </c>
      <c r="F409">
        <v>0</v>
      </c>
      <c r="G409">
        <v>0</v>
      </c>
      <c r="H409">
        <v>0</v>
      </c>
      <c r="I409">
        <v>100</v>
      </c>
      <c r="J409">
        <v>0</v>
      </c>
      <c r="K409">
        <v>0</v>
      </c>
      <c r="L409">
        <v>0</v>
      </c>
      <c r="M409">
        <v>100</v>
      </c>
      <c r="N409">
        <v>0</v>
      </c>
      <c r="O409">
        <v>0</v>
      </c>
      <c r="P409">
        <v>0</v>
      </c>
      <c r="Q409" t="str">
        <f t="shared" si="72"/>
        <v/>
      </c>
      <c r="R409" t="str">
        <f t="shared" si="73"/>
        <v/>
      </c>
      <c r="S409" t="str">
        <f t="shared" si="74"/>
        <v/>
      </c>
      <c r="T409" t="str">
        <f t="shared" si="75"/>
        <v/>
      </c>
      <c r="U409" s="1">
        <f t="shared" si="76"/>
        <v>100</v>
      </c>
      <c r="V409">
        <f t="shared" si="77"/>
        <v>100</v>
      </c>
      <c r="W409">
        <f t="shared" si="78"/>
        <v>100</v>
      </c>
      <c r="X409" s="1" t="str">
        <f t="shared" si="79"/>
        <v/>
      </c>
      <c r="Y409" s="1" t="str">
        <f t="shared" si="80"/>
        <v/>
      </c>
      <c r="Z409" s="1" t="str">
        <f t="shared" si="81"/>
        <v/>
      </c>
      <c r="AA409" s="1" t="str">
        <f t="shared" si="82"/>
        <v/>
      </c>
      <c r="AB409" s="1" t="str">
        <f>LOOKUP(A409,Regions__2[])</f>
        <v>East Asia &amp; Pacific</v>
      </c>
      <c r="AC409" s="1" t="str">
        <f t="shared" si="83"/>
        <v/>
      </c>
    </row>
    <row r="410" spans="1:29" x14ac:dyDescent="0.25">
      <c r="A410" s="1" t="s">
        <v>192</v>
      </c>
      <c r="B410">
        <v>2015</v>
      </c>
      <c r="C410">
        <v>1196.2939449999999</v>
      </c>
      <c r="D410">
        <v>29.489999770000001</v>
      </c>
      <c r="E410">
        <v>75.250103710000005</v>
      </c>
      <c r="F410">
        <v>3.486316247</v>
      </c>
      <c r="G410">
        <v>16.460746719999999</v>
      </c>
      <c r="H410">
        <v>4.8028333229999998</v>
      </c>
      <c r="I410">
        <v>68.95938975</v>
      </c>
      <c r="J410">
        <v>4.2085077100000001</v>
      </c>
      <c r="K410">
        <v>20.19524109</v>
      </c>
      <c r="L410">
        <v>6.6368614499999996</v>
      </c>
      <c r="M410">
        <v>90.291081230000003</v>
      </c>
      <c r="N410">
        <v>1.759571234</v>
      </c>
      <c r="O410">
        <v>7.5316383</v>
      </c>
      <c r="P410">
        <v>0.41770924009999999</v>
      </c>
      <c r="Q410">
        <f t="shared" si="72"/>
        <v>5</v>
      </c>
      <c r="R410">
        <f t="shared" si="73"/>
        <v>2.0490994979999981</v>
      </c>
      <c r="S410">
        <f t="shared" si="74"/>
        <v>1.2371753380000001</v>
      </c>
      <c r="T410">
        <f t="shared" si="75"/>
        <v>2.3056811740000001</v>
      </c>
      <c r="U410" s="1">
        <f t="shared" si="76"/>
        <v>75</v>
      </c>
      <c r="V410">
        <f t="shared" si="77"/>
        <v>69</v>
      </c>
      <c r="W410">
        <f t="shared" si="78"/>
        <v>90</v>
      </c>
      <c r="X410" s="1" t="str">
        <f t="shared" si="79"/>
        <v/>
      </c>
      <c r="Y410" s="1" t="str">
        <f t="shared" si="80"/>
        <v/>
      </c>
      <c r="Z410" s="1" t="str">
        <f t="shared" si="81"/>
        <v/>
      </c>
      <c r="AA410" s="1">
        <f t="shared" si="82"/>
        <v>1.0685058359999999</v>
      </c>
      <c r="AB410" s="1" t="str">
        <f>LOOKUP(A410,Regions__2[])</f>
        <v>East Asia &amp; Pacific</v>
      </c>
      <c r="AC410" s="1" t="str">
        <f t="shared" si="83"/>
        <v/>
      </c>
    </row>
    <row r="411" spans="1:29" x14ac:dyDescent="0.25">
      <c r="A411" s="1" t="s">
        <v>192</v>
      </c>
      <c r="B411">
        <v>2020</v>
      </c>
      <c r="C411">
        <v>1318.4420170000001</v>
      </c>
      <c r="D411">
        <v>31.31999969</v>
      </c>
      <c r="E411">
        <v>85.495601199999996</v>
      </c>
      <c r="F411">
        <v>1.88586597</v>
      </c>
      <c r="G411">
        <v>8.3600293969999999</v>
      </c>
      <c r="H411">
        <v>4.2585034329999996</v>
      </c>
      <c r="I411">
        <v>80.48779562</v>
      </c>
      <c r="J411">
        <v>2.0493646750000001</v>
      </c>
      <c r="K411">
        <v>11.26233968</v>
      </c>
      <c r="L411">
        <v>6.2005000179999996</v>
      </c>
      <c r="M411">
        <v>96.476957920000004</v>
      </c>
      <c r="N411">
        <v>1.527338152</v>
      </c>
      <c r="O411">
        <v>1.995703929</v>
      </c>
      <c r="P411">
        <v>0</v>
      </c>
      <c r="Q411" t="str">
        <f t="shared" si="72"/>
        <v/>
      </c>
      <c r="R411" t="str">
        <f t="shared" si="73"/>
        <v/>
      </c>
      <c r="S411" t="str">
        <f t="shared" si="74"/>
        <v/>
      </c>
      <c r="T411" t="str">
        <f t="shared" si="75"/>
        <v/>
      </c>
      <c r="U411" s="1">
        <f t="shared" si="76"/>
        <v>85</v>
      </c>
      <c r="V411">
        <f t="shared" si="77"/>
        <v>80</v>
      </c>
      <c r="W411">
        <f t="shared" si="78"/>
        <v>96</v>
      </c>
      <c r="X411" s="1" t="str">
        <f t="shared" si="79"/>
        <v/>
      </c>
      <c r="Y411" s="1" t="str">
        <f t="shared" si="80"/>
        <v/>
      </c>
      <c r="Z411" s="1" t="str">
        <f t="shared" si="81"/>
        <v/>
      </c>
      <c r="AA411" s="1" t="str">
        <f t="shared" si="82"/>
        <v/>
      </c>
      <c r="AB411" s="1" t="str">
        <f>LOOKUP(A411,Regions__2[])</f>
        <v>East Asia &amp; Pacific</v>
      </c>
      <c r="AC411" s="1" t="str">
        <f t="shared" si="83"/>
        <v/>
      </c>
    </row>
    <row r="412" spans="1:29" x14ac:dyDescent="0.25">
      <c r="A412" s="1" t="s">
        <v>217</v>
      </c>
      <c r="B412">
        <v>2015</v>
      </c>
      <c r="C412">
        <v>7323.1621089999999</v>
      </c>
      <c r="D412">
        <v>40.099998470000003</v>
      </c>
      <c r="E412">
        <v>63.637126350000003</v>
      </c>
      <c r="F412">
        <v>5.6657679649999997</v>
      </c>
      <c r="G412">
        <v>17.17891539</v>
      </c>
      <c r="H412">
        <v>13.51819029</v>
      </c>
      <c r="I412">
        <v>47.242183279999999</v>
      </c>
      <c r="J412">
        <v>7.3346522839999997</v>
      </c>
      <c r="K412">
        <v>23.470036180000001</v>
      </c>
      <c r="L412">
        <v>21.953128249999999</v>
      </c>
      <c r="M412">
        <v>88.127329700000004</v>
      </c>
      <c r="N412">
        <v>3.1728458380000002</v>
      </c>
      <c r="O412">
        <v>7.7814550410000001</v>
      </c>
      <c r="P412">
        <v>0.91836941770000002</v>
      </c>
      <c r="Q412">
        <f t="shared" si="72"/>
        <v>5</v>
      </c>
      <c r="R412">
        <f t="shared" si="73"/>
        <v>0.98931874799999941</v>
      </c>
      <c r="S412">
        <f t="shared" si="74"/>
        <v>0.49251606199999853</v>
      </c>
      <c r="T412">
        <f t="shared" si="75"/>
        <v>0.97507389400000055</v>
      </c>
      <c r="U412" s="1">
        <f t="shared" si="76"/>
        <v>64</v>
      </c>
      <c r="V412">
        <f t="shared" si="77"/>
        <v>47</v>
      </c>
      <c r="W412">
        <f t="shared" si="78"/>
        <v>88</v>
      </c>
      <c r="X412" s="1" t="str">
        <f t="shared" si="79"/>
        <v/>
      </c>
      <c r="Y412" s="1" t="str">
        <f t="shared" si="80"/>
        <v/>
      </c>
      <c r="Z412" s="1" t="str">
        <f t="shared" si="81"/>
        <v/>
      </c>
      <c r="AA412" s="1">
        <f t="shared" si="82"/>
        <v>0.48255783200000202</v>
      </c>
      <c r="AB412" s="1" t="str">
        <f>LOOKUP(A412,Regions__2[])</f>
        <v>Sub-Saharan Africa</v>
      </c>
      <c r="AC412" s="1" t="str">
        <f t="shared" si="83"/>
        <v/>
      </c>
    </row>
    <row r="413" spans="1:29" x14ac:dyDescent="0.25">
      <c r="A413" s="1" t="s">
        <v>217</v>
      </c>
      <c r="B413">
        <v>2020</v>
      </c>
      <c r="C413">
        <v>8278.7373050000006</v>
      </c>
      <c r="D413">
        <v>42.799999239999998</v>
      </c>
      <c r="E413">
        <v>68.58372009</v>
      </c>
      <c r="F413">
        <v>6.065434765</v>
      </c>
      <c r="G413">
        <v>14.16432245</v>
      </c>
      <c r="H413">
        <v>11.18652269</v>
      </c>
      <c r="I413">
        <v>52.117552750000002</v>
      </c>
      <c r="J413">
        <v>8.1875420190000003</v>
      </c>
      <c r="K413">
        <v>20.7910842</v>
      </c>
      <c r="L413">
        <v>18.90382103</v>
      </c>
      <c r="M413">
        <v>90.589910009999997</v>
      </c>
      <c r="N413">
        <v>3.2293480560000001</v>
      </c>
      <c r="O413">
        <v>5.3079905280000004</v>
      </c>
      <c r="P413">
        <v>0.87275140490000003</v>
      </c>
      <c r="Q413" t="str">
        <f t="shared" si="72"/>
        <v/>
      </c>
      <c r="R413" t="str">
        <f t="shared" si="73"/>
        <v/>
      </c>
      <c r="S413" t="str">
        <f t="shared" si="74"/>
        <v/>
      </c>
      <c r="T413" t="str">
        <f t="shared" si="75"/>
        <v/>
      </c>
      <c r="U413" s="1">
        <f t="shared" si="76"/>
        <v>69</v>
      </c>
      <c r="V413">
        <f t="shared" si="77"/>
        <v>52</v>
      </c>
      <c r="W413">
        <f t="shared" si="78"/>
        <v>91</v>
      </c>
      <c r="X413" s="1" t="str">
        <f t="shared" si="79"/>
        <v/>
      </c>
      <c r="Y413" s="1" t="str">
        <f t="shared" si="80"/>
        <v/>
      </c>
      <c r="Z413" s="1" t="str">
        <f t="shared" si="81"/>
        <v/>
      </c>
      <c r="AA413" s="1" t="str">
        <f t="shared" si="82"/>
        <v/>
      </c>
      <c r="AB413" s="1" t="str">
        <f>LOOKUP(A413,Regions__2[])</f>
        <v>Sub-Saharan Africa</v>
      </c>
      <c r="AC413" s="1" t="str">
        <f t="shared" si="83"/>
        <v/>
      </c>
    </row>
    <row r="414" spans="1:29" x14ac:dyDescent="0.25">
      <c r="A414" s="1" t="s">
        <v>84</v>
      </c>
      <c r="B414">
        <v>2015</v>
      </c>
      <c r="C414">
        <v>1.2469999789999999</v>
      </c>
      <c r="D414">
        <v>0</v>
      </c>
      <c r="E414">
        <v>99.457396000000003</v>
      </c>
      <c r="F414">
        <v>0</v>
      </c>
      <c r="G414">
        <v>0.54260399999999998</v>
      </c>
      <c r="H414">
        <v>0</v>
      </c>
      <c r="I414">
        <v>99.457396000000003</v>
      </c>
      <c r="J414">
        <v>0</v>
      </c>
      <c r="K414">
        <v>0.54260399999999998</v>
      </c>
      <c r="L414">
        <v>0</v>
      </c>
      <c r="Q414">
        <f t="shared" si="72"/>
        <v>5</v>
      </c>
      <c r="R414">
        <f t="shared" si="73"/>
        <v>5.0056129999998686E-2</v>
      </c>
      <c r="S414">
        <f t="shared" si="74"/>
        <v>0</v>
      </c>
      <c r="T414">
        <f t="shared" si="75"/>
        <v>5.0056129999998686E-2</v>
      </c>
      <c r="U414" s="1">
        <f t="shared" si="76"/>
        <v>99</v>
      </c>
      <c r="V414">
        <f t="shared" si="77"/>
        <v>99</v>
      </c>
      <c r="W414">
        <f t="shared" si="78"/>
        <v>0</v>
      </c>
      <c r="X414" s="1" t="str">
        <f t="shared" si="79"/>
        <v/>
      </c>
      <c r="Y414" s="1" t="str">
        <f t="shared" si="80"/>
        <v/>
      </c>
      <c r="Z414" s="1" t="str">
        <f t="shared" si="81"/>
        <v/>
      </c>
      <c r="AA414" s="1">
        <f t="shared" si="82"/>
        <v>5.0056129999998686E-2</v>
      </c>
      <c r="AB414" s="1" t="str">
        <f>LOOKUP(A414,Regions__2[])</f>
        <v>East Asia &amp; Pacific</v>
      </c>
      <c r="AC414" s="1" t="str">
        <f t="shared" si="83"/>
        <v/>
      </c>
    </row>
    <row r="415" spans="1:29" x14ac:dyDescent="0.25">
      <c r="A415" s="1" t="s">
        <v>84</v>
      </c>
      <c r="B415">
        <v>2020</v>
      </c>
      <c r="C415">
        <v>1.3500000240000001</v>
      </c>
      <c r="D415">
        <v>0</v>
      </c>
      <c r="E415">
        <v>99.707676649999996</v>
      </c>
      <c r="F415">
        <v>0</v>
      </c>
      <c r="G415">
        <v>0.29232334589999998</v>
      </c>
      <c r="H415">
        <v>0</v>
      </c>
      <c r="I415">
        <v>99.707676649999996</v>
      </c>
      <c r="J415">
        <v>0</v>
      </c>
      <c r="K415">
        <v>0.29232334589999998</v>
      </c>
      <c r="L415">
        <v>0</v>
      </c>
      <c r="Q415" t="str">
        <f t="shared" si="72"/>
        <v/>
      </c>
      <c r="R415" t="str">
        <f t="shared" si="73"/>
        <v/>
      </c>
      <c r="S415" t="str">
        <f t="shared" si="74"/>
        <v/>
      </c>
      <c r="T415" t="str">
        <f t="shared" si="75"/>
        <v/>
      </c>
      <c r="U415" s="1">
        <f t="shared" si="76"/>
        <v>100</v>
      </c>
      <c r="V415">
        <f t="shared" si="77"/>
        <v>100</v>
      </c>
      <c r="W415">
        <f t="shared" si="78"/>
        <v>0</v>
      </c>
      <c r="X415" s="1" t="str">
        <f t="shared" si="79"/>
        <v/>
      </c>
      <c r="Y415" s="1" t="str">
        <f t="shared" si="80"/>
        <v/>
      </c>
      <c r="Z415" s="1" t="str">
        <f t="shared" si="81"/>
        <v/>
      </c>
      <c r="AA415" s="1" t="str">
        <f t="shared" si="82"/>
        <v/>
      </c>
      <c r="AB415" s="1" t="str">
        <f>LOOKUP(A415,Regions__2[])</f>
        <v>East Asia &amp; Pacific</v>
      </c>
      <c r="AC415" s="1" t="str">
        <f t="shared" si="83"/>
        <v/>
      </c>
    </row>
    <row r="416" spans="1:29" x14ac:dyDescent="0.25">
      <c r="A416" s="1" t="s">
        <v>108</v>
      </c>
      <c r="B416">
        <v>2015</v>
      </c>
      <c r="C416">
        <v>100.7799988</v>
      </c>
      <c r="D416">
        <v>23.274999619999999</v>
      </c>
      <c r="E416">
        <v>98.549705349999996</v>
      </c>
      <c r="F416">
        <v>0.87898212229999995</v>
      </c>
      <c r="G416">
        <v>0.57131252860000004</v>
      </c>
      <c r="H416">
        <v>0</v>
      </c>
      <c r="I416">
        <v>98.393048230000005</v>
      </c>
      <c r="J416">
        <v>1.1023191240000001</v>
      </c>
      <c r="K416">
        <v>0.50463264750000003</v>
      </c>
      <c r="L416">
        <v>0</v>
      </c>
      <c r="M416">
        <v>99.066110559999998</v>
      </c>
      <c r="N416">
        <v>0.14276156700000001</v>
      </c>
      <c r="O416">
        <v>0.79112787279999996</v>
      </c>
      <c r="P416">
        <v>0</v>
      </c>
      <c r="Q416">
        <f t="shared" si="72"/>
        <v>5</v>
      </c>
      <c r="R416">
        <f t="shared" si="73"/>
        <v>3.6275095999999965E-2</v>
      </c>
      <c r="S416">
        <f t="shared" si="74"/>
        <v>0.1081095260000012</v>
      </c>
      <c r="T416">
        <f t="shared" si="75"/>
        <v>1.5006061999997655E-2</v>
      </c>
      <c r="U416" s="1">
        <f t="shared" si="76"/>
        <v>99</v>
      </c>
      <c r="V416">
        <f t="shared" si="77"/>
        <v>98</v>
      </c>
      <c r="W416">
        <f t="shared" si="78"/>
        <v>99</v>
      </c>
      <c r="X416" s="1" t="str">
        <f t="shared" si="79"/>
        <v/>
      </c>
      <c r="Y416" s="1" t="str">
        <f t="shared" si="80"/>
        <v/>
      </c>
      <c r="Z416" s="1" t="str">
        <f t="shared" si="81"/>
        <v/>
      </c>
      <c r="AA416" s="1">
        <f t="shared" si="82"/>
        <v>-9.310346400000355E-2</v>
      </c>
      <c r="AB416" s="1" t="str">
        <f>LOOKUP(A416,Regions__2[])</f>
        <v>East Asia &amp; Pacific</v>
      </c>
      <c r="AC416" s="1" t="str">
        <f t="shared" si="83"/>
        <v/>
      </c>
    </row>
    <row r="417" spans="1:29" x14ac:dyDescent="0.25">
      <c r="A417" s="1" t="s">
        <v>108</v>
      </c>
      <c r="B417">
        <v>2020</v>
      </c>
      <c r="C417">
        <v>105.6969986</v>
      </c>
      <c r="D417">
        <v>23.098999020000001</v>
      </c>
      <c r="E417">
        <v>98.731080829999996</v>
      </c>
      <c r="F417">
        <v>0.88149729619999995</v>
      </c>
      <c r="G417">
        <v>0.38742187769999997</v>
      </c>
      <c r="H417">
        <v>0</v>
      </c>
      <c r="I417">
        <v>98.468078539999993</v>
      </c>
      <c r="J417">
        <v>1.103159706</v>
      </c>
      <c r="K417">
        <v>0.42876175509999997</v>
      </c>
      <c r="L417">
        <v>0</v>
      </c>
      <c r="M417">
        <v>99.606658190000005</v>
      </c>
      <c r="N417">
        <v>0.143540536</v>
      </c>
      <c r="O417">
        <v>0.2498012758</v>
      </c>
      <c r="P417">
        <v>0</v>
      </c>
      <c r="Q417" t="str">
        <f t="shared" si="72"/>
        <v/>
      </c>
      <c r="R417" t="str">
        <f t="shared" si="73"/>
        <v/>
      </c>
      <c r="S417" t="str">
        <f t="shared" si="74"/>
        <v/>
      </c>
      <c r="T417" t="str">
        <f t="shared" si="75"/>
        <v/>
      </c>
      <c r="U417" s="1">
        <f t="shared" si="76"/>
        <v>99</v>
      </c>
      <c r="V417">
        <f t="shared" si="77"/>
        <v>98</v>
      </c>
      <c r="W417">
        <f t="shared" si="78"/>
        <v>100</v>
      </c>
      <c r="X417" s="1" t="str">
        <f t="shared" si="79"/>
        <v/>
      </c>
      <c r="Y417" s="1" t="str">
        <f t="shared" si="80"/>
        <v/>
      </c>
      <c r="Z417" s="1" t="str">
        <f t="shared" si="81"/>
        <v/>
      </c>
      <c r="AA417" s="1" t="str">
        <f t="shared" si="82"/>
        <v/>
      </c>
      <c r="AB417" s="1" t="str">
        <f>LOOKUP(A417,Regions__2[])</f>
        <v>East Asia &amp; Pacific</v>
      </c>
      <c r="AC417" s="1" t="str">
        <f t="shared" si="83"/>
        <v/>
      </c>
    </row>
    <row r="418" spans="1:29" x14ac:dyDescent="0.25">
      <c r="A418" s="1" t="s">
        <v>105</v>
      </c>
      <c r="B418">
        <v>2015</v>
      </c>
      <c r="C418">
        <v>1370.3320309999999</v>
      </c>
      <c r="D418">
        <v>53.319000240000001</v>
      </c>
      <c r="E418">
        <v>98.136177649999993</v>
      </c>
      <c r="F418">
        <v>1.1164222559999999</v>
      </c>
      <c r="G418">
        <v>0.56928192339999995</v>
      </c>
      <c r="H418">
        <v>0.17811817260000001</v>
      </c>
      <c r="Q418">
        <f t="shared" si="72"/>
        <v>5</v>
      </c>
      <c r="R418">
        <f t="shared" si="73"/>
        <v>0.14779862400000071</v>
      </c>
      <c r="S418">
        <f t="shared" si="74"/>
        <v>0</v>
      </c>
      <c r="T418">
        <f t="shared" si="75"/>
        <v>0</v>
      </c>
      <c r="U418" s="1">
        <f t="shared" si="76"/>
        <v>98</v>
      </c>
      <c r="V418">
        <f t="shared" si="77"/>
        <v>0</v>
      </c>
      <c r="W418">
        <f t="shared" si="78"/>
        <v>0</v>
      </c>
      <c r="X418" s="1" t="str">
        <f t="shared" si="79"/>
        <v/>
      </c>
      <c r="Y418" s="1" t="str">
        <f t="shared" si="80"/>
        <v/>
      </c>
      <c r="Z418" s="1" t="str">
        <f t="shared" si="81"/>
        <v/>
      </c>
      <c r="AA418" s="1">
        <f t="shared" si="82"/>
        <v>0</v>
      </c>
      <c r="AB418" s="1" t="str">
        <f>LOOKUP(A418,Regions__2[])</f>
        <v>Latin America &amp; Caribbean</v>
      </c>
      <c r="AC418" s="1" t="str">
        <f t="shared" si="83"/>
        <v/>
      </c>
    </row>
    <row r="419" spans="1:29" x14ac:dyDescent="0.25">
      <c r="A419" s="1" t="s">
        <v>105</v>
      </c>
      <c r="B419">
        <v>2020</v>
      </c>
      <c r="C419">
        <v>1399.490967</v>
      </c>
      <c r="D419">
        <v>53.2140007</v>
      </c>
      <c r="E419">
        <v>98.875170769999997</v>
      </c>
      <c r="F419">
        <v>1.1248292310000001</v>
      </c>
      <c r="G419">
        <v>0</v>
      </c>
      <c r="H419">
        <v>0</v>
      </c>
      <c r="Q419" t="str">
        <f t="shared" si="72"/>
        <v/>
      </c>
      <c r="R419" t="str">
        <f t="shared" si="73"/>
        <v/>
      </c>
      <c r="S419" t="str">
        <f t="shared" si="74"/>
        <v/>
      </c>
      <c r="T419" t="str">
        <f t="shared" si="75"/>
        <v/>
      </c>
      <c r="U419" s="1">
        <f t="shared" si="76"/>
        <v>99</v>
      </c>
      <c r="V419">
        <f t="shared" si="77"/>
        <v>0</v>
      </c>
      <c r="W419">
        <f t="shared" si="78"/>
        <v>0</v>
      </c>
      <c r="X419" s="1" t="str">
        <f t="shared" si="79"/>
        <v/>
      </c>
      <c r="Y419" s="1" t="str">
        <f t="shared" si="80"/>
        <v/>
      </c>
      <c r="Z419" s="1" t="str">
        <f t="shared" si="81"/>
        <v/>
      </c>
      <c r="AA419" s="1" t="str">
        <f t="shared" si="82"/>
        <v/>
      </c>
      <c r="AB419" s="1" t="str">
        <f>LOOKUP(A419,Regions__2[])</f>
        <v>Latin America &amp; Caribbean</v>
      </c>
      <c r="AC419" s="1" t="str">
        <f t="shared" si="83"/>
        <v/>
      </c>
    </row>
    <row r="420" spans="1:29" x14ac:dyDescent="0.25">
      <c r="A420" s="1" t="s">
        <v>124</v>
      </c>
      <c r="B420">
        <v>2015</v>
      </c>
      <c r="C420">
        <v>11179.95117</v>
      </c>
      <c r="D420">
        <v>68.055999760000006</v>
      </c>
      <c r="E420">
        <v>94.845455099999995</v>
      </c>
      <c r="F420">
        <v>2.9001003930000002</v>
      </c>
      <c r="G420">
        <v>2.1791030770000002</v>
      </c>
      <c r="H420">
        <v>7.5341425109999999E-2</v>
      </c>
      <c r="I420">
        <v>85.59067297</v>
      </c>
      <c r="J420">
        <v>7.6364837000000003</v>
      </c>
      <c r="K420">
        <v>6.5369886399999997</v>
      </c>
      <c r="L420">
        <v>0.23585469070000001</v>
      </c>
      <c r="M420">
        <v>99.189447939999994</v>
      </c>
      <c r="N420">
        <v>0.67694539840000001</v>
      </c>
      <c r="O420">
        <v>0.13360666639999999</v>
      </c>
      <c r="P420">
        <v>0</v>
      </c>
      <c r="Q420">
        <f t="shared" si="72"/>
        <v>5</v>
      </c>
      <c r="R420">
        <f t="shared" si="73"/>
        <v>0.53957077800000097</v>
      </c>
      <c r="S420">
        <f t="shared" si="74"/>
        <v>-1.3650061999999252E-2</v>
      </c>
      <c r="T420">
        <f t="shared" si="75"/>
        <v>1.6691117920000011</v>
      </c>
      <c r="U420" s="1">
        <f t="shared" si="76"/>
        <v>95</v>
      </c>
      <c r="V420">
        <f t="shared" si="77"/>
        <v>86</v>
      </c>
      <c r="W420">
        <f t="shared" si="78"/>
        <v>99</v>
      </c>
      <c r="X420" s="1" t="str">
        <f t="shared" si="79"/>
        <v/>
      </c>
      <c r="Y420" s="1" t="str">
        <f t="shared" si="80"/>
        <v/>
      </c>
      <c r="Z420" s="1" t="str">
        <f t="shared" si="81"/>
        <v/>
      </c>
      <c r="AA420" s="1">
        <f t="shared" si="82"/>
        <v>1.6827618540000004</v>
      </c>
      <c r="AB420" s="1" t="str">
        <f>LOOKUP(A420,Regions__2[])</f>
        <v>Sub-Saharan Africa</v>
      </c>
      <c r="AC420" s="1" t="str">
        <f t="shared" si="83"/>
        <v/>
      </c>
    </row>
    <row r="421" spans="1:29" x14ac:dyDescent="0.25">
      <c r="A421" s="1" t="s">
        <v>124</v>
      </c>
      <c r="B421">
        <v>2020</v>
      </c>
      <c r="C421">
        <v>11818.61816</v>
      </c>
      <c r="D421">
        <v>69.568000789999999</v>
      </c>
      <c r="E421">
        <v>97.54330899</v>
      </c>
      <c r="F421">
        <v>1.63135067</v>
      </c>
      <c r="G421">
        <v>0.82534033780000005</v>
      </c>
      <c r="H421">
        <v>0</v>
      </c>
      <c r="I421">
        <v>93.936231930000005</v>
      </c>
      <c r="J421">
        <v>3.3516873569999999</v>
      </c>
      <c r="K421">
        <v>2.71208071</v>
      </c>
      <c r="L421">
        <v>0</v>
      </c>
      <c r="M421">
        <v>99.121197629999998</v>
      </c>
      <c r="N421">
        <v>0.87880236840000003</v>
      </c>
      <c r="O421">
        <v>0</v>
      </c>
      <c r="P421">
        <v>0</v>
      </c>
      <c r="Q421" t="str">
        <f t="shared" si="72"/>
        <v/>
      </c>
      <c r="R421" t="str">
        <f t="shared" si="73"/>
        <v/>
      </c>
      <c r="S421" t="str">
        <f t="shared" si="74"/>
        <v/>
      </c>
      <c r="T421" t="str">
        <f t="shared" si="75"/>
        <v/>
      </c>
      <c r="U421" s="1">
        <f t="shared" si="76"/>
        <v>98</v>
      </c>
      <c r="V421">
        <f t="shared" si="77"/>
        <v>94</v>
      </c>
      <c r="W421">
        <f t="shared" si="78"/>
        <v>99</v>
      </c>
      <c r="X421" s="1" t="str">
        <f t="shared" si="79"/>
        <v/>
      </c>
      <c r="Y421" s="1" t="str">
        <f t="shared" si="80"/>
        <v/>
      </c>
      <c r="Z421" s="1" t="str">
        <f t="shared" si="81"/>
        <v/>
      </c>
      <c r="AA421" s="1" t="str">
        <f t="shared" si="82"/>
        <v/>
      </c>
      <c r="AB421" s="1" t="str">
        <f>LOOKUP(A421,Regions__2[])</f>
        <v>Sub-Saharan Africa</v>
      </c>
      <c r="AC421" s="1" t="str">
        <f t="shared" si="83"/>
        <v/>
      </c>
    </row>
    <row r="422" spans="1:29" x14ac:dyDescent="0.25">
      <c r="A422" s="1" t="s">
        <v>132</v>
      </c>
      <c r="B422">
        <v>2015</v>
      </c>
      <c r="C422">
        <v>78529.414059999996</v>
      </c>
      <c r="D422">
        <v>73.611000059999995</v>
      </c>
      <c r="E422">
        <v>96.256159120000007</v>
      </c>
      <c r="F422">
        <v>2.0267476019999999</v>
      </c>
      <c r="G422">
        <v>1.5188707130000001</v>
      </c>
      <c r="H422">
        <v>0.1982225671</v>
      </c>
      <c r="I422">
        <v>94.203882989999997</v>
      </c>
      <c r="J422">
        <v>2.6336569440000002</v>
      </c>
      <c r="K422">
        <v>2.7404600640000001</v>
      </c>
      <c r="L422">
        <v>0.42199999999999999</v>
      </c>
      <c r="M422">
        <v>96.99188504</v>
      </c>
      <c r="N422">
        <v>1.8091750579999999</v>
      </c>
      <c r="O422">
        <v>1.080939898</v>
      </c>
      <c r="P422">
        <v>0.11799999999999999</v>
      </c>
      <c r="Q422">
        <f t="shared" si="72"/>
        <v>5</v>
      </c>
      <c r="R422">
        <f t="shared" si="73"/>
        <v>0.15162200799999823</v>
      </c>
      <c r="S422">
        <f t="shared" si="74"/>
        <v>6.6586558000000198E-2</v>
      </c>
      <c r="T422">
        <f t="shared" si="75"/>
        <v>0.36425735600000164</v>
      </c>
      <c r="U422" s="1">
        <f t="shared" si="76"/>
        <v>96</v>
      </c>
      <c r="V422">
        <f t="shared" si="77"/>
        <v>94</v>
      </c>
      <c r="W422">
        <f t="shared" si="78"/>
        <v>97</v>
      </c>
      <c r="X422" s="1" t="str">
        <f t="shared" si="79"/>
        <v/>
      </c>
      <c r="Y422" s="1" t="str">
        <f t="shared" si="80"/>
        <v/>
      </c>
      <c r="Z422" s="1" t="str">
        <f t="shared" si="81"/>
        <v/>
      </c>
      <c r="AA422" s="1">
        <f t="shared" si="82"/>
        <v>0.29767079800000146</v>
      </c>
      <c r="AB422" s="1" t="str">
        <f>LOOKUP(A422,Regions__2[])</f>
        <v>Europe &amp; Central Asia</v>
      </c>
      <c r="AC422" s="1" t="str">
        <f t="shared" si="83"/>
        <v/>
      </c>
    </row>
    <row r="423" spans="1:29" x14ac:dyDescent="0.25">
      <c r="A423" s="1" t="s">
        <v>132</v>
      </c>
      <c r="B423">
        <v>2020</v>
      </c>
      <c r="C423">
        <v>84339.070309999996</v>
      </c>
      <c r="D423">
        <v>76.105003359999998</v>
      </c>
      <c r="E423">
        <v>97.014269159999998</v>
      </c>
      <c r="F423">
        <v>2.0230780749999999</v>
      </c>
      <c r="G423">
        <v>0.73767495449999998</v>
      </c>
      <c r="H423">
        <v>0.2249778093</v>
      </c>
      <c r="I423">
        <v>96.025169770000005</v>
      </c>
      <c r="J423">
        <v>2.684574639</v>
      </c>
      <c r="K423">
        <v>0.78825559109999999</v>
      </c>
      <c r="L423">
        <v>0.502</v>
      </c>
      <c r="M423">
        <v>97.324817830000001</v>
      </c>
      <c r="N423">
        <v>1.8153852029999999</v>
      </c>
      <c r="O423">
        <v>0.72179696339999999</v>
      </c>
      <c r="P423">
        <v>0.13800000000000001</v>
      </c>
      <c r="Q423" t="str">
        <f t="shared" si="72"/>
        <v/>
      </c>
      <c r="R423" t="str">
        <f t="shared" si="73"/>
        <v/>
      </c>
      <c r="S423" t="str">
        <f t="shared" si="74"/>
        <v/>
      </c>
      <c r="T423" t="str">
        <f t="shared" si="75"/>
        <v/>
      </c>
      <c r="U423" s="1">
        <f t="shared" si="76"/>
        <v>97</v>
      </c>
      <c r="V423">
        <f t="shared" si="77"/>
        <v>96</v>
      </c>
      <c r="W423">
        <f t="shared" si="78"/>
        <v>97</v>
      </c>
      <c r="X423" s="1" t="str">
        <f t="shared" si="79"/>
        <v/>
      </c>
      <c r="Y423" s="1" t="str">
        <f t="shared" si="80"/>
        <v/>
      </c>
      <c r="Z423" s="1" t="str">
        <f t="shared" si="81"/>
        <v/>
      </c>
      <c r="AA423" s="1" t="str">
        <f t="shared" si="82"/>
        <v/>
      </c>
      <c r="AB423" s="1" t="str">
        <f>LOOKUP(A423,Regions__2[])</f>
        <v>Europe &amp; Central Asia</v>
      </c>
      <c r="AC423" s="1" t="str">
        <f t="shared" si="83"/>
        <v/>
      </c>
    </row>
    <row r="424" spans="1:29" x14ac:dyDescent="0.25">
      <c r="A424" s="1" t="s">
        <v>47</v>
      </c>
      <c r="B424">
        <v>2015</v>
      </c>
      <c r="C424">
        <v>5565.283203</v>
      </c>
      <c r="D424">
        <v>50.317001339999997</v>
      </c>
      <c r="E424">
        <v>97.658944309999995</v>
      </c>
      <c r="F424">
        <v>0.94791505470000004</v>
      </c>
      <c r="G424">
        <v>0.24775003200000001</v>
      </c>
      <c r="H424">
        <v>1.1453906060000001</v>
      </c>
      <c r="I424">
        <v>96.219783160000006</v>
      </c>
      <c r="J424">
        <v>1.0009544290000001</v>
      </c>
      <c r="K424">
        <v>0.47386486500000002</v>
      </c>
      <c r="L424">
        <v>2.305397551</v>
      </c>
      <c r="M424">
        <v>99.079971720000003</v>
      </c>
      <c r="N424">
        <v>0.89554398800000001</v>
      </c>
      <c r="O424">
        <v>2.4484294899999998E-2</v>
      </c>
      <c r="P424">
        <v>0</v>
      </c>
      <c r="Q424">
        <f t="shared" si="72"/>
        <v>5</v>
      </c>
      <c r="R424">
        <f t="shared" si="73"/>
        <v>0.46821113800000091</v>
      </c>
      <c r="S424">
        <f t="shared" si="74"/>
        <v>0.18400565599999935</v>
      </c>
      <c r="T424">
        <f t="shared" si="75"/>
        <v>0.75604336799999883</v>
      </c>
      <c r="U424" s="1">
        <f t="shared" si="76"/>
        <v>98</v>
      </c>
      <c r="V424">
        <f t="shared" si="77"/>
        <v>96</v>
      </c>
      <c r="W424">
        <f t="shared" si="78"/>
        <v>99</v>
      </c>
      <c r="X424" s="1" t="str">
        <f t="shared" si="79"/>
        <v/>
      </c>
      <c r="Y424" s="1" t="str">
        <f t="shared" si="80"/>
        <v/>
      </c>
      <c r="Z424" s="1" t="str">
        <f t="shared" si="81"/>
        <v/>
      </c>
      <c r="AA424" s="1">
        <f t="shared" si="82"/>
        <v>0.57203771199999953</v>
      </c>
      <c r="AB424" s="1" t="str">
        <f>LOOKUP(A424,Regions__2[])</f>
        <v>Europe &amp; Central Asia</v>
      </c>
      <c r="AC424" s="1" t="str">
        <f t="shared" si="83"/>
        <v/>
      </c>
    </row>
    <row r="425" spans="1:29" x14ac:dyDescent="0.25">
      <c r="A425" s="1" t="s">
        <v>47</v>
      </c>
      <c r="B425">
        <v>2020</v>
      </c>
      <c r="C425">
        <v>6031.1870120000003</v>
      </c>
      <c r="D425">
        <v>52.516002659999998</v>
      </c>
      <c r="E425">
        <v>100</v>
      </c>
      <c r="F425">
        <v>0</v>
      </c>
      <c r="G425">
        <v>0</v>
      </c>
      <c r="H425">
        <v>0</v>
      </c>
      <c r="I425">
        <v>100</v>
      </c>
      <c r="J425">
        <v>0</v>
      </c>
      <c r="K425">
        <v>0</v>
      </c>
      <c r="L425">
        <v>0</v>
      </c>
      <c r="M425">
        <v>100</v>
      </c>
      <c r="N425">
        <v>0</v>
      </c>
      <c r="O425">
        <v>0</v>
      </c>
      <c r="P425">
        <v>0</v>
      </c>
      <c r="Q425" t="str">
        <f t="shared" si="72"/>
        <v/>
      </c>
      <c r="R425" t="str">
        <f t="shared" si="73"/>
        <v/>
      </c>
      <c r="S425" t="str">
        <f t="shared" si="74"/>
        <v/>
      </c>
      <c r="T425" t="str">
        <f t="shared" si="75"/>
        <v/>
      </c>
      <c r="U425" s="1">
        <f t="shared" si="76"/>
        <v>100</v>
      </c>
      <c r="V425">
        <f t="shared" si="77"/>
        <v>100</v>
      </c>
      <c r="W425">
        <f t="shared" si="78"/>
        <v>100</v>
      </c>
      <c r="X425" s="1" t="str">
        <f t="shared" si="79"/>
        <v/>
      </c>
      <c r="Y425" s="1" t="str">
        <f t="shared" si="80"/>
        <v/>
      </c>
      <c r="Z425" s="1" t="str">
        <f t="shared" si="81"/>
        <v/>
      </c>
      <c r="AA425" s="1" t="str">
        <f t="shared" si="82"/>
        <v/>
      </c>
      <c r="AB425" s="1" t="str">
        <f>LOOKUP(A425,Regions__2[])</f>
        <v>Europe &amp; Central Asia</v>
      </c>
      <c r="AC425" s="1" t="str">
        <f t="shared" si="83"/>
        <v/>
      </c>
    </row>
    <row r="426" spans="1:29" x14ac:dyDescent="0.25">
      <c r="A426" s="1" t="s">
        <v>160</v>
      </c>
      <c r="B426">
        <v>2015</v>
      </c>
      <c r="C426">
        <v>35.97900009</v>
      </c>
      <c r="D426">
        <v>92.194992069999998</v>
      </c>
      <c r="E426">
        <v>94.318181820000007</v>
      </c>
      <c r="F426">
        <v>0</v>
      </c>
      <c r="G426">
        <v>5.6818181819999998</v>
      </c>
      <c r="H426">
        <v>0</v>
      </c>
      <c r="Q426">
        <f t="shared" si="72"/>
        <v>3</v>
      </c>
      <c r="R426">
        <f t="shared" si="73"/>
        <v>0</v>
      </c>
      <c r="S426">
        <f t="shared" si="74"/>
        <v>0</v>
      </c>
      <c r="T426">
        <f t="shared" si="75"/>
        <v>0</v>
      </c>
      <c r="U426" s="1">
        <f t="shared" si="76"/>
        <v>94</v>
      </c>
      <c r="V426">
        <f t="shared" si="77"/>
        <v>0</v>
      </c>
      <c r="W426">
        <f t="shared" si="78"/>
        <v>0</v>
      </c>
      <c r="X426" s="1" t="str">
        <f t="shared" si="79"/>
        <v/>
      </c>
      <c r="Y426" s="1" t="str">
        <f t="shared" si="80"/>
        <v/>
      </c>
      <c r="Z426" s="1" t="str">
        <f t="shared" si="81"/>
        <v/>
      </c>
      <c r="AA426" s="1">
        <f t="shared" si="82"/>
        <v>0</v>
      </c>
      <c r="AB426" s="1" t="str">
        <f>LOOKUP(A426,Regions__2[])</f>
        <v>Latin America &amp; Caribbean</v>
      </c>
      <c r="AC426" s="1" t="str">
        <f t="shared" si="83"/>
        <v/>
      </c>
    </row>
    <row r="427" spans="1:29" x14ac:dyDescent="0.25">
      <c r="A427" s="1" t="s">
        <v>160</v>
      </c>
      <c r="B427">
        <v>2018</v>
      </c>
      <c r="C427">
        <v>37.666999820000001</v>
      </c>
      <c r="D427">
        <v>93.097999569999999</v>
      </c>
      <c r="E427">
        <v>94.318181820000007</v>
      </c>
      <c r="F427">
        <v>0</v>
      </c>
      <c r="G427">
        <v>5.6818181819999998</v>
      </c>
      <c r="H427">
        <v>0</v>
      </c>
      <c r="Q427" t="str">
        <f t="shared" si="72"/>
        <v/>
      </c>
      <c r="R427" t="str">
        <f t="shared" si="73"/>
        <v/>
      </c>
      <c r="S427" t="str">
        <f t="shared" si="74"/>
        <v/>
      </c>
      <c r="T427" t="str">
        <f t="shared" si="75"/>
        <v/>
      </c>
      <c r="U427" s="1">
        <f t="shared" si="76"/>
        <v>94</v>
      </c>
      <c r="V427">
        <f t="shared" si="77"/>
        <v>0</v>
      </c>
      <c r="W427">
        <f t="shared" si="78"/>
        <v>0</v>
      </c>
      <c r="X427" s="1" t="str">
        <f t="shared" si="79"/>
        <v/>
      </c>
      <c r="Y427" s="1" t="str">
        <f t="shared" si="80"/>
        <v/>
      </c>
      <c r="Z427" s="1" t="str">
        <f t="shared" si="81"/>
        <v/>
      </c>
      <c r="AA427" s="1" t="str">
        <f t="shared" si="82"/>
        <v/>
      </c>
      <c r="AB427" s="1" t="str">
        <f>LOOKUP(A427,Regions__2[])</f>
        <v>Latin America &amp; Caribbean</v>
      </c>
      <c r="AC427" s="1" t="str">
        <f t="shared" si="83"/>
        <v/>
      </c>
    </row>
    <row r="428" spans="1:29" x14ac:dyDescent="0.25">
      <c r="A428" s="1" t="s">
        <v>33</v>
      </c>
      <c r="B428">
        <v>2015</v>
      </c>
      <c r="C428">
        <v>11.09899998</v>
      </c>
      <c r="D428">
        <v>59.729999540000001</v>
      </c>
      <c r="E428">
        <v>100</v>
      </c>
      <c r="F428">
        <v>0</v>
      </c>
      <c r="G428">
        <v>0</v>
      </c>
      <c r="H428">
        <v>0</v>
      </c>
      <c r="I428">
        <v>100</v>
      </c>
      <c r="J428">
        <v>0</v>
      </c>
      <c r="K428">
        <v>0</v>
      </c>
      <c r="L428">
        <v>0</v>
      </c>
      <c r="M428">
        <v>100</v>
      </c>
      <c r="N428">
        <v>0</v>
      </c>
      <c r="O428">
        <v>0</v>
      </c>
      <c r="P428">
        <v>0</v>
      </c>
      <c r="Q428">
        <f t="shared" si="72"/>
        <v>5</v>
      </c>
      <c r="R428">
        <f t="shared" si="73"/>
        <v>0</v>
      </c>
      <c r="S428">
        <f t="shared" si="74"/>
        <v>0</v>
      </c>
      <c r="T428">
        <f t="shared" si="75"/>
        <v>0</v>
      </c>
      <c r="U428" s="1">
        <f t="shared" si="76"/>
        <v>100</v>
      </c>
      <c r="V428">
        <f t="shared" si="77"/>
        <v>100</v>
      </c>
      <c r="W428">
        <f t="shared" si="78"/>
        <v>100</v>
      </c>
      <c r="X428" s="1" t="str">
        <f t="shared" si="79"/>
        <v>Full Access</v>
      </c>
      <c r="Y428" s="1" t="str">
        <f t="shared" si="80"/>
        <v>Full Access</v>
      </c>
      <c r="Z428" s="1" t="str">
        <f t="shared" si="81"/>
        <v>Full Access</v>
      </c>
      <c r="AA428" s="1">
        <f t="shared" si="82"/>
        <v>0</v>
      </c>
      <c r="AB428" s="1" t="str">
        <f>LOOKUP(A428,Regions__2[])</f>
        <v>East Asia &amp; Pacific</v>
      </c>
      <c r="AC428" s="1" t="str">
        <f t="shared" si="83"/>
        <v/>
      </c>
    </row>
    <row r="429" spans="1:29" x14ac:dyDescent="0.25">
      <c r="A429" s="1" t="s">
        <v>33</v>
      </c>
      <c r="B429">
        <v>2020</v>
      </c>
      <c r="C429">
        <v>11.791999819999999</v>
      </c>
      <c r="D429">
        <v>64.013999940000005</v>
      </c>
      <c r="E429">
        <v>100</v>
      </c>
      <c r="F429">
        <v>0</v>
      </c>
      <c r="G429">
        <v>0</v>
      </c>
      <c r="H429">
        <v>0</v>
      </c>
      <c r="I429">
        <v>100</v>
      </c>
      <c r="J429">
        <v>0</v>
      </c>
      <c r="K429">
        <v>0</v>
      </c>
      <c r="L429">
        <v>0</v>
      </c>
      <c r="M429">
        <v>100</v>
      </c>
      <c r="N429">
        <v>0</v>
      </c>
      <c r="O429">
        <v>0</v>
      </c>
      <c r="P429">
        <v>0</v>
      </c>
      <c r="Q429" t="str">
        <f t="shared" si="72"/>
        <v/>
      </c>
      <c r="R429" t="str">
        <f t="shared" si="73"/>
        <v/>
      </c>
      <c r="S429" t="str">
        <f t="shared" si="74"/>
        <v/>
      </c>
      <c r="T429" t="str">
        <f t="shared" si="75"/>
        <v/>
      </c>
      <c r="U429" s="1">
        <f t="shared" si="76"/>
        <v>100</v>
      </c>
      <c r="V429">
        <f t="shared" si="77"/>
        <v>100</v>
      </c>
      <c r="W429">
        <f t="shared" si="78"/>
        <v>100</v>
      </c>
      <c r="X429" s="1" t="str">
        <f t="shared" si="79"/>
        <v/>
      </c>
      <c r="Y429" s="1" t="str">
        <f t="shared" si="80"/>
        <v/>
      </c>
      <c r="Z429" s="1" t="str">
        <f t="shared" si="81"/>
        <v/>
      </c>
      <c r="AA429" s="1" t="str">
        <f t="shared" si="82"/>
        <v/>
      </c>
      <c r="AB429" s="1" t="str">
        <f>LOOKUP(A429,Regions__2[])</f>
        <v>East Asia &amp; Pacific</v>
      </c>
      <c r="AC429" s="1" t="str">
        <f t="shared" si="83"/>
        <v/>
      </c>
    </row>
    <row r="430" spans="1:29" x14ac:dyDescent="0.25">
      <c r="A430" s="1" t="s">
        <v>236</v>
      </c>
      <c r="B430">
        <v>2015</v>
      </c>
      <c r="C430">
        <v>38225.445310000003</v>
      </c>
      <c r="D430">
        <v>22.059999470000001</v>
      </c>
      <c r="E430">
        <v>47.841558360000001</v>
      </c>
      <c r="F430">
        <v>30.095403770000001</v>
      </c>
      <c r="G430">
        <v>15.106768450000001</v>
      </c>
      <c r="H430">
        <v>6.9562694199999999</v>
      </c>
      <c r="I430">
        <v>39.717003130000002</v>
      </c>
      <c r="J430">
        <v>34.176563299999998</v>
      </c>
      <c r="K430">
        <v>17.519117219999998</v>
      </c>
      <c r="L430">
        <v>8.5873163479999999</v>
      </c>
      <c r="M430">
        <v>76.546356090000003</v>
      </c>
      <c r="N430">
        <v>15.67629339</v>
      </c>
      <c r="O430">
        <v>6.5837192800000004</v>
      </c>
      <c r="P430">
        <v>1.1936312419999999</v>
      </c>
      <c r="Q430">
        <f t="shared" si="72"/>
        <v>5</v>
      </c>
      <c r="R430">
        <f t="shared" si="73"/>
        <v>1.6026981699999994</v>
      </c>
      <c r="S430">
        <f t="shared" si="74"/>
        <v>0.44729914199999998</v>
      </c>
      <c r="T430">
        <f t="shared" si="75"/>
        <v>1.7028372899999993</v>
      </c>
      <c r="U430" s="1">
        <f t="shared" si="76"/>
        <v>48</v>
      </c>
      <c r="V430">
        <f t="shared" si="77"/>
        <v>40</v>
      </c>
      <c r="W430">
        <f t="shared" si="78"/>
        <v>77</v>
      </c>
      <c r="X430" s="1" t="str">
        <f t="shared" si="79"/>
        <v/>
      </c>
      <c r="Y430" s="1" t="str">
        <f t="shared" si="80"/>
        <v/>
      </c>
      <c r="Z430" s="1" t="str">
        <f t="shared" si="81"/>
        <v/>
      </c>
      <c r="AA430" s="1">
        <f t="shared" si="82"/>
        <v>1.2555381479999994</v>
      </c>
      <c r="AB430" s="1" t="str">
        <f>LOOKUP(A430,Regions__2[])</f>
        <v>Sub-Saharan Africa</v>
      </c>
      <c r="AC430" s="1" t="str">
        <f t="shared" si="83"/>
        <v/>
      </c>
    </row>
    <row r="431" spans="1:29" x14ac:dyDescent="0.25">
      <c r="A431" s="1" t="s">
        <v>236</v>
      </c>
      <c r="B431">
        <v>2020</v>
      </c>
      <c r="C431">
        <v>45741</v>
      </c>
      <c r="D431">
        <v>24.95400047</v>
      </c>
      <c r="E431">
        <v>55.855049209999997</v>
      </c>
      <c r="F431">
        <v>27.282859999999999</v>
      </c>
      <c r="G431">
        <v>12.16590654</v>
      </c>
      <c r="H431">
        <v>4.6961842520000001</v>
      </c>
      <c r="I431">
        <v>48.231189579999999</v>
      </c>
      <c r="J431">
        <v>31.784694259999998</v>
      </c>
      <c r="K431">
        <v>14.076160610000001</v>
      </c>
      <c r="L431">
        <v>5.9079555460000002</v>
      </c>
      <c r="M431">
        <v>78.782851800000003</v>
      </c>
      <c r="N431">
        <v>13.74416783</v>
      </c>
      <c r="O431">
        <v>6.4210441329999997</v>
      </c>
      <c r="P431">
        <v>1.0519362379999999</v>
      </c>
      <c r="Q431" t="str">
        <f t="shared" si="72"/>
        <v/>
      </c>
      <c r="R431" t="str">
        <f t="shared" si="73"/>
        <v/>
      </c>
      <c r="S431" t="str">
        <f t="shared" si="74"/>
        <v/>
      </c>
      <c r="T431" t="str">
        <f t="shared" si="75"/>
        <v/>
      </c>
      <c r="U431" s="1">
        <f t="shared" si="76"/>
        <v>56</v>
      </c>
      <c r="V431">
        <f t="shared" si="77"/>
        <v>48</v>
      </c>
      <c r="W431">
        <f t="shared" si="78"/>
        <v>79</v>
      </c>
      <c r="X431" s="1" t="str">
        <f t="shared" si="79"/>
        <v/>
      </c>
      <c r="Y431" s="1" t="str">
        <f t="shared" si="80"/>
        <v/>
      </c>
      <c r="Z431" s="1" t="str">
        <f t="shared" si="81"/>
        <v/>
      </c>
      <c r="AA431" s="1" t="str">
        <f t="shared" si="82"/>
        <v/>
      </c>
      <c r="AB431" s="1" t="str">
        <f>LOOKUP(A431,Regions__2[])</f>
        <v>Sub-Saharan Africa</v>
      </c>
      <c r="AC431" s="1" t="str">
        <f t="shared" si="83"/>
        <v/>
      </c>
    </row>
    <row r="432" spans="1:29" x14ac:dyDescent="0.25">
      <c r="A432" s="1" t="s">
        <v>166</v>
      </c>
      <c r="B432">
        <v>2015</v>
      </c>
      <c r="C432">
        <v>44921.636720000002</v>
      </c>
      <c r="D432">
        <v>69.061004639999993</v>
      </c>
      <c r="E432">
        <v>93.65690669</v>
      </c>
      <c r="F432">
        <v>5.6308737229999997</v>
      </c>
      <c r="G432">
        <v>0.4364563488</v>
      </c>
      <c r="H432">
        <v>0.27576323949999998</v>
      </c>
      <c r="I432">
        <v>98.843111609999994</v>
      </c>
      <c r="J432">
        <v>0</v>
      </c>
      <c r="K432">
        <v>0.944405312</v>
      </c>
      <c r="L432">
        <v>0.21248308169999999</v>
      </c>
      <c r="M432">
        <v>91.333508530000003</v>
      </c>
      <c r="N432">
        <v>8.1534782769999996</v>
      </c>
      <c r="O432">
        <v>0.20890075559999999</v>
      </c>
      <c r="P432">
        <v>0.30411244139999999</v>
      </c>
      <c r="Q432">
        <f t="shared" si="72"/>
        <v>5</v>
      </c>
      <c r="R432">
        <f t="shared" si="73"/>
        <v>5.4275051999999845E-2</v>
      </c>
      <c r="S432">
        <f t="shared" si="74"/>
        <v>-1.1247683999999935E-2</v>
      </c>
      <c r="T432">
        <f t="shared" si="75"/>
        <v>0.2313776780000012</v>
      </c>
      <c r="U432" s="1">
        <f t="shared" si="76"/>
        <v>94</v>
      </c>
      <c r="V432">
        <f t="shared" si="77"/>
        <v>99</v>
      </c>
      <c r="W432">
        <f t="shared" si="78"/>
        <v>91</v>
      </c>
      <c r="X432" s="1" t="str">
        <f t="shared" si="79"/>
        <v/>
      </c>
      <c r="Y432" s="1" t="str">
        <f t="shared" si="80"/>
        <v/>
      </c>
      <c r="Z432" s="1" t="str">
        <f t="shared" si="81"/>
        <v/>
      </c>
      <c r="AA432" s="1">
        <f t="shared" si="82"/>
        <v>0.24262536200000112</v>
      </c>
      <c r="AB432" s="1" t="str">
        <f>LOOKUP(A432,Regions__2[])</f>
        <v>Europe &amp; Central Asia</v>
      </c>
      <c r="AC432" s="1" t="str">
        <f t="shared" si="83"/>
        <v/>
      </c>
    </row>
    <row r="433" spans="1:29" x14ac:dyDescent="0.25">
      <c r="A433" s="1" t="s">
        <v>166</v>
      </c>
      <c r="B433">
        <v>2020</v>
      </c>
      <c r="C433">
        <v>43733.757810000003</v>
      </c>
      <c r="D433">
        <v>69.608001709999996</v>
      </c>
      <c r="E433">
        <v>93.928281949999999</v>
      </c>
      <c r="F433">
        <v>5.671978717</v>
      </c>
      <c r="G433">
        <v>7.5904501289999995E-2</v>
      </c>
      <c r="H433">
        <v>0.32383483600000001</v>
      </c>
      <c r="I433">
        <v>100</v>
      </c>
      <c r="J433">
        <v>0</v>
      </c>
      <c r="K433">
        <v>0</v>
      </c>
      <c r="L433">
        <v>0</v>
      </c>
      <c r="M433">
        <v>91.277270110000003</v>
      </c>
      <c r="N433">
        <v>8.1484577900000001</v>
      </c>
      <c r="O433">
        <v>0.1090456533</v>
      </c>
      <c r="P433">
        <v>0.46522644460000001</v>
      </c>
      <c r="Q433" t="str">
        <f t="shared" si="72"/>
        <v/>
      </c>
      <c r="R433" t="str">
        <f t="shared" si="73"/>
        <v/>
      </c>
      <c r="S433" t="str">
        <f t="shared" si="74"/>
        <v/>
      </c>
      <c r="T433" t="str">
        <f t="shared" si="75"/>
        <v/>
      </c>
      <c r="U433" s="1">
        <f t="shared" si="76"/>
        <v>94</v>
      </c>
      <c r="V433">
        <f t="shared" si="77"/>
        <v>100</v>
      </c>
      <c r="W433">
        <f t="shared" si="78"/>
        <v>91</v>
      </c>
      <c r="X433" s="1" t="str">
        <f t="shared" si="79"/>
        <v/>
      </c>
      <c r="Y433" s="1" t="str">
        <f t="shared" si="80"/>
        <v/>
      </c>
      <c r="Z433" s="1" t="str">
        <f t="shared" si="81"/>
        <v/>
      </c>
      <c r="AA433" s="1" t="str">
        <f t="shared" si="82"/>
        <v/>
      </c>
      <c r="AB433" s="1" t="str">
        <f>LOOKUP(A433,Regions__2[])</f>
        <v>Europe &amp; Central Asia</v>
      </c>
      <c r="AC433" s="1" t="str">
        <f t="shared" si="83"/>
        <v/>
      </c>
    </row>
    <row r="434" spans="1:29" x14ac:dyDescent="0.25">
      <c r="A434" s="1" t="s">
        <v>60</v>
      </c>
      <c r="B434">
        <v>2015</v>
      </c>
      <c r="C434">
        <v>9262.8964840000008</v>
      </c>
      <c r="D434">
        <v>85.674003600000006</v>
      </c>
      <c r="E434">
        <v>99.971332469999993</v>
      </c>
      <c r="F434">
        <v>0</v>
      </c>
      <c r="G434">
        <v>2.8667534309999999E-2</v>
      </c>
      <c r="H434">
        <v>0</v>
      </c>
      <c r="Q434">
        <f t="shared" si="72"/>
        <v>5</v>
      </c>
      <c r="R434">
        <f t="shared" si="73"/>
        <v>-1.1472939999976005E-3</v>
      </c>
      <c r="S434">
        <f t="shared" si="74"/>
        <v>0</v>
      </c>
      <c r="T434">
        <f t="shared" si="75"/>
        <v>0</v>
      </c>
      <c r="U434" s="1">
        <f t="shared" si="76"/>
        <v>100</v>
      </c>
      <c r="V434">
        <f t="shared" si="77"/>
        <v>0</v>
      </c>
      <c r="W434">
        <f t="shared" si="78"/>
        <v>0</v>
      </c>
      <c r="X434" s="1" t="str">
        <f t="shared" si="79"/>
        <v>Full Access</v>
      </c>
      <c r="Y434" s="1" t="str">
        <f t="shared" si="80"/>
        <v/>
      </c>
      <c r="Z434" s="1" t="str">
        <f t="shared" si="81"/>
        <v/>
      </c>
      <c r="AA434" s="1">
        <f t="shared" si="82"/>
        <v>0</v>
      </c>
      <c r="AB434" s="1" t="str">
        <f>LOOKUP(A434,Regions__2[])</f>
        <v>Europe &amp; Central Asia</v>
      </c>
      <c r="AC434" s="1" t="str">
        <f t="shared" si="83"/>
        <v/>
      </c>
    </row>
    <row r="435" spans="1:29" x14ac:dyDescent="0.25">
      <c r="A435" s="1" t="s">
        <v>60</v>
      </c>
      <c r="B435">
        <v>2020</v>
      </c>
      <c r="C435">
        <v>9890.4003909999992</v>
      </c>
      <c r="D435">
        <v>87.047996519999998</v>
      </c>
      <c r="E435">
        <v>99.965596000000005</v>
      </c>
      <c r="F435">
        <v>0</v>
      </c>
      <c r="G435">
        <v>3.4403999999999997E-2</v>
      </c>
      <c r="H435">
        <v>0</v>
      </c>
      <c r="Q435" t="str">
        <f t="shared" si="72"/>
        <v/>
      </c>
      <c r="R435" t="str">
        <f t="shared" si="73"/>
        <v/>
      </c>
      <c r="S435" t="str">
        <f t="shared" si="74"/>
        <v/>
      </c>
      <c r="T435" t="str">
        <f t="shared" si="75"/>
        <v/>
      </c>
      <c r="U435" s="1">
        <f t="shared" si="76"/>
        <v>100</v>
      </c>
      <c r="V435">
        <f t="shared" si="77"/>
        <v>0</v>
      </c>
      <c r="W435">
        <f t="shared" si="78"/>
        <v>0</v>
      </c>
      <c r="X435" s="1" t="str">
        <f t="shared" si="79"/>
        <v/>
      </c>
      <c r="Y435" s="1" t="str">
        <f t="shared" si="80"/>
        <v/>
      </c>
      <c r="Z435" s="1" t="str">
        <f t="shared" si="81"/>
        <v/>
      </c>
      <c r="AA435" s="1" t="str">
        <f t="shared" si="82"/>
        <v/>
      </c>
      <c r="AB435" s="1" t="str">
        <f>LOOKUP(A435,Regions__2[])</f>
        <v>Europe &amp; Central Asia</v>
      </c>
      <c r="AC435" s="1" t="str">
        <f t="shared" si="83"/>
        <v/>
      </c>
    </row>
    <row r="436" spans="1:29" x14ac:dyDescent="0.25">
      <c r="A436" s="1" t="s">
        <v>26</v>
      </c>
      <c r="B436">
        <v>2015</v>
      </c>
      <c r="C436">
        <v>65860.148440000004</v>
      </c>
      <c r="D436">
        <v>82.625999449999995</v>
      </c>
      <c r="E436">
        <v>100.0000015</v>
      </c>
      <c r="F436">
        <v>0</v>
      </c>
      <c r="G436">
        <v>0</v>
      </c>
      <c r="H436">
        <v>0</v>
      </c>
      <c r="I436">
        <v>100</v>
      </c>
      <c r="J436">
        <v>0</v>
      </c>
      <c r="K436">
        <v>0</v>
      </c>
      <c r="L436">
        <v>0</v>
      </c>
      <c r="M436">
        <v>100</v>
      </c>
      <c r="N436">
        <v>0</v>
      </c>
      <c r="O436">
        <v>0</v>
      </c>
      <c r="P436">
        <v>0</v>
      </c>
      <c r="Q436">
        <f t="shared" si="72"/>
        <v>5</v>
      </c>
      <c r="R436">
        <f t="shared" si="73"/>
        <v>-5.8800000033443214E-7</v>
      </c>
      <c r="S436">
        <f t="shared" si="74"/>
        <v>0</v>
      </c>
      <c r="T436">
        <f t="shared" si="75"/>
        <v>0</v>
      </c>
      <c r="U436" s="1">
        <f t="shared" si="76"/>
        <v>100</v>
      </c>
      <c r="V436">
        <f t="shared" si="77"/>
        <v>100</v>
      </c>
      <c r="W436">
        <f t="shared" si="78"/>
        <v>100</v>
      </c>
      <c r="X436" s="1" t="str">
        <f t="shared" si="79"/>
        <v>Full Access</v>
      </c>
      <c r="Y436" s="1" t="str">
        <f t="shared" si="80"/>
        <v>Full Access</v>
      </c>
      <c r="Z436" s="1" t="str">
        <f t="shared" si="81"/>
        <v>Full Access</v>
      </c>
      <c r="AA436" s="1">
        <f t="shared" si="82"/>
        <v>0</v>
      </c>
      <c r="AB436" s="1" t="str">
        <f>LOOKUP(A436,Regions__2[])</f>
        <v>Europe &amp; Central Asia</v>
      </c>
      <c r="AC436" s="1" t="str">
        <f t="shared" si="83"/>
        <v/>
      </c>
    </row>
    <row r="437" spans="1:29" x14ac:dyDescent="0.25">
      <c r="A437" s="1" t="s">
        <v>26</v>
      </c>
      <c r="B437">
        <v>2020</v>
      </c>
      <c r="C437">
        <v>67886.007809999996</v>
      </c>
      <c r="D437">
        <v>83.902999879999996</v>
      </c>
      <c r="E437">
        <v>99.999998559999995</v>
      </c>
      <c r="F437">
        <v>0</v>
      </c>
      <c r="G437">
        <v>1.4385328199999999E-6</v>
      </c>
      <c r="H437">
        <v>0</v>
      </c>
      <c r="I437">
        <v>100</v>
      </c>
      <c r="J437">
        <v>0</v>
      </c>
      <c r="K437">
        <v>0</v>
      </c>
      <c r="L437">
        <v>0</v>
      </c>
      <c r="M437">
        <v>100</v>
      </c>
      <c r="N437">
        <v>0</v>
      </c>
      <c r="O437">
        <v>0</v>
      </c>
      <c r="P437">
        <v>0</v>
      </c>
      <c r="Q437" t="str">
        <f t="shared" si="72"/>
        <v/>
      </c>
      <c r="R437" t="str">
        <f t="shared" si="73"/>
        <v/>
      </c>
      <c r="S437" t="str">
        <f t="shared" si="74"/>
        <v/>
      </c>
      <c r="T437" t="str">
        <f t="shared" si="75"/>
        <v/>
      </c>
      <c r="U437" s="1">
        <f t="shared" si="76"/>
        <v>100</v>
      </c>
      <c r="V437">
        <f t="shared" si="77"/>
        <v>100</v>
      </c>
      <c r="W437">
        <f t="shared" si="78"/>
        <v>100</v>
      </c>
      <c r="X437" s="1" t="str">
        <f t="shared" si="79"/>
        <v/>
      </c>
      <c r="Y437" s="1" t="str">
        <f t="shared" si="80"/>
        <v/>
      </c>
      <c r="Z437" s="1" t="str">
        <f t="shared" si="81"/>
        <v/>
      </c>
      <c r="AA437" s="1" t="str">
        <f t="shared" si="82"/>
        <v/>
      </c>
      <c r="AB437" s="1" t="str">
        <f>LOOKUP(A437,Regions__2[])</f>
        <v>Europe &amp; Central Asia</v>
      </c>
      <c r="AC437" s="1" t="str">
        <f t="shared" si="83"/>
        <v/>
      </c>
    </row>
    <row r="438" spans="1:29" x14ac:dyDescent="0.25">
      <c r="A438" s="1" t="s">
        <v>229</v>
      </c>
      <c r="B438">
        <v>2015</v>
      </c>
      <c r="C438">
        <v>51482.636720000002</v>
      </c>
      <c r="D438">
        <v>31.617000579999999</v>
      </c>
      <c r="E438">
        <v>52.963794589999999</v>
      </c>
      <c r="F438">
        <v>11.30893693</v>
      </c>
      <c r="G438">
        <v>21.385247880000001</v>
      </c>
      <c r="H438">
        <v>14.3420206</v>
      </c>
      <c r="I438">
        <v>38.863424559999999</v>
      </c>
      <c r="J438">
        <v>13.19289824</v>
      </c>
      <c r="K438">
        <v>28.1932841</v>
      </c>
      <c r="L438">
        <v>19.750393110000001</v>
      </c>
      <c r="M438">
        <v>83.4608554</v>
      </c>
      <c r="N438">
        <v>7.2342011279999996</v>
      </c>
      <c r="O438">
        <v>6.6604502999999999</v>
      </c>
      <c r="P438">
        <v>2.6444931710000001</v>
      </c>
      <c r="Q438">
        <f t="shared" si="72"/>
        <v>5</v>
      </c>
      <c r="R438">
        <f t="shared" si="73"/>
        <v>1.5506005999999999</v>
      </c>
      <c r="S438">
        <f t="shared" si="74"/>
        <v>1.0666138999999988</v>
      </c>
      <c r="T438">
        <f t="shared" si="75"/>
        <v>1.316708156</v>
      </c>
      <c r="U438" s="1">
        <f t="shared" si="76"/>
        <v>53</v>
      </c>
      <c r="V438">
        <f t="shared" si="77"/>
        <v>39</v>
      </c>
      <c r="W438">
        <f t="shared" si="78"/>
        <v>83</v>
      </c>
      <c r="X438" s="1" t="str">
        <f t="shared" si="79"/>
        <v/>
      </c>
      <c r="Y438" s="1" t="str">
        <f t="shared" si="80"/>
        <v/>
      </c>
      <c r="Z438" s="1" t="str">
        <f t="shared" si="81"/>
        <v/>
      </c>
      <c r="AA438" s="1">
        <f t="shared" si="82"/>
        <v>0.25009425600000124</v>
      </c>
      <c r="AB438" s="1" t="str">
        <f>LOOKUP(A438,Regions__2[])</f>
        <v>Sub-Saharan Africa</v>
      </c>
      <c r="AC438" s="1" t="str">
        <f t="shared" si="83"/>
        <v/>
      </c>
    </row>
    <row r="439" spans="1:29" x14ac:dyDescent="0.25">
      <c r="A439" s="1" t="s">
        <v>229</v>
      </c>
      <c r="B439">
        <v>2020</v>
      </c>
      <c r="C439">
        <v>59734.214840000001</v>
      </c>
      <c r="D439">
        <v>35.227001190000003</v>
      </c>
      <c r="E439">
        <v>60.716797589999999</v>
      </c>
      <c r="F439">
        <v>11.29007067</v>
      </c>
      <c r="G439">
        <v>14.51775136</v>
      </c>
      <c r="H439">
        <v>13.475380380000001</v>
      </c>
      <c r="I439">
        <v>45.446965339999998</v>
      </c>
      <c r="J439">
        <v>13.98368881</v>
      </c>
      <c r="K439">
        <v>21.21996133</v>
      </c>
      <c r="L439">
        <v>19.349384520000001</v>
      </c>
      <c r="M439">
        <v>88.793924899999993</v>
      </c>
      <c r="N439">
        <v>6.3372311659999996</v>
      </c>
      <c r="O439">
        <v>2.1941787860000002</v>
      </c>
      <c r="P439">
        <v>2.6746651520000002</v>
      </c>
      <c r="Q439" t="str">
        <f t="shared" si="72"/>
        <v/>
      </c>
      <c r="R439" t="str">
        <f t="shared" si="73"/>
        <v/>
      </c>
      <c r="S439" t="str">
        <f t="shared" si="74"/>
        <v/>
      </c>
      <c r="T439" t="str">
        <f t="shared" si="75"/>
        <v/>
      </c>
      <c r="U439" s="1">
        <f t="shared" si="76"/>
        <v>61</v>
      </c>
      <c r="V439">
        <f t="shared" si="77"/>
        <v>45</v>
      </c>
      <c r="W439">
        <f t="shared" si="78"/>
        <v>89</v>
      </c>
      <c r="X439" s="1" t="str">
        <f t="shared" si="79"/>
        <v/>
      </c>
      <c r="Y439" s="1" t="str">
        <f t="shared" si="80"/>
        <v/>
      </c>
      <c r="Z439" s="1" t="str">
        <f t="shared" si="81"/>
        <v/>
      </c>
      <c r="AA439" s="1" t="str">
        <f t="shared" si="82"/>
        <v/>
      </c>
      <c r="AB439" s="1" t="str">
        <f>LOOKUP(A439,Regions__2[])</f>
        <v>Sub-Saharan Africa</v>
      </c>
      <c r="AC439" s="1" t="str">
        <f t="shared" si="83"/>
        <v/>
      </c>
    </row>
    <row r="440" spans="1:29" x14ac:dyDescent="0.25">
      <c r="A440" s="1" t="s">
        <v>72</v>
      </c>
      <c r="B440">
        <v>2015</v>
      </c>
      <c r="C440">
        <v>320878.3125</v>
      </c>
      <c r="D440">
        <v>81.671005249999993</v>
      </c>
      <c r="E440">
        <v>99.447157759999996</v>
      </c>
      <c r="F440">
        <v>0</v>
      </c>
      <c r="G440">
        <v>0.55284223720000003</v>
      </c>
      <c r="H440">
        <v>0</v>
      </c>
      <c r="I440">
        <v>97.780118509999994</v>
      </c>
      <c r="J440">
        <v>0</v>
      </c>
      <c r="K440">
        <v>2.2198814850000002</v>
      </c>
      <c r="L440">
        <v>0</v>
      </c>
      <c r="M440">
        <v>99.821279809999993</v>
      </c>
      <c r="N440">
        <v>0</v>
      </c>
      <c r="O440">
        <v>0.1787201944</v>
      </c>
      <c r="P440">
        <v>0</v>
      </c>
      <c r="Q440">
        <f t="shared" si="72"/>
        <v>5</v>
      </c>
      <c r="R440">
        <f t="shared" si="73"/>
        <v>8.7273784000001339E-2</v>
      </c>
      <c r="S440">
        <f t="shared" si="74"/>
        <v>2.1372932000002721E-2</v>
      </c>
      <c r="T440">
        <f t="shared" si="75"/>
        <v>0.37813376600000198</v>
      </c>
      <c r="U440" s="1">
        <f t="shared" si="76"/>
        <v>99</v>
      </c>
      <c r="V440">
        <f t="shared" si="77"/>
        <v>98</v>
      </c>
      <c r="W440">
        <f t="shared" si="78"/>
        <v>100</v>
      </c>
      <c r="X440" s="1" t="str">
        <f t="shared" si="79"/>
        <v/>
      </c>
      <c r="Y440" s="1" t="str">
        <f t="shared" si="80"/>
        <v/>
      </c>
      <c r="Z440" s="1" t="str">
        <f t="shared" si="81"/>
        <v>Full Access</v>
      </c>
      <c r="AA440" s="1">
        <f t="shared" si="82"/>
        <v>0.35676083399999925</v>
      </c>
      <c r="AB440" s="1" t="str">
        <f>LOOKUP(A440,Regions__2[])</f>
        <v>North America</v>
      </c>
      <c r="AC440" s="1" t="str">
        <f t="shared" si="83"/>
        <v/>
      </c>
    </row>
    <row r="441" spans="1:29" x14ac:dyDescent="0.25">
      <c r="A441" s="1" t="s">
        <v>72</v>
      </c>
      <c r="B441">
        <v>2020</v>
      </c>
      <c r="C441">
        <v>331002.65629999997</v>
      </c>
      <c r="D441">
        <v>82.664001459999994</v>
      </c>
      <c r="E441">
        <v>99.883526680000003</v>
      </c>
      <c r="F441">
        <v>0</v>
      </c>
      <c r="G441">
        <v>0.1164733182</v>
      </c>
      <c r="H441">
        <v>0</v>
      </c>
      <c r="I441">
        <v>99.670787340000004</v>
      </c>
      <c r="J441">
        <v>0</v>
      </c>
      <c r="K441">
        <v>0.3292126628</v>
      </c>
      <c r="L441">
        <v>0</v>
      </c>
      <c r="M441">
        <v>99.928144470000007</v>
      </c>
      <c r="N441">
        <v>0</v>
      </c>
      <c r="O441">
        <v>7.1855529599999995E-2</v>
      </c>
      <c r="P441">
        <v>0</v>
      </c>
      <c r="Q441" t="str">
        <f t="shared" si="72"/>
        <v/>
      </c>
      <c r="R441" t="str">
        <f t="shared" si="73"/>
        <v/>
      </c>
      <c r="S441" t="str">
        <f t="shared" si="74"/>
        <v/>
      </c>
      <c r="T441" t="str">
        <f t="shared" si="75"/>
        <v/>
      </c>
      <c r="U441" s="1">
        <f t="shared" si="76"/>
        <v>100</v>
      </c>
      <c r="V441">
        <f t="shared" si="77"/>
        <v>100</v>
      </c>
      <c r="W441">
        <f t="shared" si="78"/>
        <v>100</v>
      </c>
      <c r="X441" s="1" t="str">
        <f t="shared" si="79"/>
        <v/>
      </c>
      <c r="Y441" s="1" t="str">
        <f t="shared" si="80"/>
        <v/>
      </c>
      <c r="Z441" s="1" t="str">
        <f t="shared" si="81"/>
        <v/>
      </c>
      <c r="AA441" s="1" t="str">
        <f t="shared" si="82"/>
        <v/>
      </c>
      <c r="AB441" s="1" t="str">
        <f>LOOKUP(A441,Regions__2[])</f>
        <v>North America</v>
      </c>
      <c r="AC441" s="1" t="str">
        <f t="shared" si="83"/>
        <v/>
      </c>
    </row>
    <row r="442" spans="1:29" x14ac:dyDescent="0.25">
      <c r="A442" s="1" t="s">
        <v>109</v>
      </c>
      <c r="B442">
        <v>2015</v>
      </c>
      <c r="C442">
        <v>104.9499969</v>
      </c>
      <c r="D442">
        <v>95.349998470000003</v>
      </c>
      <c r="E442">
        <v>98.718272810000002</v>
      </c>
      <c r="F442">
        <v>0</v>
      </c>
      <c r="G442">
        <v>1.2817271859999999</v>
      </c>
      <c r="H442">
        <v>0</v>
      </c>
      <c r="Q442">
        <f t="shared" si="72"/>
        <v>5</v>
      </c>
      <c r="R442">
        <f t="shared" si="73"/>
        <v>-1.0860000003276582E-6</v>
      </c>
      <c r="S442">
        <f t="shared" si="74"/>
        <v>0</v>
      </c>
      <c r="T442">
        <f t="shared" si="75"/>
        <v>0</v>
      </c>
      <c r="U442" s="1">
        <f t="shared" si="76"/>
        <v>99</v>
      </c>
      <c r="V442">
        <f t="shared" si="77"/>
        <v>0</v>
      </c>
      <c r="W442">
        <f t="shared" si="78"/>
        <v>0</v>
      </c>
      <c r="X442" s="1" t="str">
        <f t="shared" si="79"/>
        <v/>
      </c>
      <c r="Y442" s="1" t="str">
        <f t="shared" si="80"/>
        <v/>
      </c>
      <c r="Z442" s="1" t="str">
        <f t="shared" si="81"/>
        <v/>
      </c>
      <c r="AA442" s="1">
        <f t="shared" si="82"/>
        <v>0</v>
      </c>
      <c r="AB442" s="1" t="str">
        <f>LOOKUP(A442,Regions__2[])</f>
        <v>Latin America &amp; Caribbean</v>
      </c>
      <c r="AC442" s="1" t="str">
        <f t="shared" si="83"/>
        <v/>
      </c>
    </row>
    <row r="443" spans="1:29" x14ac:dyDescent="0.25">
      <c r="A443" s="1" t="s">
        <v>109</v>
      </c>
      <c r="B443">
        <v>2020</v>
      </c>
      <c r="C443">
        <v>104.4229965</v>
      </c>
      <c r="D443">
        <v>95.939002990000006</v>
      </c>
      <c r="E443">
        <v>98.71826738</v>
      </c>
      <c r="F443">
        <v>0</v>
      </c>
      <c r="G443">
        <v>1.281732624</v>
      </c>
      <c r="H443">
        <v>0</v>
      </c>
      <c r="Q443" t="str">
        <f t="shared" si="72"/>
        <v/>
      </c>
      <c r="R443" t="str">
        <f t="shared" si="73"/>
        <v/>
      </c>
      <c r="S443" t="str">
        <f t="shared" si="74"/>
        <v/>
      </c>
      <c r="T443" t="str">
        <f t="shared" si="75"/>
        <v/>
      </c>
      <c r="U443" s="1">
        <f t="shared" si="76"/>
        <v>99</v>
      </c>
      <c r="V443">
        <f t="shared" si="77"/>
        <v>0</v>
      </c>
      <c r="W443">
        <f t="shared" si="78"/>
        <v>0</v>
      </c>
      <c r="X443" s="1" t="str">
        <f t="shared" si="79"/>
        <v/>
      </c>
      <c r="Y443" s="1" t="str">
        <f t="shared" si="80"/>
        <v/>
      </c>
      <c r="Z443" s="1" t="str">
        <f t="shared" si="81"/>
        <v/>
      </c>
      <c r="AA443" s="1" t="str">
        <f t="shared" si="82"/>
        <v/>
      </c>
      <c r="AB443" s="1" t="str">
        <f>LOOKUP(A443,Regions__2[])</f>
        <v>Latin America &amp; Caribbean</v>
      </c>
      <c r="AC443" s="1" t="str">
        <f t="shared" si="83"/>
        <v/>
      </c>
    </row>
    <row r="444" spans="1:29" x14ac:dyDescent="0.25">
      <c r="A444" s="1" t="s">
        <v>93</v>
      </c>
      <c r="B444">
        <v>2015</v>
      </c>
      <c r="C444">
        <v>3412.0129390000002</v>
      </c>
      <c r="D444">
        <v>95.04499817</v>
      </c>
      <c r="E444">
        <v>99.131397559999996</v>
      </c>
      <c r="F444">
        <v>0.53810473530000003</v>
      </c>
      <c r="G444">
        <v>0.30749747300000002</v>
      </c>
      <c r="H444">
        <v>2.3000230189999998E-2</v>
      </c>
      <c r="I444">
        <v>91.495843840000006</v>
      </c>
      <c r="J444">
        <v>4.5115506810000001</v>
      </c>
      <c r="K444">
        <v>3.5284232109999998</v>
      </c>
      <c r="L444">
        <v>0.46418227099999998</v>
      </c>
      <c r="M444">
        <v>99.529461979999994</v>
      </c>
      <c r="N444">
        <v>0.3309562908</v>
      </c>
      <c r="O444">
        <v>0.13958172699999999</v>
      </c>
      <c r="P444">
        <v>0</v>
      </c>
      <c r="Q444">
        <f t="shared" si="72"/>
        <v>5</v>
      </c>
      <c r="R444">
        <f t="shared" si="73"/>
        <v>7.2872000000000978E-2</v>
      </c>
      <c r="S444">
        <f t="shared" si="74"/>
        <v>3.2654492000000347E-2</v>
      </c>
      <c r="T444">
        <f t="shared" si="75"/>
        <v>0.76099723199999969</v>
      </c>
      <c r="U444" s="1">
        <f t="shared" si="76"/>
        <v>99</v>
      </c>
      <c r="V444">
        <f t="shared" si="77"/>
        <v>91</v>
      </c>
      <c r="W444">
        <f t="shared" si="78"/>
        <v>100</v>
      </c>
      <c r="X444" s="1" t="str">
        <f t="shared" si="79"/>
        <v/>
      </c>
      <c r="Y444" s="1" t="str">
        <f t="shared" si="80"/>
        <v/>
      </c>
      <c r="Z444" s="1" t="str">
        <f t="shared" si="81"/>
        <v>Full Access</v>
      </c>
      <c r="AA444" s="1">
        <f t="shared" si="82"/>
        <v>0.72834273999999932</v>
      </c>
      <c r="AB444" s="1" t="str">
        <f>LOOKUP(A444,Regions__2[])</f>
        <v>Latin America &amp; Caribbean</v>
      </c>
      <c r="AC444" s="1" t="str">
        <f t="shared" si="83"/>
        <v/>
      </c>
    </row>
    <row r="445" spans="1:29" x14ac:dyDescent="0.25">
      <c r="A445" s="1" t="s">
        <v>93</v>
      </c>
      <c r="B445">
        <v>2020</v>
      </c>
      <c r="C445">
        <v>3473.7270509999998</v>
      </c>
      <c r="D445">
        <v>95.51499939</v>
      </c>
      <c r="E445">
        <v>99.495757560000001</v>
      </c>
      <c r="F445">
        <v>0.50424244119999995</v>
      </c>
      <c r="G445">
        <v>0</v>
      </c>
      <c r="H445">
        <v>0</v>
      </c>
      <c r="I445">
        <v>95.300830000000005</v>
      </c>
      <c r="J445">
        <v>4.6991699999999996</v>
      </c>
      <c r="K445">
        <v>0</v>
      </c>
      <c r="L445">
        <v>0</v>
      </c>
      <c r="M445">
        <v>99.692734439999995</v>
      </c>
      <c r="N445">
        <v>0.30726556170000002</v>
      </c>
      <c r="O445">
        <v>0</v>
      </c>
      <c r="P445">
        <v>0</v>
      </c>
      <c r="Q445" t="str">
        <f t="shared" si="72"/>
        <v/>
      </c>
      <c r="R445" t="str">
        <f t="shared" si="73"/>
        <v/>
      </c>
      <c r="S445" t="str">
        <f t="shared" si="74"/>
        <v/>
      </c>
      <c r="T445" t="str">
        <f t="shared" si="75"/>
        <v/>
      </c>
      <c r="U445" s="1">
        <f t="shared" si="76"/>
        <v>99</v>
      </c>
      <c r="V445">
        <f t="shared" si="77"/>
        <v>95</v>
      </c>
      <c r="W445">
        <f t="shared" si="78"/>
        <v>100</v>
      </c>
      <c r="X445" s="1" t="str">
        <f t="shared" si="79"/>
        <v/>
      </c>
      <c r="Y445" s="1" t="str">
        <f t="shared" si="80"/>
        <v/>
      </c>
      <c r="Z445" s="1" t="str">
        <f t="shared" si="81"/>
        <v/>
      </c>
      <c r="AA445" s="1" t="str">
        <f t="shared" si="82"/>
        <v/>
      </c>
      <c r="AB445" s="1" t="str">
        <f>LOOKUP(A445,Regions__2[])</f>
        <v>Latin America &amp; Caribbean</v>
      </c>
      <c r="AC445" s="1" t="str">
        <f t="shared" si="83"/>
        <v/>
      </c>
    </row>
    <row r="446" spans="1:29" x14ac:dyDescent="0.25">
      <c r="A446" s="1" t="s">
        <v>120</v>
      </c>
      <c r="B446">
        <v>2015</v>
      </c>
      <c r="C446">
        <v>30929.556639999999</v>
      </c>
      <c r="D446">
        <v>50.75</v>
      </c>
      <c r="E446">
        <v>97.528578260000003</v>
      </c>
      <c r="F446">
        <v>0</v>
      </c>
      <c r="G446">
        <v>0</v>
      </c>
      <c r="H446">
        <v>2.4714217359999999</v>
      </c>
      <c r="I446">
        <v>95.642391549999999</v>
      </c>
      <c r="J446">
        <v>0</v>
      </c>
      <c r="K446">
        <v>0</v>
      </c>
      <c r="L446">
        <v>4.3576084509999999</v>
      </c>
      <c r="M446">
        <v>99.359015619999994</v>
      </c>
      <c r="N446">
        <v>0</v>
      </c>
      <c r="O446">
        <v>0</v>
      </c>
      <c r="P446">
        <v>0.64098438430000004</v>
      </c>
      <c r="Q446">
        <f t="shared" si="72"/>
        <v>5</v>
      </c>
      <c r="R446">
        <f t="shared" si="73"/>
        <v>6.0041318000000385E-2</v>
      </c>
      <c r="S446">
        <f t="shared" si="74"/>
        <v>3.9397988000001757E-2</v>
      </c>
      <c r="T446">
        <f t="shared" si="75"/>
        <v>8.6038161999999835E-2</v>
      </c>
      <c r="U446" s="1">
        <f t="shared" si="76"/>
        <v>98</v>
      </c>
      <c r="V446">
        <f t="shared" si="77"/>
        <v>96</v>
      </c>
      <c r="W446">
        <f t="shared" si="78"/>
        <v>99</v>
      </c>
      <c r="X446" s="1" t="str">
        <f t="shared" si="79"/>
        <v/>
      </c>
      <c r="Y446" s="1" t="str">
        <f t="shared" si="80"/>
        <v/>
      </c>
      <c r="Z446" s="1" t="str">
        <f t="shared" si="81"/>
        <v/>
      </c>
      <c r="AA446" s="1">
        <f t="shared" si="82"/>
        <v>4.6640173999998077E-2</v>
      </c>
      <c r="AB446" s="1" t="str">
        <f>LOOKUP(A446,Regions__2[])</f>
        <v>Europe &amp; Central Asia</v>
      </c>
      <c r="AC446" s="1" t="str">
        <f t="shared" si="83"/>
        <v/>
      </c>
    </row>
    <row r="447" spans="1:29" x14ac:dyDescent="0.25">
      <c r="A447" s="1" t="s">
        <v>120</v>
      </c>
      <c r="B447">
        <v>2020</v>
      </c>
      <c r="C447">
        <v>33469.199220000002</v>
      </c>
      <c r="D447">
        <v>50.415996550000003</v>
      </c>
      <c r="E447">
        <v>97.828784850000005</v>
      </c>
      <c r="F447">
        <v>0</v>
      </c>
      <c r="G447">
        <v>0.22384422000000001</v>
      </c>
      <c r="H447">
        <v>1.947370925</v>
      </c>
      <c r="I447">
        <v>96.072582359999998</v>
      </c>
      <c r="J447">
        <v>0</v>
      </c>
      <c r="K447">
        <v>0</v>
      </c>
      <c r="L447">
        <v>3.927417637</v>
      </c>
      <c r="M447">
        <v>99.556005560000003</v>
      </c>
      <c r="N447">
        <v>0</v>
      </c>
      <c r="O447">
        <v>0.44399444339999999</v>
      </c>
      <c r="P447">
        <v>0</v>
      </c>
      <c r="Q447" t="str">
        <f t="shared" si="72"/>
        <v/>
      </c>
      <c r="R447" t="str">
        <f t="shared" si="73"/>
        <v/>
      </c>
      <c r="S447" t="str">
        <f t="shared" si="74"/>
        <v/>
      </c>
      <c r="T447" t="str">
        <f t="shared" si="75"/>
        <v/>
      </c>
      <c r="U447" s="1">
        <f t="shared" si="76"/>
        <v>98</v>
      </c>
      <c r="V447">
        <f t="shared" si="77"/>
        <v>96</v>
      </c>
      <c r="W447">
        <f t="shared" si="78"/>
        <v>100</v>
      </c>
      <c r="X447" s="1" t="str">
        <f t="shared" si="79"/>
        <v/>
      </c>
      <c r="Y447" s="1" t="str">
        <f t="shared" si="80"/>
        <v/>
      </c>
      <c r="Z447" s="1" t="str">
        <f t="shared" si="81"/>
        <v/>
      </c>
      <c r="AA447" s="1" t="str">
        <f t="shared" si="82"/>
        <v/>
      </c>
      <c r="AB447" s="1" t="str">
        <f>LOOKUP(A447,Regions__2[])</f>
        <v>Europe &amp; Central Asia</v>
      </c>
      <c r="AC447" s="1" t="str">
        <f t="shared" si="83"/>
        <v/>
      </c>
    </row>
    <row r="448" spans="1:29" x14ac:dyDescent="0.25">
      <c r="A448" s="1" t="s">
        <v>180</v>
      </c>
      <c r="B448">
        <v>2015</v>
      </c>
      <c r="C448">
        <v>271.1279907</v>
      </c>
      <c r="D448">
        <v>24.961002350000001</v>
      </c>
      <c r="E448">
        <v>89.988176490000001</v>
      </c>
      <c r="F448">
        <v>1.05094321</v>
      </c>
      <c r="G448">
        <v>1.545004807</v>
      </c>
      <c r="H448">
        <v>7.4158754880000002</v>
      </c>
      <c r="I448">
        <v>86.978050659999994</v>
      </c>
      <c r="J448">
        <v>1.234982464</v>
      </c>
      <c r="K448">
        <v>1.9042720630000001</v>
      </c>
      <c r="L448">
        <v>9.8826948130000005</v>
      </c>
      <c r="M448">
        <v>99.037355989999995</v>
      </c>
      <c r="N448">
        <v>0.49767515569999998</v>
      </c>
      <c r="O448">
        <v>0.46496885310000002</v>
      </c>
      <c r="P448">
        <v>0</v>
      </c>
      <c r="Q448">
        <f t="shared" si="72"/>
        <v>5</v>
      </c>
      <c r="R448">
        <f t="shared" si="73"/>
        <v>0.24860285199999907</v>
      </c>
      <c r="S448">
        <f t="shared" si="74"/>
        <v>9.2528802000001062E-2</v>
      </c>
      <c r="T448">
        <f t="shared" si="75"/>
        <v>0.28383011399999986</v>
      </c>
      <c r="U448" s="1">
        <f t="shared" si="76"/>
        <v>90</v>
      </c>
      <c r="V448">
        <f t="shared" si="77"/>
        <v>87</v>
      </c>
      <c r="W448">
        <f t="shared" si="78"/>
        <v>99</v>
      </c>
      <c r="X448" s="1" t="str">
        <f t="shared" si="79"/>
        <v/>
      </c>
      <c r="Y448" s="1" t="str">
        <f t="shared" si="80"/>
        <v/>
      </c>
      <c r="Z448" s="1" t="str">
        <f t="shared" si="81"/>
        <v/>
      </c>
      <c r="AA448" s="1">
        <f t="shared" si="82"/>
        <v>0.19130131199999878</v>
      </c>
      <c r="AB448" s="1" t="str">
        <f>LOOKUP(A448,Regions__2[])</f>
        <v>East Asia &amp; Pacific</v>
      </c>
      <c r="AC448" s="1" t="str">
        <f t="shared" si="83"/>
        <v/>
      </c>
    </row>
    <row r="449" spans="1:29" x14ac:dyDescent="0.25">
      <c r="A449" s="1" t="s">
        <v>180</v>
      </c>
      <c r="B449">
        <v>2020</v>
      </c>
      <c r="C449">
        <v>307.14999390000003</v>
      </c>
      <c r="D449">
        <v>25.525001530000001</v>
      </c>
      <c r="E449">
        <v>91.231190749999996</v>
      </c>
      <c r="F449">
        <v>1.0623850500000001</v>
      </c>
      <c r="G449">
        <v>0</v>
      </c>
      <c r="H449">
        <v>7.706424202</v>
      </c>
      <c r="I449">
        <v>88.397201229999993</v>
      </c>
      <c r="J449">
        <v>1.255132675</v>
      </c>
      <c r="K449">
        <v>0</v>
      </c>
      <c r="L449">
        <v>10.3476661</v>
      </c>
      <c r="M449">
        <v>99.5</v>
      </c>
      <c r="N449">
        <v>0.5</v>
      </c>
      <c r="O449">
        <v>0</v>
      </c>
      <c r="P449">
        <v>0</v>
      </c>
      <c r="Q449" t="str">
        <f t="shared" si="72"/>
        <v/>
      </c>
      <c r="R449" t="str">
        <f t="shared" si="73"/>
        <v/>
      </c>
      <c r="S449" t="str">
        <f t="shared" si="74"/>
        <v/>
      </c>
      <c r="T449" t="str">
        <f t="shared" si="75"/>
        <v/>
      </c>
      <c r="U449" s="1">
        <f t="shared" si="76"/>
        <v>91</v>
      </c>
      <c r="V449">
        <f t="shared" si="77"/>
        <v>88</v>
      </c>
      <c r="W449">
        <f t="shared" si="78"/>
        <v>100</v>
      </c>
      <c r="X449" s="1" t="str">
        <f t="shared" si="79"/>
        <v/>
      </c>
      <c r="Y449" s="1" t="str">
        <f t="shared" si="80"/>
        <v/>
      </c>
      <c r="Z449" s="1" t="str">
        <f t="shared" si="81"/>
        <v/>
      </c>
      <c r="AA449" s="1" t="str">
        <f t="shared" si="82"/>
        <v/>
      </c>
      <c r="AB449" s="1" t="str">
        <f>LOOKUP(A449,Regions__2[])</f>
        <v>East Asia &amp; Pacific</v>
      </c>
      <c r="AC449" s="1" t="str">
        <f t="shared" si="83"/>
        <v/>
      </c>
    </row>
    <row r="450" spans="1:29" x14ac:dyDescent="0.25">
      <c r="A450" s="1" t="s">
        <v>157</v>
      </c>
      <c r="B450">
        <v>2015</v>
      </c>
      <c r="C450">
        <v>30081.82617</v>
      </c>
      <c r="D450">
        <v>88.153999330000005</v>
      </c>
      <c r="E450">
        <v>94.571275009999994</v>
      </c>
      <c r="F450">
        <v>0.47523253770000001</v>
      </c>
      <c r="G450">
        <v>3.5752642610000001</v>
      </c>
      <c r="H450">
        <v>1.3782281919999999</v>
      </c>
      <c r="Q450">
        <f t="shared" ref="Q450:Q463" si="84">IF(A450 =  A451,  B451 - B450, "")</f>
        <v>5</v>
      </c>
      <c r="R450">
        <f t="shared" ref="R450:R463" si="85">IF(A450 = A451,( E451 - E450)/Q450, "")</f>
        <v>-0.17709485999999969</v>
      </c>
      <c r="S450">
        <f t="shared" ref="S450:S463" si="86">IF(A450 = A451,( M451 - M450)/Q450, "")</f>
        <v>0</v>
      </c>
      <c r="T450">
        <f t="shared" ref="T450:T463" si="87">IF(A450 = A451,( I451 - I450)/Q450, "")</f>
        <v>0</v>
      </c>
      <c r="U450" s="1">
        <f t="shared" ref="U450:U463" si="88">ROUND(E450, 0)</f>
        <v>95</v>
      </c>
      <c r="V450">
        <f t="shared" ref="V450:V463" si="89">ROUND(I450, 0 )</f>
        <v>0</v>
      </c>
      <c r="W450">
        <f t="shared" ref="W450:W463" si="90">ROUND(M450,0)</f>
        <v>0</v>
      </c>
      <c r="X450" s="1" t="str">
        <f t="shared" ref="X450:X463" si="91">IF(AND(A450=A451,U450=100,U451=100),"Full Access","")</f>
        <v/>
      </c>
      <c r="Y450" s="1" t="str">
        <f t="shared" ref="Y450:Y463" si="92">IF(AND(A450=A451,V450=100,V451=100),"Full Access","")</f>
        <v/>
      </c>
      <c r="Z450" s="1" t="str">
        <f t="shared" ref="Z450:Z463" si="93">IF(AND(A450=A451,W450=100,W451=100),"Full Access","")</f>
        <v/>
      </c>
      <c r="AA450" s="1">
        <f t="shared" ref="AA450:AA463" si="94">IFERROR(T450 - S450, "")</f>
        <v>0</v>
      </c>
      <c r="AB450" s="1" t="str">
        <f>LOOKUP(A450,Regions__2[])</f>
        <v>Latin America &amp; Caribbean</v>
      </c>
      <c r="AC450" s="1" t="str">
        <f t="shared" ref="AC450:AC463" si="95">IF(AND(A450=A451, B450 = 2020),  B450, "")</f>
        <v/>
      </c>
    </row>
    <row r="451" spans="1:29" x14ac:dyDescent="0.25">
      <c r="A451" s="1" t="s">
        <v>157</v>
      </c>
      <c r="B451">
        <v>2020</v>
      </c>
      <c r="C451">
        <v>28435.943360000001</v>
      </c>
      <c r="D451">
        <v>88.278999330000005</v>
      </c>
      <c r="E451">
        <v>93.685800709999995</v>
      </c>
      <c r="F451">
        <v>0.4707829181</v>
      </c>
      <c r="G451">
        <v>5.8434163730000002</v>
      </c>
      <c r="Q451" t="str">
        <f t="shared" si="84"/>
        <v/>
      </c>
      <c r="R451" t="str">
        <f t="shared" si="85"/>
        <v/>
      </c>
      <c r="S451" t="str">
        <f t="shared" si="86"/>
        <v/>
      </c>
      <c r="T451" t="str">
        <f t="shared" si="87"/>
        <v/>
      </c>
      <c r="U451" s="1">
        <f t="shared" si="88"/>
        <v>94</v>
      </c>
      <c r="V451">
        <f t="shared" si="89"/>
        <v>0</v>
      </c>
      <c r="W451">
        <f t="shared" si="90"/>
        <v>0</v>
      </c>
      <c r="X451" s="1" t="str">
        <f t="shared" si="91"/>
        <v/>
      </c>
      <c r="Y451" s="1" t="str">
        <f t="shared" si="92"/>
        <v/>
      </c>
      <c r="Z451" s="1" t="str">
        <f t="shared" si="93"/>
        <v/>
      </c>
      <c r="AA451" s="1" t="str">
        <f t="shared" si="94"/>
        <v/>
      </c>
      <c r="AB451" s="1" t="str">
        <f>LOOKUP(A451,Regions__2[])</f>
        <v>Latin America &amp; Caribbean</v>
      </c>
      <c r="AC451" s="1" t="str">
        <f t="shared" si="95"/>
        <v/>
      </c>
    </row>
    <row r="452" spans="1:29" x14ac:dyDescent="0.25">
      <c r="A452" s="1" t="s">
        <v>136</v>
      </c>
      <c r="B452">
        <v>2015</v>
      </c>
      <c r="C452">
        <v>92677.078129999994</v>
      </c>
      <c r="D452">
        <v>33.80900192</v>
      </c>
      <c r="E452">
        <v>93.328060579999999</v>
      </c>
      <c r="F452">
        <v>5.2071837849999997E-2</v>
      </c>
      <c r="G452">
        <v>6.1636180359999999</v>
      </c>
      <c r="H452">
        <v>0.45624954629999998</v>
      </c>
      <c r="I452">
        <v>90.833067990000004</v>
      </c>
      <c r="J452">
        <v>0</v>
      </c>
      <c r="K452">
        <v>8.4776395650000005</v>
      </c>
      <c r="L452">
        <v>0.68929244290000002</v>
      </c>
      <c r="M452">
        <v>98.212743520000004</v>
      </c>
      <c r="N452">
        <v>0.15401768120000001</v>
      </c>
      <c r="O452">
        <v>1.6332387960000001</v>
      </c>
      <c r="P452">
        <v>0</v>
      </c>
      <c r="Q452">
        <f t="shared" si="84"/>
        <v>5</v>
      </c>
      <c r="R452">
        <f t="shared" si="85"/>
        <v>0.71125925800000123</v>
      </c>
      <c r="S452">
        <f t="shared" si="86"/>
        <v>0.1940592979999991</v>
      </c>
      <c r="T452">
        <f t="shared" si="87"/>
        <v>0.93629408999999841</v>
      </c>
      <c r="U452" s="1">
        <f t="shared" si="88"/>
        <v>93</v>
      </c>
      <c r="V452">
        <f t="shared" si="89"/>
        <v>91</v>
      </c>
      <c r="W452">
        <f t="shared" si="90"/>
        <v>98</v>
      </c>
      <c r="X452" s="1" t="str">
        <f t="shared" si="91"/>
        <v/>
      </c>
      <c r="Y452" s="1" t="str">
        <f t="shared" si="92"/>
        <v/>
      </c>
      <c r="Z452" s="1" t="str">
        <f t="shared" si="93"/>
        <v/>
      </c>
      <c r="AA452" s="1">
        <f t="shared" si="94"/>
        <v>0.74223479199999931</v>
      </c>
      <c r="AB452" s="1" t="str">
        <f>LOOKUP(A452,Regions__2[])</f>
        <v>East Asia &amp; Pacific</v>
      </c>
      <c r="AC452" s="1" t="str">
        <f t="shared" si="95"/>
        <v/>
      </c>
    </row>
    <row r="453" spans="1:29" x14ac:dyDescent="0.25">
      <c r="A453" s="1" t="s">
        <v>136</v>
      </c>
      <c r="B453">
        <v>2020</v>
      </c>
      <c r="C453">
        <v>97338.585940000004</v>
      </c>
      <c r="D453">
        <v>37.340000150000002</v>
      </c>
      <c r="E453">
        <v>96.884356870000005</v>
      </c>
      <c r="F453">
        <v>0</v>
      </c>
      <c r="G453">
        <v>3.1156431260000002</v>
      </c>
      <c r="H453">
        <v>0</v>
      </c>
      <c r="I453">
        <v>95.514538439999995</v>
      </c>
      <c r="J453">
        <v>0</v>
      </c>
      <c r="K453">
        <v>4.4854615600000001</v>
      </c>
      <c r="L453">
        <v>0</v>
      </c>
      <c r="M453">
        <v>99.183040009999999</v>
      </c>
      <c r="N453">
        <v>0</v>
      </c>
      <c r="O453">
        <v>0.81695998700000005</v>
      </c>
      <c r="P453">
        <v>0</v>
      </c>
      <c r="Q453" t="str">
        <f t="shared" si="84"/>
        <v/>
      </c>
      <c r="R453" t="str">
        <f t="shared" si="85"/>
        <v/>
      </c>
      <c r="S453" t="str">
        <f t="shared" si="86"/>
        <v/>
      </c>
      <c r="T453" t="str">
        <f t="shared" si="87"/>
        <v/>
      </c>
      <c r="U453" s="1">
        <f t="shared" si="88"/>
        <v>97</v>
      </c>
      <c r="V453">
        <f t="shared" si="89"/>
        <v>96</v>
      </c>
      <c r="W453">
        <f t="shared" si="90"/>
        <v>99</v>
      </c>
      <c r="X453" s="1" t="str">
        <f t="shared" si="91"/>
        <v/>
      </c>
      <c r="Y453" s="1" t="str">
        <f t="shared" si="92"/>
        <v/>
      </c>
      <c r="Z453" s="1" t="str">
        <f t="shared" si="93"/>
        <v/>
      </c>
      <c r="AA453" s="1" t="str">
        <f t="shared" si="94"/>
        <v/>
      </c>
      <c r="AB453" s="1" t="str">
        <f>LOOKUP(A453,Regions__2[])</f>
        <v>East Asia &amp; Pacific</v>
      </c>
      <c r="AC453" s="1" t="str">
        <f t="shared" si="95"/>
        <v/>
      </c>
    </row>
    <row r="454" spans="1:29" x14ac:dyDescent="0.25">
      <c r="A454" s="1" t="s">
        <v>95</v>
      </c>
      <c r="B454">
        <v>2015</v>
      </c>
      <c r="C454">
        <v>12.26200008</v>
      </c>
      <c r="D454">
        <v>0</v>
      </c>
      <c r="E454">
        <v>99.321381529999996</v>
      </c>
      <c r="F454">
        <v>0</v>
      </c>
      <c r="G454">
        <v>0.67861847409999998</v>
      </c>
      <c r="H454">
        <v>0</v>
      </c>
      <c r="I454">
        <v>99.321381529999996</v>
      </c>
      <c r="J454">
        <v>0</v>
      </c>
      <c r="K454">
        <v>0.67861847409999998</v>
      </c>
      <c r="L454">
        <v>0</v>
      </c>
      <c r="Q454">
        <f t="shared" si="84"/>
        <v>5</v>
      </c>
      <c r="R454">
        <f t="shared" si="85"/>
        <v>-3.5618833999998857E-2</v>
      </c>
      <c r="S454">
        <f t="shared" si="86"/>
        <v>0</v>
      </c>
      <c r="T454">
        <f t="shared" si="87"/>
        <v>-3.5618833999998857E-2</v>
      </c>
      <c r="U454" s="1">
        <f t="shared" si="88"/>
        <v>99</v>
      </c>
      <c r="V454">
        <f t="shared" si="89"/>
        <v>99</v>
      </c>
      <c r="W454">
        <f t="shared" si="90"/>
        <v>0</v>
      </c>
      <c r="X454" s="1" t="str">
        <f t="shared" si="91"/>
        <v/>
      </c>
      <c r="Y454" s="1" t="str">
        <f t="shared" si="92"/>
        <v/>
      </c>
      <c r="Z454" s="1" t="str">
        <f t="shared" si="93"/>
        <v/>
      </c>
      <c r="AA454" s="1">
        <f t="shared" si="94"/>
        <v>-3.5618833999998857E-2</v>
      </c>
      <c r="AB454" s="1" t="str">
        <f>LOOKUP(A454,Regions__2[])</f>
        <v>East Asia &amp; Pacific</v>
      </c>
      <c r="AC454" s="1" t="str">
        <f t="shared" si="95"/>
        <v/>
      </c>
    </row>
    <row r="455" spans="1:29" x14ac:dyDescent="0.25">
      <c r="A455" s="1" t="s">
        <v>95</v>
      </c>
      <c r="B455">
        <v>2020</v>
      </c>
      <c r="C455">
        <v>11.24600029</v>
      </c>
      <c r="D455">
        <v>0</v>
      </c>
      <c r="E455">
        <v>99.143287360000002</v>
      </c>
      <c r="F455">
        <v>0</v>
      </c>
      <c r="G455">
        <v>0.85671263900000005</v>
      </c>
      <c r="H455">
        <v>0</v>
      </c>
      <c r="I455">
        <v>99.143287360000002</v>
      </c>
      <c r="J455">
        <v>0</v>
      </c>
      <c r="K455">
        <v>0.85671263900000005</v>
      </c>
      <c r="L455">
        <v>0</v>
      </c>
      <c r="Q455" t="str">
        <f t="shared" si="84"/>
        <v/>
      </c>
      <c r="R455" t="str">
        <f t="shared" si="85"/>
        <v/>
      </c>
      <c r="S455" t="str">
        <f t="shared" si="86"/>
        <v/>
      </c>
      <c r="T455" t="str">
        <f t="shared" si="87"/>
        <v/>
      </c>
      <c r="U455" s="1">
        <f t="shared" si="88"/>
        <v>99</v>
      </c>
      <c r="V455">
        <f t="shared" si="89"/>
        <v>99</v>
      </c>
      <c r="W455">
        <f t="shared" si="90"/>
        <v>0</v>
      </c>
      <c r="X455" s="1" t="str">
        <f t="shared" si="91"/>
        <v/>
      </c>
      <c r="Y455" s="1" t="str">
        <f t="shared" si="92"/>
        <v/>
      </c>
      <c r="Z455" s="1" t="str">
        <f t="shared" si="93"/>
        <v/>
      </c>
      <c r="AA455" s="1" t="str">
        <f t="shared" si="94"/>
        <v/>
      </c>
      <c r="AB455" s="1" t="str">
        <f>LOOKUP(A455,Regions__2[])</f>
        <v>East Asia &amp; Pacific</v>
      </c>
      <c r="AC455" s="1" t="str">
        <f t="shared" si="95"/>
        <v/>
      </c>
    </row>
    <row r="456" spans="1:29" x14ac:dyDescent="0.25">
      <c r="A456" s="1" t="s">
        <v>118</v>
      </c>
      <c r="B456">
        <v>2015</v>
      </c>
      <c r="C456">
        <v>4529.1601559999999</v>
      </c>
      <c r="D456">
        <v>75.367996219999995</v>
      </c>
      <c r="E456">
        <v>96.379856709999999</v>
      </c>
      <c r="F456">
        <v>0.58753466440000002</v>
      </c>
      <c r="G456">
        <v>3.0326086220000001</v>
      </c>
      <c r="I456">
        <v>95.381142350000005</v>
      </c>
      <c r="J456">
        <v>0.99273120920000002</v>
      </c>
      <c r="K456">
        <v>3.6261264409999998</v>
      </c>
      <c r="M456">
        <v>96.706259619999997</v>
      </c>
      <c r="N456">
        <v>0.45510708030000002</v>
      </c>
      <c r="O456">
        <v>2.838633298</v>
      </c>
      <c r="Q456">
        <f t="shared" si="84"/>
        <v>5</v>
      </c>
      <c r="R456">
        <f t="shared" si="85"/>
        <v>0.30010810200000149</v>
      </c>
      <c r="S456">
        <f t="shared" si="86"/>
        <v>0.18414096200000074</v>
      </c>
      <c r="T456">
        <f t="shared" si="87"/>
        <v>0.66688281399999882</v>
      </c>
      <c r="U456" s="1">
        <f t="shared" si="88"/>
        <v>96</v>
      </c>
      <c r="V456">
        <f t="shared" si="89"/>
        <v>95</v>
      </c>
      <c r="W456">
        <f t="shared" si="90"/>
        <v>97</v>
      </c>
      <c r="X456" s="1" t="str">
        <f t="shared" si="91"/>
        <v/>
      </c>
      <c r="Y456" s="1" t="str">
        <f t="shared" si="92"/>
        <v/>
      </c>
      <c r="Z456" s="1" t="str">
        <f t="shared" si="93"/>
        <v/>
      </c>
      <c r="AA456" s="1">
        <f t="shared" si="94"/>
        <v>0.48274185199999808</v>
      </c>
      <c r="AB456" s="1" t="str">
        <f>LOOKUP(A456,Regions__2[])</f>
        <v>Europe &amp; Central Asia</v>
      </c>
      <c r="AC456" s="1" t="str">
        <f t="shared" si="95"/>
        <v/>
      </c>
    </row>
    <row r="457" spans="1:29" x14ac:dyDescent="0.25">
      <c r="A457" s="1" t="s">
        <v>118</v>
      </c>
      <c r="B457">
        <v>2020</v>
      </c>
      <c r="C457">
        <v>5101.4160160000001</v>
      </c>
      <c r="D457">
        <v>76.718994140000007</v>
      </c>
      <c r="E457">
        <v>97.880397220000006</v>
      </c>
      <c r="F457">
        <v>1.029979486</v>
      </c>
      <c r="G457">
        <v>1.089623295</v>
      </c>
      <c r="I457">
        <v>98.715556419999999</v>
      </c>
      <c r="J457">
        <v>0.31740062730000002</v>
      </c>
      <c r="K457">
        <v>0.96704295760000003</v>
      </c>
      <c r="M457">
        <v>97.626964430000001</v>
      </c>
      <c r="N457">
        <v>1.246217358</v>
      </c>
      <c r="O457">
        <v>1.126818208</v>
      </c>
      <c r="Q457" t="str">
        <f t="shared" si="84"/>
        <v/>
      </c>
      <c r="R457" t="str">
        <f t="shared" si="85"/>
        <v/>
      </c>
      <c r="S457" t="str">
        <f t="shared" si="86"/>
        <v/>
      </c>
      <c r="T457" t="str">
        <f t="shared" si="87"/>
        <v/>
      </c>
      <c r="U457" s="1">
        <f t="shared" si="88"/>
        <v>98</v>
      </c>
      <c r="V457">
        <f t="shared" si="89"/>
        <v>99</v>
      </c>
      <c r="W457">
        <f t="shared" si="90"/>
        <v>98</v>
      </c>
      <c r="X457" s="1" t="str">
        <f t="shared" si="91"/>
        <v/>
      </c>
      <c r="Y457" s="1" t="str">
        <f t="shared" si="92"/>
        <v/>
      </c>
      <c r="Z457" s="1" t="str">
        <f t="shared" si="93"/>
        <v/>
      </c>
      <c r="AA457" s="1" t="str">
        <f t="shared" si="94"/>
        <v/>
      </c>
      <c r="AB457" s="1" t="str">
        <f>LOOKUP(A457,Regions__2[])</f>
        <v>Europe &amp; Central Asia</v>
      </c>
      <c r="AC457" s="1" t="str">
        <f t="shared" si="95"/>
        <v/>
      </c>
    </row>
    <row r="458" spans="1:29" x14ac:dyDescent="0.25">
      <c r="A458" s="1" t="s">
        <v>230</v>
      </c>
      <c r="B458">
        <v>2015</v>
      </c>
      <c r="C458">
        <v>26497.880860000001</v>
      </c>
      <c r="D458">
        <v>34.777000430000001</v>
      </c>
      <c r="E458">
        <v>55.778868629999998</v>
      </c>
      <c r="F458">
        <v>26.035606600000001</v>
      </c>
      <c r="G458">
        <v>14.70974567</v>
      </c>
      <c r="H458">
        <v>3.4757790979999998</v>
      </c>
      <c r="I458">
        <v>44.958268160000003</v>
      </c>
      <c r="J458">
        <v>28.794611020000001</v>
      </c>
      <c r="K458">
        <v>21.10381293</v>
      </c>
      <c r="L458">
        <v>5.1433078959999996</v>
      </c>
      <c r="M458">
        <v>76.072511899999995</v>
      </c>
      <c r="N458">
        <v>20.861194009999998</v>
      </c>
      <c r="O458">
        <v>2.7179047039999999</v>
      </c>
      <c r="P458">
        <v>0.3483893924</v>
      </c>
      <c r="Q458">
        <f t="shared" si="84"/>
        <v>5</v>
      </c>
      <c r="R458">
        <f t="shared" si="85"/>
        <v>0.97694024200000062</v>
      </c>
      <c r="S458">
        <f t="shared" si="86"/>
        <v>0.18832348800000034</v>
      </c>
      <c r="T458">
        <f t="shared" si="87"/>
        <v>1.1446132419999997</v>
      </c>
      <c r="U458" s="1">
        <f t="shared" si="88"/>
        <v>56</v>
      </c>
      <c r="V458">
        <f t="shared" si="89"/>
        <v>45</v>
      </c>
      <c r="W458">
        <f t="shared" si="90"/>
        <v>76</v>
      </c>
      <c r="X458" s="1" t="str">
        <f t="shared" si="91"/>
        <v/>
      </c>
      <c r="Y458" s="1" t="str">
        <f t="shared" si="92"/>
        <v/>
      </c>
      <c r="Z458" s="1" t="str">
        <f t="shared" si="93"/>
        <v/>
      </c>
      <c r="AA458" s="1">
        <f t="shared" si="94"/>
        <v>0.95628975399999938</v>
      </c>
      <c r="AB458" s="1" t="str">
        <f>LOOKUP(A458,Regions__2[])</f>
        <v>Europe &amp; Central Asia</v>
      </c>
      <c r="AC458" s="1" t="str">
        <f t="shared" si="95"/>
        <v/>
      </c>
    </row>
    <row r="459" spans="1:29" x14ac:dyDescent="0.25">
      <c r="A459" s="1" t="s">
        <v>230</v>
      </c>
      <c r="B459">
        <v>2020</v>
      </c>
      <c r="C459">
        <v>29825.96875</v>
      </c>
      <c r="D459">
        <v>37.907997129999998</v>
      </c>
      <c r="E459">
        <v>60.663569840000001</v>
      </c>
      <c r="F459">
        <v>28.9627418</v>
      </c>
      <c r="G459">
        <v>7.77785276</v>
      </c>
      <c r="H459">
        <v>2.595835594</v>
      </c>
      <c r="I459">
        <v>50.681334370000002</v>
      </c>
      <c r="J459">
        <v>33.53021373</v>
      </c>
      <c r="K459">
        <v>11.60782393</v>
      </c>
      <c r="L459">
        <v>4.1806279780000004</v>
      </c>
      <c r="M459">
        <v>77.014129339999997</v>
      </c>
      <c r="N459">
        <v>21.481379369999999</v>
      </c>
      <c r="O459">
        <v>1.5044912859999999</v>
      </c>
      <c r="P459">
        <v>0</v>
      </c>
      <c r="Q459" t="str">
        <f t="shared" si="84"/>
        <v/>
      </c>
      <c r="R459" t="str">
        <f t="shared" si="85"/>
        <v/>
      </c>
      <c r="S459" t="str">
        <f t="shared" si="86"/>
        <v/>
      </c>
      <c r="T459" t="str">
        <f t="shared" si="87"/>
        <v/>
      </c>
      <c r="U459" s="1">
        <f t="shared" si="88"/>
        <v>61</v>
      </c>
      <c r="V459">
        <f t="shared" si="89"/>
        <v>51</v>
      </c>
      <c r="W459">
        <f t="shared" si="90"/>
        <v>77</v>
      </c>
      <c r="X459" s="1" t="str">
        <f t="shared" si="91"/>
        <v/>
      </c>
      <c r="Y459" s="1" t="str">
        <f t="shared" si="92"/>
        <v/>
      </c>
      <c r="Z459" s="1" t="str">
        <f t="shared" si="93"/>
        <v/>
      </c>
      <c r="AA459" s="1" t="str">
        <f t="shared" si="94"/>
        <v/>
      </c>
      <c r="AB459" s="1" t="str">
        <f>LOOKUP(A459,Regions__2[])</f>
        <v>Europe &amp; Central Asia</v>
      </c>
      <c r="AC459" s="1" t="str">
        <f t="shared" si="95"/>
        <v/>
      </c>
    </row>
    <row r="460" spans="1:29" x14ac:dyDescent="0.25">
      <c r="A460" s="1" t="s">
        <v>221</v>
      </c>
      <c r="B460">
        <v>2015</v>
      </c>
      <c r="C460">
        <v>15879.37012</v>
      </c>
      <c r="D460">
        <v>41.9070015</v>
      </c>
      <c r="E460">
        <v>61.338746280000002</v>
      </c>
      <c r="F460">
        <v>5.6539172300000002</v>
      </c>
      <c r="G460">
        <v>23.3359001</v>
      </c>
      <c r="H460">
        <v>9.6714363920000004</v>
      </c>
      <c r="I460">
        <v>43.616834320000002</v>
      </c>
      <c r="J460">
        <v>7.2108648679999998</v>
      </c>
      <c r="K460">
        <v>33.257219489999997</v>
      </c>
      <c r="L460">
        <v>15.915081320000001</v>
      </c>
      <c r="M460">
        <v>85.90549729</v>
      </c>
      <c r="N460">
        <v>3.495619671</v>
      </c>
      <c r="O460">
        <v>9.5826138469999993</v>
      </c>
      <c r="P460">
        <v>1.0162691930000001</v>
      </c>
      <c r="Q460">
        <f t="shared" si="84"/>
        <v>5</v>
      </c>
      <c r="R460">
        <f t="shared" si="85"/>
        <v>0.81472745800000013</v>
      </c>
      <c r="S460">
        <f t="shared" si="86"/>
        <v>0.16567147400000123</v>
      </c>
      <c r="T460">
        <f t="shared" si="87"/>
        <v>0.9220908019999996</v>
      </c>
      <c r="U460" s="1">
        <f t="shared" si="88"/>
        <v>61</v>
      </c>
      <c r="V460">
        <f t="shared" si="89"/>
        <v>44</v>
      </c>
      <c r="W460">
        <f t="shared" si="90"/>
        <v>86</v>
      </c>
      <c r="X460" s="1" t="str">
        <f t="shared" si="91"/>
        <v/>
      </c>
      <c r="Y460" s="1" t="str">
        <f t="shared" si="92"/>
        <v/>
      </c>
      <c r="Z460" s="1" t="str">
        <f t="shared" si="93"/>
        <v/>
      </c>
      <c r="AA460" s="1">
        <f t="shared" si="94"/>
        <v>0.75641932799999834</v>
      </c>
      <c r="AB460" s="1" t="str">
        <f>LOOKUP(A460,Regions__2[])</f>
        <v>Sub-Saharan Africa</v>
      </c>
      <c r="AC460" s="1" t="str">
        <f t="shared" si="95"/>
        <v/>
      </c>
    </row>
    <row r="461" spans="1:29" x14ac:dyDescent="0.25">
      <c r="A461" s="1" t="s">
        <v>221</v>
      </c>
      <c r="B461">
        <v>2020</v>
      </c>
      <c r="C461">
        <v>18383.95508</v>
      </c>
      <c r="D461">
        <v>44.6289978</v>
      </c>
      <c r="E461">
        <v>65.412383570000003</v>
      </c>
      <c r="F461">
        <v>6.1539390200000001</v>
      </c>
      <c r="G461">
        <v>21.576840709999999</v>
      </c>
      <c r="H461">
        <v>6.8568367060000002</v>
      </c>
      <c r="I461">
        <v>48.22728833</v>
      </c>
      <c r="J461">
        <v>8.3317036130000002</v>
      </c>
      <c r="K461">
        <v>31.608654439999999</v>
      </c>
      <c r="L461">
        <v>11.832353619999999</v>
      </c>
      <c r="M461">
        <v>86.733854660000006</v>
      </c>
      <c r="N461">
        <v>3.4519961939999999</v>
      </c>
      <c r="O461">
        <v>9.1304141049999998</v>
      </c>
      <c r="P461">
        <v>0.68373504630000004</v>
      </c>
      <c r="Q461" t="str">
        <f t="shared" si="84"/>
        <v/>
      </c>
      <c r="R461" t="str">
        <f t="shared" si="85"/>
        <v/>
      </c>
      <c r="S461" t="str">
        <f t="shared" si="86"/>
        <v/>
      </c>
      <c r="T461" t="str">
        <f t="shared" si="87"/>
        <v/>
      </c>
      <c r="U461" s="1">
        <f t="shared" si="88"/>
        <v>65</v>
      </c>
      <c r="V461">
        <f t="shared" si="89"/>
        <v>48</v>
      </c>
      <c r="W461">
        <f t="shared" si="90"/>
        <v>87</v>
      </c>
      <c r="X461" s="1" t="str">
        <f t="shared" si="91"/>
        <v/>
      </c>
      <c r="Y461" s="1" t="str">
        <f t="shared" si="92"/>
        <v/>
      </c>
      <c r="Z461" s="1" t="str">
        <f t="shared" si="93"/>
        <v/>
      </c>
      <c r="AA461" s="1" t="str">
        <f t="shared" si="94"/>
        <v/>
      </c>
      <c r="AB461" s="1" t="str">
        <f>LOOKUP(A461,Regions__2[])</f>
        <v>Sub-Saharan Africa</v>
      </c>
      <c r="AC461" s="1" t="str">
        <f t="shared" si="95"/>
        <v/>
      </c>
    </row>
    <row r="462" spans="1:29" x14ac:dyDescent="0.25">
      <c r="A462" s="1" t="s">
        <v>222</v>
      </c>
      <c r="B462">
        <v>2015</v>
      </c>
      <c r="C462">
        <v>13814.641600000001</v>
      </c>
      <c r="D462">
        <v>32.384998320000001</v>
      </c>
      <c r="E462">
        <v>64.954929109999995</v>
      </c>
      <c r="F462">
        <v>12.456764769999999</v>
      </c>
      <c r="G462">
        <v>15.89884206</v>
      </c>
      <c r="H462">
        <v>6.6894640550000002</v>
      </c>
      <c r="I462">
        <v>51.25006071</v>
      </c>
      <c r="J462">
        <v>16.396726579999999</v>
      </c>
      <c r="K462">
        <v>22.514468619999999</v>
      </c>
      <c r="L462">
        <v>9.8387440880000003</v>
      </c>
      <c r="M462">
        <v>93.568635740000005</v>
      </c>
      <c r="N462">
        <v>4.2307197299999997</v>
      </c>
      <c r="O462">
        <v>2.086401773</v>
      </c>
      <c r="P462">
        <v>0.11424275640000001</v>
      </c>
      <c r="Q462">
        <f t="shared" si="84"/>
        <v>5</v>
      </c>
      <c r="R462">
        <f t="shared" si="85"/>
        <v>-0.45769429999999856</v>
      </c>
      <c r="S462">
        <f t="shared" si="86"/>
        <v>-0.13470135800000094</v>
      </c>
      <c r="T462">
        <f t="shared" si="87"/>
        <v>-0.59352637199999947</v>
      </c>
      <c r="U462" s="1">
        <f t="shared" si="88"/>
        <v>65</v>
      </c>
      <c r="V462">
        <f t="shared" si="89"/>
        <v>51</v>
      </c>
      <c r="W462">
        <f t="shared" si="90"/>
        <v>94</v>
      </c>
      <c r="X462" s="1" t="str">
        <f t="shared" si="91"/>
        <v/>
      </c>
      <c r="Y462" s="1" t="str">
        <f t="shared" si="92"/>
        <v/>
      </c>
      <c r="Z462" s="1" t="str">
        <f t="shared" si="93"/>
        <v/>
      </c>
      <c r="AA462" s="1">
        <f t="shared" si="94"/>
        <v>-0.45882501399999853</v>
      </c>
      <c r="AB462" s="1" t="str">
        <f>LOOKUP(A462,Regions__2[])</f>
        <v>Sub-Saharan Africa</v>
      </c>
      <c r="AC462" s="1" t="str">
        <f t="shared" si="95"/>
        <v/>
      </c>
    </row>
    <row r="463" spans="1:29" x14ac:dyDescent="0.25">
      <c r="A463" s="1" t="s">
        <v>222</v>
      </c>
      <c r="B463">
        <v>2020</v>
      </c>
      <c r="C463">
        <v>14862.92676</v>
      </c>
      <c r="D463">
        <v>32.242000580000003</v>
      </c>
      <c r="E463">
        <v>62.666457610000002</v>
      </c>
      <c r="F463">
        <v>14.1975397</v>
      </c>
      <c r="G463">
        <v>16.277855450000001</v>
      </c>
      <c r="H463">
        <v>6.8581472420000003</v>
      </c>
      <c r="I463">
        <v>48.282428850000002</v>
      </c>
      <c r="J463">
        <v>18.590984670000001</v>
      </c>
      <c r="K463">
        <v>23.013646550000001</v>
      </c>
      <c r="L463">
        <v>10.112939920000001</v>
      </c>
      <c r="M463">
        <v>92.89512895</v>
      </c>
      <c r="N463">
        <v>4.9645177570000003</v>
      </c>
      <c r="O463">
        <v>2.1222986740000001</v>
      </c>
      <c r="P463">
        <v>1.805461538E-2</v>
      </c>
      <c r="Q463" t="str">
        <f t="shared" si="84"/>
        <v/>
      </c>
      <c r="R463" t="str">
        <f t="shared" si="85"/>
        <v/>
      </c>
      <c r="S463" t="str">
        <f t="shared" si="86"/>
        <v/>
      </c>
      <c r="T463" t="str">
        <f t="shared" si="87"/>
        <v/>
      </c>
      <c r="U463" s="1">
        <f t="shared" si="88"/>
        <v>63</v>
      </c>
      <c r="V463">
        <f t="shared" si="89"/>
        <v>48</v>
      </c>
      <c r="W463">
        <f t="shared" si="90"/>
        <v>93</v>
      </c>
      <c r="X463" s="1" t="str">
        <f t="shared" si="91"/>
        <v/>
      </c>
      <c r="Y463" s="1" t="str">
        <f t="shared" si="92"/>
        <v/>
      </c>
      <c r="Z463" s="1" t="str">
        <f t="shared" si="93"/>
        <v/>
      </c>
      <c r="AA463" s="1" t="str">
        <f t="shared" si="94"/>
        <v/>
      </c>
      <c r="AB463" s="1" t="str">
        <f>LOOKUP(A463,Regions__2[])</f>
        <v>Sub-Saharan Africa</v>
      </c>
      <c r="AC463" s="1" t="str">
        <f t="shared" si="95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DC00-B65A-40E6-A6D9-E4D8DD97E5DF}">
  <dimension ref="A1:H77"/>
  <sheetViews>
    <sheetView tabSelected="1" topLeftCell="A46" zoomScale="55" zoomScaleNormal="55" workbookViewId="0">
      <selection activeCell="P15" sqref="P15"/>
    </sheetView>
  </sheetViews>
  <sheetFormatPr defaultRowHeight="13.8" x14ac:dyDescent="0.25"/>
  <cols>
    <col min="1" max="1" width="21.3984375" bestFit="1" customWidth="1"/>
    <col min="2" max="2" width="22" bestFit="1" customWidth="1"/>
    <col min="3" max="3" width="15.3984375" bestFit="1" customWidth="1"/>
    <col min="4" max="4" width="14.796875" bestFit="1" customWidth="1"/>
    <col min="5" max="5" width="21.59765625" bestFit="1" customWidth="1"/>
    <col min="6" max="6" width="23.8984375" bestFit="1" customWidth="1"/>
    <col min="7" max="7" width="19.69921875" bestFit="1" customWidth="1"/>
    <col min="8" max="8" width="13.3984375" bestFit="1" customWidth="1"/>
    <col min="9" max="9" width="9.69921875" bestFit="1" customWidth="1"/>
  </cols>
  <sheetData>
    <row r="1" spans="1:2" x14ac:dyDescent="0.25">
      <c r="A1" s="13" t="s">
        <v>257</v>
      </c>
      <c r="B1">
        <f>AVERAGE(Estimates_of_the_use_of_water__2000_2020[year_diff])</f>
        <v>4.7965367965367962</v>
      </c>
    </row>
    <row r="2" spans="1:2" x14ac:dyDescent="0.25">
      <c r="A2" s="13" t="s">
        <v>258</v>
      </c>
      <c r="B2">
        <f>MIN(Estimates_of_the_use_of_water__2000_2020[year_diff])</f>
        <v>1</v>
      </c>
    </row>
    <row r="3" spans="1:2" x14ac:dyDescent="0.25">
      <c r="A3" s="13" t="s">
        <v>259</v>
      </c>
      <c r="B3">
        <f>MAX(Estimates_of_the_use_of_water__2000_2020[year_diff])</f>
        <v>5</v>
      </c>
    </row>
    <row r="21" spans="1:8" x14ac:dyDescent="0.25">
      <c r="A21" s="15" t="s">
        <v>263</v>
      </c>
      <c r="B21" s="15"/>
      <c r="C21" s="15"/>
      <c r="D21" s="15"/>
      <c r="E21" s="15"/>
      <c r="F21" s="15"/>
      <c r="G21" s="15"/>
      <c r="H21" s="15"/>
    </row>
    <row r="22" spans="1:8" x14ac:dyDescent="0.25">
      <c r="A22" s="15"/>
      <c r="B22" s="15"/>
      <c r="C22" s="15"/>
      <c r="D22" s="15"/>
      <c r="E22" s="15"/>
      <c r="F22" s="15"/>
      <c r="G22" s="15"/>
      <c r="H22" s="15"/>
    </row>
    <row r="23" spans="1:8" x14ac:dyDescent="0.25">
      <c r="A23" s="3" t="s">
        <v>264</v>
      </c>
      <c r="B23">
        <f>MIN(Estimates_of_the_use_of_water__2000_2020[ARC_n])</f>
        <v>-19.793317630000001</v>
      </c>
      <c r="D23" s="4" t="s">
        <v>267</v>
      </c>
      <c r="E23">
        <f>MAX(Estimates_of_the_use_of_water__2000_2020[ARC_n])</f>
        <v>2.7503264880000002</v>
      </c>
      <c r="G23" s="5" t="s">
        <v>270</v>
      </c>
      <c r="H23">
        <f>AVERAGE(Estimates_of_the_use_of_water__2000_2020[ARC_n])</f>
        <v>0.18866273103463213</v>
      </c>
    </row>
    <row r="24" spans="1:8" x14ac:dyDescent="0.25">
      <c r="A24" s="3" t="s">
        <v>265</v>
      </c>
      <c r="B24">
        <f>MIN(Estimates_of_the_use_of_water__2000_2020[ARC_u])</f>
        <v>-1.6200868119999996</v>
      </c>
      <c r="D24" s="4" t="s">
        <v>268</v>
      </c>
      <c r="E24">
        <f>MAX(Estimates_of_the_use_of_water__2000_2020[ARC_u])</f>
        <v>2.6682118559999992</v>
      </c>
      <c r="G24" s="5" t="s">
        <v>271</v>
      </c>
      <c r="H24">
        <f>AVERAGE(Estimates_of_the_use_of_water__2000_2020[ARC_u])</f>
        <v>0.12131184378354985</v>
      </c>
    </row>
    <row r="25" spans="1:8" x14ac:dyDescent="0.25">
      <c r="A25" s="3" t="s">
        <v>266</v>
      </c>
      <c r="B25">
        <f>MIN(Estimates_of_the_use_of_water__2000_2020[ARC_r])</f>
        <v>-19.848823161999999</v>
      </c>
      <c r="D25" s="4" t="s">
        <v>269</v>
      </c>
      <c r="E25">
        <f>MAX(Estimates_of_the_use_of_water__2000_2020[ARC_r])</f>
        <v>2.6678826380000005</v>
      </c>
      <c r="G25" s="5" t="s">
        <v>272</v>
      </c>
      <c r="H25">
        <f>AVERAGE(Estimates_of_the_use_of_water__2000_2020[ARC_r])</f>
        <v>9.807312576623374E-2</v>
      </c>
    </row>
    <row r="29" spans="1:8" x14ac:dyDescent="0.25">
      <c r="F29" s="16" t="s">
        <v>1</v>
      </c>
      <c r="G29" s="17">
        <v>2020</v>
      </c>
    </row>
    <row r="31" spans="1:8" ht="18" x14ac:dyDescent="0.35">
      <c r="B31" s="14" t="s">
        <v>281</v>
      </c>
      <c r="C31" s="14"/>
      <c r="D31" s="14"/>
      <c r="F31" s="16" t="s">
        <v>294</v>
      </c>
      <c r="G31" t="s">
        <v>295</v>
      </c>
    </row>
    <row r="32" spans="1:8" ht="18" x14ac:dyDescent="0.35">
      <c r="A32" s="12" t="s">
        <v>279</v>
      </c>
      <c r="B32" t="s">
        <v>282</v>
      </c>
      <c r="C32" t="s">
        <v>283</v>
      </c>
      <c r="D32" t="s">
        <v>284</v>
      </c>
      <c r="F32" s="17" t="s">
        <v>251</v>
      </c>
      <c r="G32" s="1">
        <v>2247325.1438782751</v>
      </c>
    </row>
    <row r="33" spans="1:7" x14ac:dyDescent="0.25">
      <c r="A33" s="6" t="s">
        <v>280</v>
      </c>
      <c r="B33">
        <f>COUNTIF(Estimates_of_the_use_of_water__2000_2020[ARC_n_full], "Full Access")</f>
        <v>62</v>
      </c>
      <c r="C33">
        <f>COUNTIF(Estimates_of_the_use_of_water__2000_2020[ARC_r_full], "Full Access")</f>
        <v>29</v>
      </c>
      <c r="D33">
        <f>COUNTIF(Estimates_of_the_use_of_water__2000_2020[ARC_u_full], "Full Access")</f>
        <v>55</v>
      </c>
      <c r="F33" s="17" t="s">
        <v>249</v>
      </c>
      <c r="G33" s="1">
        <v>1017308.14852829</v>
      </c>
    </row>
    <row r="34" spans="1:7" x14ac:dyDescent="0.25">
      <c r="F34" s="17" t="s">
        <v>253</v>
      </c>
      <c r="G34" s="1">
        <v>641260.56163212203</v>
      </c>
    </row>
    <row r="35" spans="1:7" ht="21" x14ac:dyDescent="0.4">
      <c r="A35" s="11" t="s">
        <v>288</v>
      </c>
      <c r="B35" s="11" t="s">
        <v>289</v>
      </c>
      <c r="F35" s="17" t="s">
        <v>250</v>
      </c>
      <c r="G35" s="1">
        <v>311074.20415300003</v>
      </c>
    </row>
    <row r="36" spans="1:7" x14ac:dyDescent="0.25">
      <c r="A36" t="s">
        <v>251</v>
      </c>
      <c r="B36">
        <v>40</v>
      </c>
      <c r="F36" s="17" t="s">
        <v>254</v>
      </c>
      <c r="G36" s="1">
        <v>368869.65254824597</v>
      </c>
    </row>
    <row r="37" spans="1:7" x14ac:dyDescent="0.25">
      <c r="A37" t="s">
        <v>249</v>
      </c>
      <c r="B37">
        <v>64</v>
      </c>
      <c r="F37" s="17" t="s">
        <v>248</v>
      </c>
      <c r="G37" s="1">
        <v>2082316.6832017002</v>
      </c>
    </row>
    <row r="38" spans="1:7" x14ac:dyDescent="0.25">
      <c r="A38" t="s">
        <v>253</v>
      </c>
      <c r="B38">
        <v>48</v>
      </c>
      <c r="F38" s="17" t="s">
        <v>252</v>
      </c>
      <c r="G38" s="1">
        <v>1118540.7138095987</v>
      </c>
    </row>
    <row r="39" spans="1:7" x14ac:dyDescent="0.25">
      <c r="A39" t="s">
        <v>250</v>
      </c>
      <c r="B39">
        <v>10</v>
      </c>
      <c r="F39" s="17" t="s">
        <v>287</v>
      </c>
      <c r="G39" s="1">
        <v>7786695.1077512316</v>
      </c>
    </row>
    <row r="40" spans="1:7" x14ac:dyDescent="0.25">
      <c r="A40" t="s">
        <v>254</v>
      </c>
      <c r="B40">
        <v>5</v>
      </c>
    </row>
    <row r="41" spans="1:7" x14ac:dyDescent="0.25">
      <c r="A41" t="s">
        <v>248</v>
      </c>
      <c r="B41">
        <v>11</v>
      </c>
    </row>
    <row r="42" spans="1:7" x14ac:dyDescent="0.25">
      <c r="A42" t="s">
        <v>252</v>
      </c>
      <c r="B42">
        <v>53</v>
      </c>
    </row>
    <row r="43" spans="1:7" x14ac:dyDescent="0.25">
      <c r="A43" s="9" t="s">
        <v>287</v>
      </c>
      <c r="B43" s="9">
        <f>SUM(B36:B42)</f>
        <v>231</v>
      </c>
    </row>
    <row r="44" spans="1:7" x14ac:dyDescent="0.25">
      <c r="A44" s="6"/>
    </row>
    <row r="45" spans="1:7" ht="21" x14ac:dyDescent="0.4">
      <c r="A45" s="10" t="s">
        <v>288</v>
      </c>
      <c r="B45" s="10" t="s">
        <v>290</v>
      </c>
      <c r="C45" s="10" t="s">
        <v>291</v>
      </c>
      <c r="D45" s="10" t="s">
        <v>292</v>
      </c>
    </row>
    <row r="46" spans="1:7" x14ac:dyDescent="0.25">
      <c r="A46" t="s">
        <v>251</v>
      </c>
      <c r="B46">
        <v>0.27843490218750017</v>
      </c>
      <c r="C46">
        <v>0.15724659679999997</v>
      </c>
      <c r="D46">
        <v>-0.19057311895000018</v>
      </c>
    </row>
    <row r="47" spans="1:7" x14ac:dyDescent="0.25">
      <c r="A47" t="s">
        <v>249</v>
      </c>
      <c r="B47">
        <v>0.10994069037500029</v>
      </c>
      <c r="C47">
        <v>3.8917913593750082E-2</v>
      </c>
      <c r="D47">
        <v>-0.13832417896874993</v>
      </c>
    </row>
    <row r="48" spans="1:7" x14ac:dyDescent="0.25">
      <c r="A48" t="s">
        <v>253</v>
      </c>
      <c r="B48">
        <v>-0.27094478158333318</v>
      </c>
      <c r="C48">
        <v>4.3210963333333352E-2</v>
      </c>
      <c r="D48">
        <v>-6.1447887083333437E-2</v>
      </c>
    </row>
    <row r="49" spans="1:4" x14ac:dyDescent="0.25">
      <c r="A49" t="s">
        <v>250</v>
      </c>
      <c r="B49">
        <v>0.34556302339999972</v>
      </c>
      <c r="C49">
        <v>9.9182435999999236E-2</v>
      </c>
      <c r="D49">
        <v>0.58958978319999988</v>
      </c>
    </row>
    <row r="50" spans="1:4" x14ac:dyDescent="0.25">
      <c r="A50" t="s">
        <v>254</v>
      </c>
      <c r="B50">
        <v>1.7158395600000063E-2</v>
      </c>
      <c r="C50">
        <v>1.6265388000005032E-3</v>
      </c>
      <c r="D50">
        <v>8.5398786000000657E-2</v>
      </c>
    </row>
    <row r="51" spans="1:4" x14ac:dyDescent="0.25">
      <c r="A51" t="s">
        <v>248</v>
      </c>
      <c r="B51">
        <v>0.48023040018181767</v>
      </c>
      <c r="C51">
        <v>0.26548867309090962</v>
      </c>
      <c r="D51">
        <v>0.55914462672727272</v>
      </c>
    </row>
    <row r="52" spans="1:4" x14ac:dyDescent="0.25">
      <c r="A52" t="s">
        <v>252</v>
      </c>
      <c r="B52">
        <v>0.55828082074528296</v>
      </c>
      <c r="C52">
        <v>0.2499616391320755</v>
      </c>
      <c r="D52">
        <v>0.55861472052830197</v>
      </c>
    </row>
    <row r="53" spans="1:4" x14ac:dyDescent="0.25">
      <c r="A53" s="7" t="s">
        <v>287</v>
      </c>
      <c r="B53" s="7">
        <v>0.18866273103463213</v>
      </c>
      <c r="C53" s="7">
        <v>0.12131184378354982</v>
      </c>
      <c r="D53" s="7">
        <v>9.8073125766233768E-2</v>
      </c>
    </row>
    <row r="55" spans="1:4" x14ac:dyDescent="0.25">
      <c r="A55" s="8"/>
    </row>
    <row r="69" spans="6:7" x14ac:dyDescent="0.25">
      <c r="F69" s="16" t="s">
        <v>294</v>
      </c>
      <c r="G69" t="s">
        <v>296</v>
      </c>
    </row>
    <row r="70" spans="6:7" x14ac:dyDescent="0.25">
      <c r="F70" s="17" t="s">
        <v>251</v>
      </c>
      <c r="G70" s="1">
        <v>55432.447909894574</v>
      </c>
    </row>
    <row r="71" spans="6:7" x14ac:dyDescent="0.25">
      <c r="F71" s="17" t="s">
        <v>249</v>
      </c>
      <c r="G71" s="1">
        <v>15696.887125715944</v>
      </c>
    </row>
    <row r="72" spans="6:7" x14ac:dyDescent="0.25">
      <c r="F72" s="17" t="s">
        <v>253</v>
      </c>
      <c r="G72" s="1">
        <v>13080.491514158517</v>
      </c>
    </row>
    <row r="73" spans="6:7" x14ac:dyDescent="0.25">
      <c r="F73" s="17" t="s">
        <v>250</v>
      </c>
      <c r="G73" s="1">
        <v>29714.15959789999</v>
      </c>
    </row>
    <row r="74" spans="6:7" x14ac:dyDescent="0.25">
      <c r="F74" s="17" t="s">
        <v>254</v>
      </c>
      <c r="G74" s="1">
        <v>72590.069801638907</v>
      </c>
    </row>
    <row r="75" spans="6:7" x14ac:dyDescent="0.25">
      <c r="F75" s="17" t="s">
        <v>248</v>
      </c>
      <c r="G75" s="1">
        <v>183752.18766786365</v>
      </c>
    </row>
    <row r="76" spans="6:7" x14ac:dyDescent="0.25">
      <c r="F76" s="17" t="s">
        <v>252</v>
      </c>
      <c r="G76" s="1">
        <v>19913.265968501481</v>
      </c>
    </row>
    <row r="77" spans="6:7" x14ac:dyDescent="0.25">
      <c r="F77" s="17" t="s">
        <v>287</v>
      </c>
      <c r="G77" s="1">
        <v>32842.127232837607</v>
      </c>
    </row>
  </sheetData>
  <mergeCells count="2">
    <mergeCell ref="B31:D31"/>
    <mergeCell ref="A21:H22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82E9-3AAD-49A9-8847-4604100DA265}">
  <dimension ref="A1:B233"/>
  <sheetViews>
    <sheetView topLeftCell="A203" workbookViewId="0">
      <selection activeCell="B7" sqref="B7"/>
    </sheetView>
  </sheetViews>
  <sheetFormatPr defaultRowHeight="13.8" x14ac:dyDescent="0.25"/>
  <cols>
    <col min="1" max="1" width="32.5" bestFit="1" customWidth="1"/>
    <col min="2" max="2" width="22.5" bestFit="1" customWidth="1"/>
  </cols>
  <sheetData>
    <row r="1" spans="1:2" x14ac:dyDescent="0.25">
      <c r="A1" t="s">
        <v>0</v>
      </c>
      <c r="B1" t="s">
        <v>247</v>
      </c>
    </row>
    <row r="2" spans="1:2" x14ac:dyDescent="0.25">
      <c r="A2" s="1" t="s">
        <v>208</v>
      </c>
      <c r="B2" s="1" t="s">
        <v>248</v>
      </c>
    </row>
    <row r="3" spans="1:2" x14ac:dyDescent="0.25">
      <c r="A3" s="1" t="s">
        <v>156</v>
      </c>
      <c r="B3" s="1" t="s">
        <v>249</v>
      </c>
    </row>
    <row r="4" spans="1:2" x14ac:dyDescent="0.25">
      <c r="A4" s="1" t="s">
        <v>158</v>
      </c>
      <c r="B4" s="1" t="s">
        <v>250</v>
      </c>
    </row>
    <row r="5" spans="1:2" x14ac:dyDescent="0.25">
      <c r="A5" s="1" t="s">
        <v>82</v>
      </c>
      <c r="B5" s="1" t="s">
        <v>251</v>
      </c>
    </row>
    <row r="6" spans="1:2" x14ac:dyDescent="0.25">
      <c r="A6" s="1" t="s">
        <v>19</v>
      </c>
      <c r="B6" s="1" t="s">
        <v>249</v>
      </c>
    </row>
    <row r="7" spans="1:2" x14ac:dyDescent="0.25">
      <c r="A7" s="1" t="s">
        <v>234</v>
      </c>
      <c r="B7" s="1" t="s">
        <v>252</v>
      </c>
    </row>
    <row r="8" spans="1:2" x14ac:dyDescent="0.25">
      <c r="A8" s="1" t="s">
        <v>127</v>
      </c>
      <c r="B8" s="1" t="s">
        <v>253</v>
      </c>
    </row>
    <row r="9" spans="1:2" x14ac:dyDescent="0.25">
      <c r="A9" s="1" t="s">
        <v>139</v>
      </c>
      <c r="B9" s="1" t="s">
        <v>253</v>
      </c>
    </row>
    <row r="10" spans="1:2" x14ac:dyDescent="0.25">
      <c r="A10" s="1" t="s">
        <v>17</v>
      </c>
      <c r="B10" s="1" t="s">
        <v>253</v>
      </c>
    </row>
    <row r="11" spans="1:2" x14ac:dyDescent="0.25">
      <c r="A11" s="1" t="s">
        <v>61</v>
      </c>
      <c r="B11" s="1" t="s">
        <v>249</v>
      </c>
    </row>
    <row r="12" spans="1:2" x14ac:dyDescent="0.25">
      <c r="A12" s="1" t="s">
        <v>119</v>
      </c>
      <c r="B12" s="1" t="s">
        <v>253</v>
      </c>
    </row>
    <row r="13" spans="1:2" x14ac:dyDescent="0.25">
      <c r="A13" s="1" t="s">
        <v>62</v>
      </c>
      <c r="B13" s="1" t="s">
        <v>251</v>
      </c>
    </row>
    <row r="14" spans="1:2" x14ac:dyDescent="0.25">
      <c r="A14" s="1" t="s">
        <v>49</v>
      </c>
      <c r="B14" s="1" t="s">
        <v>249</v>
      </c>
    </row>
    <row r="15" spans="1:2" x14ac:dyDescent="0.25">
      <c r="A15" s="1" t="s">
        <v>144</v>
      </c>
      <c r="B15" s="1" t="s">
        <v>249</v>
      </c>
    </row>
    <row r="16" spans="1:2" x14ac:dyDescent="0.25">
      <c r="A16" s="1" t="s">
        <v>104</v>
      </c>
      <c r="B16" s="1" t="s">
        <v>253</v>
      </c>
    </row>
    <row r="17" spans="1:2" x14ac:dyDescent="0.25">
      <c r="A17" s="1" t="s">
        <v>43</v>
      </c>
      <c r="B17" s="1" t="s">
        <v>249</v>
      </c>
    </row>
    <row r="18" spans="1:2" x14ac:dyDescent="0.25">
      <c r="A18" s="1" t="s">
        <v>122</v>
      </c>
      <c r="B18" s="1" t="s">
        <v>248</v>
      </c>
    </row>
    <row r="19" spans="1:2" x14ac:dyDescent="0.25">
      <c r="A19" s="1" t="s">
        <v>111</v>
      </c>
      <c r="B19" s="1" t="s">
        <v>253</v>
      </c>
    </row>
    <row r="20" spans="1:2" x14ac:dyDescent="0.25">
      <c r="A20" s="1" t="s">
        <v>141</v>
      </c>
      <c r="B20" s="1" t="s">
        <v>249</v>
      </c>
    </row>
    <row r="21" spans="1:2" x14ac:dyDescent="0.25">
      <c r="A21" s="1" t="s">
        <v>56</v>
      </c>
      <c r="B21" s="1" t="s">
        <v>249</v>
      </c>
    </row>
    <row r="22" spans="1:2" x14ac:dyDescent="0.25">
      <c r="A22" s="1" t="s">
        <v>112</v>
      </c>
      <c r="B22" s="1" t="s">
        <v>253</v>
      </c>
    </row>
    <row r="23" spans="1:2" x14ac:dyDescent="0.25">
      <c r="A23" s="1" t="s">
        <v>220</v>
      </c>
      <c r="B23" s="1" t="s">
        <v>252</v>
      </c>
    </row>
    <row r="24" spans="1:2" x14ac:dyDescent="0.25">
      <c r="A24" s="1" t="s">
        <v>69</v>
      </c>
      <c r="B24" s="1" t="s">
        <v>254</v>
      </c>
    </row>
    <row r="25" spans="1:2" x14ac:dyDescent="0.25">
      <c r="A25" s="1" t="s">
        <v>130</v>
      </c>
      <c r="B25" s="1" t="s">
        <v>248</v>
      </c>
    </row>
    <row r="26" spans="1:2" x14ac:dyDescent="0.25">
      <c r="A26" s="1" t="s">
        <v>170</v>
      </c>
      <c r="B26" s="1" t="s">
        <v>253</v>
      </c>
    </row>
    <row r="27" spans="1:2" x14ac:dyDescent="0.25">
      <c r="A27" s="1" t="s">
        <v>142</v>
      </c>
      <c r="B27" s="1" t="s">
        <v>249</v>
      </c>
    </row>
    <row r="28" spans="1:2" x14ac:dyDescent="0.25">
      <c r="A28" s="1" t="s">
        <v>175</v>
      </c>
      <c r="B28" s="1" t="s">
        <v>252</v>
      </c>
    </row>
    <row r="29" spans="1:2" x14ac:dyDescent="0.25">
      <c r="A29" s="1" t="s">
        <v>96</v>
      </c>
      <c r="B29" s="1" t="s">
        <v>253</v>
      </c>
    </row>
    <row r="30" spans="1:2" x14ac:dyDescent="0.25">
      <c r="A30" s="1" t="s">
        <v>75</v>
      </c>
      <c r="B30" s="1" t="s">
        <v>253</v>
      </c>
    </row>
    <row r="31" spans="1:2" x14ac:dyDescent="0.25">
      <c r="A31" s="1" t="s">
        <v>70</v>
      </c>
      <c r="B31" s="1" t="s">
        <v>251</v>
      </c>
    </row>
    <row r="32" spans="1:2" x14ac:dyDescent="0.25">
      <c r="A32" s="1" t="s">
        <v>99</v>
      </c>
      <c r="B32" s="1" t="s">
        <v>249</v>
      </c>
    </row>
    <row r="33" spans="1:2" x14ac:dyDescent="0.25">
      <c r="A33" s="1" t="s">
        <v>239</v>
      </c>
      <c r="B33" s="1" t="s">
        <v>252</v>
      </c>
    </row>
    <row r="34" spans="1:2" x14ac:dyDescent="0.25">
      <c r="A34" s="1" t="s">
        <v>227</v>
      </c>
      <c r="B34" s="1" t="s">
        <v>252</v>
      </c>
    </row>
    <row r="35" spans="1:2" x14ac:dyDescent="0.25">
      <c r="A35" s="1" t="s">
        <v>187</v>
      </c>
      <c r="B35" s="1" t="s">
        <v>252</v>
      </c>
    </row>
    <row r="36" spans="1:2" x14ac:dyDescent="0.25">
      <c r="A36" s="1" t="s">
        <v>212</v>
      </c>
      <c r="B36" s="1" t="s">
        <v>251</v>
      </c>
    </row>
    <row r="37" spans="1:2" x14ac:dyDescent="0.25">
      <c r="A37" s="1" t="s">
        <v>219</v>
      </c>
      <c r="B37" s="1" t="s">
        <v>252</v>
      </c>
    </row>
    <row r="38" spans="1:2" x14ac:dyDescent="0.25">
      <c r="A38" s="1" t="s">
        <v>98</v>
      </c>
      <c r="B38" s="1" t="s">
        <v>254</v>
      </c>
    </row>
    <row r="39" spans="1:2" x14ac:dyDescent="0.25">
      <c r="A39" s="1" t="s">
        <v>143</v>
      </c>
      <c r="B39" s="1" t="s">
        <v>253</v>
      </c>
    </row>
    <row r="40" spans="1:2" x14ac:dyDescent="0.25">
      <c r="A40" s="1" t="s">
        <v>245</v>
      </c>
      <c r="B40" s="1" t="s">
        <v>252</v>
      </c>
    </row>
    <row r="41" spans="1:2" x14ac:dyDescent="0.25">
      <c r="A41" s="1" t="s">
        <v>242</v>
      </c>
      <c r="B41" s="1" t="s">
        <v>252</v>
      </c>
    </row>
    <row r="42" spans="1:2" x14ac:dyDescent="0.25">
      <c r="A42" s="1" t="s">
        <v>163</v>
      </c>
      <c r="B42" s="1" t="s">
        <v>249</v>
      </c>
    </row>
    <row r="43" spans="1:2" x14ac:dyDescent="0.25">
      <c r="A43" s="1" t="s">
        <v>55</v>
      </c>
      <c r="B43" s="1" t="s">
        <v>253</v>
      </c>
    </row>
    <row r="44" spans="1:2" x14ac:dyDescent="0.25">
      <c r="A44" s="1" t="s">
        <v>162</v>
      </c>
      <c r="B44" s="1" t="s">
        <v>251</v>
      </c>
    </row>
    <row r="45" spans="1:2" x14ac:dyDescent="0.25">
      <c r="A45" s="1" t="s">
        <v>48</v>
      </c>
      <c r="B45" s="1" t="s">
        <v>251</v>
      </c>
    </row>
    <row r="46" spans="1:2" x14ac:dyDescent="0.25">
      <c r="A46" s="1" t="s">
        <v>41</v>
      </c>
      <c r="B46" s="1" t="s">
        <v>251</v>
      </c>
    </row>
    <row r="47" spans="1:2" x14ac:dyDescent="0.25">
      <c r="A47" s="1" t="s">
        <v>125</v>
      </c>
      <c r="B47" s="1" t="s">
        <v>253</v>
      </c>
    </row>
    <row r="48" spans="1:2" x14ac:dyDescent="0.25">
      <c r="A48" s="1" t="s">
        <v>202</v>
      </c>
      <c r="B48" s="1" t="s">
        <v>252</v>
      </c>
    </row>
    <row r="49" spans="1:2" x14ac:dyDescent="0.25">
      <c r="A49" s="1" t="s">
        <v>209</v>
      </c>
      <c r="B49" s="1" t="s">
        <v>252</v>
      </c>
    </row>
    <row r="50" spans="1:2" x14ac:dyDescent="0.25">
      <c r="A50" s="1" t="s">
        <v>59</v>
      </c>
      <c r="B50" s="1" t="s">
        <v>251</v>
      </c>
    </row>
    <row r="51" spans="1:2" x14ac:dyDescent="0.25">
      <c r="A51" s="1" t="s">
        <v>78</v>
      </c>
      <c r="B51" s="1" t="s">
        <v>253</v>
      </c>
    </row>
    <row r="52" spans="1:2" x14ac:dyDescent="0.25">
      <c r="A52" s="1" t="s">
        <v>213</v>
      </c>
      <c r="B52" s="1" t="s">
        <v>252</v>
      </c>
    </row>
    <row r="53" spans="1:2" x14ac:dyDescent="0.25">
      <c r="A53" s="1" t="s">
        <v>16</v>
      </c>
      <c r="B53" s="1" t="s">
        <v>249</v>
      </c>
    </row>
    <row r="54" spans="1:2" x14ac:dyDescent="0.25">
      <c r="A54" s="1" t="s">
        <v>133</v>
      </c>
      <c r="B54" s="1" t="s">
        <v>253</v>
      </c>
    </row>
    <row r="55" spans="1:2" x14ac:dyDescent="0.25">
      <c r="A55" s="1" t="s">
        <v>92</v>
      </c>
      <c r="B55" s="1" t="s">
        <v>253</v>
      </c>
    </row>
    <row r="56" spans="1:2" x14ac:dyDescent="0.25">
      <c r="A56" s="1" t="s">
        <v>80</v>
      </c>
      <c r="B56" s="1" t="s">
        <v>249</v>
      </c>
    </row>
    <row r="57" spans="1:2" x14ac:dyDescent="0.25">
      <c r="A57" s="1" t="s">
        <v>73</v>
      </c>
      <c r="B57" s="1" t="s">
        <v>249</v>
      </c>
    </row>
    <row r="58" spans="1:2" x14ac:dyDescent="0.25">
      <c r="A58" s="1" t="s">
        <v>154</v>
      </c>
      <c r="B58" s="1" t="s">
        <v>251</v>
      </c>
    </row>
    <row r="59" spans="1:2" x14ac:dyDescent="0.25">
      <c r="A59" s="1" t="s">
        <v>243</v>
      </c>
      <c r="B59" s="1" t="s">
        <v>252</v>
      </c>
    </row>
    <row r="60" spans="1:2" x14ac:dyDescent="0.25">
      <c r="A60" s="1" t="s">
        <v>29</v>
      </c>
      <c r="B60" s="1" t="s">
        <v>249</v>
      </c>
    </row>
    <row r="61" spans="1:2" x14ac:dyDescent="0.25">
      <c r="A61" s="1" t="s">
        <v>206</v>
      </c>
      <c r="B61" s="1" t="s">
        <v>252</v>
      </c>
    </row>
    <row r="62" spans="1:2" x14ac:dyDescent="0.25">
      <c r="A62" s="1" t="s">
        <v>149</v>
      </c>
      <c r="B62" s="1" t="s">
        <v>253</v>
      </c>
    </row>
    <row r="63" spans="1:2" x14ac:dyDescent="0.25">
      <c r="A63" s="1" t="s">
        <v>140</v>
      </c>
      <c r="B63" s="1" t="s">
        <v>253</v>
      </c>
    </row>
    <row r="64" spans="1:2" x14ac:dyDescent="0.25">
      <c r="A64" s="1" t="s">
        <v>150</v>
      </c>
      <c r="B64" s="1" t="s">
        <v>253</v>
      </c>
    </row>
    <row r="65" spans="1:2" x14ac:dyDescent="0.25">
      <c r="A65" s="1" t="s">
        <v>94</v>
      </c>
      <c r="B65" s="1" t="s">
        <v>250</v>
      </c>
    </row>
    <row r="66" spans="1:2" x14ac:dyDescent="0.25">
      <c r="A66" s="1" t="s">
        <v>117</v>
      </c>
      <c r="B66" s="1" t="s">
        <v>253</v>
      </c>
    </row>
    <row r="67" spans="1:2" x14ac:dyDescent="0.25">
      <c r="A67" s="1" t="s">
        <v>223</v>
      </c>
      <c r="B67" s="1" t="s">
        <v>252</v>
      </c>
    </row>
    <row r="68" spans="1:2" x14ac:dyDescent="0.25">
      <c r="A68" s="1" t="s">
        <v>238</v>
      </c>
      <c r="B68" s="1" t="s">
        <v>252</v>
      </c>
    </row>
    <row r="69" spans="1:2" x14ac:dyDescent="0.25">
      <c r="A69" s="1" t="s">
        <v>83</v>
      </c>
      <c r="B69" s="1" t="s">
        <v>249</v>
      </c>
    </row>
    <row r="70" spans="1:2" x14ac:dyDescent="0.25">
      <c r="A70" s="1" t="s">
        <v>214</v>
      </c>
      <c r="B70" s="1" t="s">
        <v>252</v>
      </c>
    </row>
    <row r="71" spans="1:2" x14ac:dyDescent="0.25">
      <c r="A71" s="1" t="s">
        <v>240</v>
      </c>
      <c r="B71" s="1" t="s">
        <v>252</v>
      </c>
    </row>
    <row r="72" spans="1:2" x14ac:dyDescent="0.25">
      <c r="A72" s="1" t="s">
        <v>38</v>
      </c>
      <c r="B72" s="1" t="s">
        <v>249</v>
      </c>
    </row>
    <row r="73" spans="1:2" x14ac:dyDescent="0.25">
      <c r="A73" s="1" t="s">
        <v>152</v>
      </c>
      <c r="B73" s="1" t="s">
        <v>253</v>
      </c>
    </row>
    <row r="74" spans="1:2" x14ac:dyDescent="0.25">
      <c r="A74" s="1" t="s">
        <v>161</v>
      </c>
      <c r="B74" s="1" t="s">
        <v>251</v>
      </c>
    </row>
    <row r="75" spans="1:2" x14ac:dyDescent="0.25">
      <c r="A75" s="1" t="s">
        <v>20</v>
      </c>
      <c r="B75" s="1" t="s">
        <v>249</v>
      </c>
    </row>
    <row r="76" spans="1:2" x14ac:dyDescent="0.25">
      <c r="A76" s="1" t="s">
        <v>52</v>
      </c>
      <c r="B76" s="1" t="s">
        <v>249</v>
      </c>
    </row>
    <row r="77" spans="1:2" x14ac:dyDescent="0.25">
      <c r="A77" s="1" t="s">
        <v>169</v>
      </c>
      <c r="B77" s="1" t="s">
        <v>253</v>
      </c>
    </row>
    <row r="78" spans="1:2" x14ac:dyDescent="0.25">
      <c r="A78" s="1" t="s">
        <v>40</v>
      </c>
      <c r="B78" s="1" t="s">
        <v>251</v>
      </c>
    </row>
    <row r="79" spans="1:2" x14ac:dyDescent="0.25">
      <c r="A79" s="1" t="s">
        <v>193</v>
      </c>
      <c r="B79" s="1" t="s">
        <v>252</v>
      </c>
    </row>
    <row r="80" spans="1:2" x14ac:dyDescent="0.25">
      <c r="A80" s="1" t="s">
        <v>201</v>
      </c>
      <c r="B80" s="1" t="s">
        <v>252</v>
      </c>
    </row>
    <row r="81" spans="1:2" x14ac:dyDescent="0.25">
      <c r="A81" s="1" t="s">
        <v>129</v>
      </c>
      <c r="B81" s="1" t="s">
        <v>249</v>
      </c>
    </row>
    <row r="82" spans="1:2" x14ac:dyDescent="0.25">
      <c r="A82" s="1" t="s">
        <v>22</v>
      </c>
      <c r="B82" s="1" t="s">
        <v>249</v>
      </c>
    </row>
    <row r="83" spans="1:2" x14ac:dyDescent="0.25">
      <c r="A83" s="1" t="s">
        <v>190</v>
      </c>
      <c r="B83" s="1" t="s">
        <v>252</v>
      </c>
    </row>
    <row r="84" spans="1:2" x14ac:dyDescent="0.25">
      <c r="A84" s="1" t="s">
        <v>35</v>
      </c>
      <c r="B84" s="1" t="s">
        <v>249</v>
      </c>
    </row>
    <row r="85" spans="1:2" x14ac:dyDescent="0.25">
      <c r="A85" s="1" t="s">
        <v>18</v>
      </c>
      <c r="B85" s="1" t="s">
        <v>249</v>
      </c>
    </row>
    <row r="86" spans="1:2" x14ac:dyDescent="0.25">
      <c r="A86" s="1" t="s">
        <v>24</v>
      </c>
      <c r="B86" s="1" t="s">
        <v>254</v>
      </c>
    </row>
    <row r="87" spans="1:2" x14ac:dyDescent="0.25">
      <c r="A87" s="1" t="s">
        <v>146</v>
      </c>
      <c r="B87" s="1" t="s">
        <v>253</v>
      </c>
    </row>
    <row r="88" spans="1:2" x14ac:dyDescent="0.25">
      <c r="A88" s="1" t="s">
        <v>79</v>
      </c>
      <c r="B88" s="1" t="s">
        <v>253</v>
      </c>
    </row>
    <row r="89" spans="1:2" x14ac:dyDescent="0.25">
      <c r="A89" s="1" t="s">
        <v>85</v>
      </c>
      <c r="B89" s="1" t="s">
        <v>251</v>
      </c>
    </row>
    <row r="90" spans="1:2" x14ac:dyDescent="0.25">
      <c r="A90" s="1" t="s">
        <v>165</v>
      </c>
      <c r="B90" s="1" t="s">
        <v>253</v>
      </c>
    </row>
    <row r="91" spans="1:2" x14ac:dyDescent="0.25">
      <c r="A91" s="1" t="s">
        <v>224</v>
      </c>
      <c r="B91" s="1" t="s">
        <v>252</v>
      </c>
    </row>
    <row r="92" spans="1:2" x14ac:dyDescent="0.25">
      <c r="A92" s="1" t="s">
        <v>233</v>
      </c>
      <c r="B92" s="1" t="s">
        <v>252</v>
      </c>
    </row>
    <row r="93" spans="1:2" x14ac:dyDescent="0.25">
      <c r="A93" s="1" t="s">
        <v>147</v>
      </c>
      <c r="B93" s="1" t="s">
        <v>253</v>
      </c>
    </row>
    <row r="94" spans="1:2" x14ac:dyDescent="0.25">
      <c r="A94" s="1" t="s">
        <v>218</v>
      </c>
      <c r="B94" s="1" t="s">
        <v>252</v>
      </c>
    </row>
    <row r="95" spans="1:2" x14ac:dyDescent="0.25">
      <c r="A95" s="1" t="s">
        <v>145</v>
      </c>
      <c r="B95" s="1" t="s">
        <v>253</v>
      </c>
    </row>
    <row r="96" spans="1:2" x14ac:dyDescent="0.25">
      <c r="A96" s="1" t="s">
        <v>57</v>
      </c>
      <c r="B96" s="1" t="s">
        <v>249</v>
      </c>
    </row>
    <row r="97" spans="1:2" x14ac:dyDescent="0.25">
      <c r="A97" s="1" t="s">
        <v>23</v>
      </c>
      <c r="B97" s="1" t="s">
        <v>249</v>
      </c>
    </row>
    <row r="98" spans="1:2" x14ac:dyDescent="0.25">
      <c r="A98" s="1" t="s">
        <v>183</v>
      </c>
      <c r="B98" s="1" t="s">
        <v>248</v>
      </c>
    </row>
    <row r="99" spans="1:2" x14ac:dyDescent="0.25">
      <c r="A99" s="1" t="s">
        <v>173</v>
      </c>
      <c r="B99" s="1" t="s">
        <v>251</v>
      </c>
    </row>
    <row r="100" spans="1:2" x14ac:dyDescent="0.25">
      <c r="A100" s="1" t="s">
        <v>126</v>
      </c>
      <c r="B100" s="1" t="s">
        <v>248</v>
      </c>
    </row>
    <row r="101" spans="1:2" x14ac:dyDescent="0.25">
      <c r="A101" s="1" t="s">
        <v>113</v>
      </c>
      <c r="B101" s="1" t="s">
        <v>250</v>
      </c>
    </row>
    <row r="102" spans="1:2" x14ac:dyDescent="0.25">
      <c r="A102" s="1" t="s">
        <v>128</v>
      </c>
      <c r="B102" s="1" t="s">
        <v>249</v>
      </c>
    </row>
    <row r="103" spans="1:2" x14ac:dyDescent="0.25">
      <c r="A103" s="1" t="s">
        <v>102</v>
      </c>
      <c r="B103" s="1" t="s">
        <v>249</v>
      </c>
    </row>
    <row r="104" spans="1:2" x14ac:dyDescent="0.25">
      <c r="A104" s="1" t="s">
        <v>25</v>
      </c>
      <c r="B104" s="1" t="s">
        <v>249</v>
      </c>
    </row>
    <row r="105" spans="1:2" x14ac:dyDescent="0.25">
      <c r="A105" s="1" t="s">
        <v>67</v>
      </c>
      <c r="B105" s="1" t="s">
        <v>249</v>
      </c>
    </row>
    <row r="106" spans="1:2" x14ac:dyDescent="0.25">
      <c r="A106" s="1" t="s">
        <v>181</v>
      </c>
      <c r="B106" s="1" t="s">
        <v>253</v>
      </c>
    </row>
    <row r="107" spans="1:2" x14ac:dyDescent="0.25">
      <c r="A107" s="1" t="s">
        <v>101</v>
      </c>
      <c r="B107" s="1" t="s">
        <v>251</v>
      </c>
    </row>
    <row r="108" spans="1:2" x14ac:dyDescent="0.25">
      <c r="A108" s="1" t="s">
        <v>103</v>
      </c>
      <c r="B108" s="1" t="s">
        <v>250</v>
      </c>
    </row>
    <row r="109" spans="1:2" x14ac:dyDescent="0.25">
      <c r="A109" s="1" t="s">
        <v>148</v>
      </c>
      <c r="B109" s="1" t="s">
        <v>249</v>
      </c>
    </row>
    <row r="110" spans="1:2" x14ac:dyDescent="0.25">
      <c r="A110" s="1" t="s">
        <v>228</v>
      </c>
      <c r="B110" s="1" t="s">
        <v>252</v>
      </c>
    </row>
    <row r="111" spans="1:2" x14ac:dyDescent="0.25">
      <c r="A111" s="1" t="s">
        <v>204</v>
      </c>
      <c r="B111" s="1" t="s">
        <v>251</v>
      </c>
    </row>
    <row r="112" spans="1:2" x14ac:dyDescent="0.25">
      <c r="A112" s="1" t="s">
        <v>45</v>
      </c>
      <c r="B112" s="1" t="s">
        <v>250</v>
      </c>
    </row>
    <row r="113" spans="1:2" x14ac:dyDescent="0.25">
      <c r="A113" s="1" t="s">
        <v>178</v>
      </c>
      <c r="B113" s="1" t="s">
        <v>249</v>
      </c>
    </row>
    <row r="114" spans="1:2" x14ac:dyDescent="0.25">
      <c r="A114" s="1" t="s">
        <v>194</v>
      </c>
      <c r="B114" s="1" t="s">
        <v>251</v>
      </c>
    </row>
    <row r="115" spans="1:2" x14ac:dyDescent="0.25">
      <c r="A115" s="1" t="s">
        <v>107</v>
      </c>
      <c r="B115" s="1" t="s">
        <v>249</v>
      </c>
    </row>
    <row r="116" spans="1:2" x14ac:dyDescent="0.25">
      <c r="A116" s="1" t="s">
        <v>172</v>
      </c>
      <c r="B116" s="1" t="s">
        <v>250</v>
      </c>
    </row>
    <row r="117" spans="1:2" x14ac:dyDescent="0.25">
      <c r="A117" s="1" t="s">
        <v>210</v>
      </c>
      <c r="B117" s="1" t="s">
        <v>252</v>
      </c>
    </row>
    <row r="118" spans="1:2" x14ac:dyDescent="0.25">
      <c r="A118" s="1" t="s">
        <v>207</v>
      </c>
      <c r="B118" s="1" t="s">
        <v>252</v>
      </c>
    </row>
    <row r="119" spans="1:2" x14ac:dyDescent="0.25">
      <c r="A119" s="1" t="s">
        <v>71</v>
      </c>
      <c r="B119" s="1" t="s">
        <v>252</v>
      </c>
    </row>
    <row r="120" spans="1:2" x14ac:dyDescent="0.25">
      <c r="A120" s="1" t="s">
        <v>36</v>
      </c>
      <c r="B120" s="1" t="s">
        <v>249</v>
      </c>
    </row>
    <row r="121" spans="1:2" x14ac:dyDescent="0.25">
      <c r="A121" s="1" t="s">
        <v>115</v>
      </c>
      <c r="B121" s="1" t="s">
        <v>249</v>
      </c>
    </row>
    <row r="122" spans="1:2" x14ac:dyDescent="0.25">
      <c r="A122" s="1" t="s">
        <v>66</v>
      </c>
      <c r="B122" s="1" t="s">
        <v>249</v>
      </c>
    </row>
    <row r="123" spans="1:2" x14ac:dyDescent="0.25">
      <c r="A123" s="1" t="s">
        <v>237</v>
      </c>
      <c r="B123" s="1" t="s">
        <v>252</v>
      </c>
    </row>
    <row r="124" spans="1:2" x14ac:dyDescent="0.25">
      <c r="A124" s="1" t="s">
        <v>215</v>
      </c>
      <c r="B124" s="1" t="s">
        <v>252</v>
      </c>
    </row>
    <row r="125" spans="1:2" x14ac:dyDescent="0.25">
      <c r="A125" s="1" t="s">
        <v>131</v>
      </c>
      <c r="B125" s="1" t="s">
        <v>248</v>
      </c>
    </row>
    <row r="126" spans="1:2" x14ac:dyDescent="0.25">
      <c r="A126" s="1" t="s">
        <v>90</v>
      </c>
      <c r="B126" s="1" t="s">
        <v>248</v>
      </c>
    </row>
    <row r="127" spans="1:2" x14ac:dyDescent="0.25">
      <c r="A127" s="1" t="s">
        <v>198</v>
      </c>
      <c r="B127" s="1" t="s">
        <v>252</v>
      </c>
    </row>
    <row r="128" spans="1:2" x14ac:dyDescent="0.25">
      <c r="A128" s="1" t="s">
        <v>30</v>
      </c>
      <c r="B128" s="1" t="s">
        <v>249</v>
      </c>
    </row>
    <row r="129" spans="1:2" x14ac:dyDescent="0.25">
      <c r="A129" s="1" t="s">
        <v>188</v>
      </c>
      <c r="B129" s="1" t="s">
        <v>251</v>
      </c>
    </row>
    <row r="130" spans="1:2" x14ac:dyDescent="0.25">
      <c r="A130" s="1" t="s">
        <v>76</v>
      </c>
      <c r="B130" s="1" t="s">
        <v>253</v>
      </c>
    </row>
    <row r="131" spans="1:2" x14ac:dyDescent="0.25">
      <c r="A131" s="1" t="s">
        <v>211</v>
      </c>
      <c r="B131" s="1" t="s">
        <v>252</v>
      </c>
    </row>
    <row r="132" spans="1:2" x14ac:dyDescent="0.25">
      <c r="A132" s="1" t="s">
        <v>74</v>
      </c>
      <c r="B132" s="1" t="s">
        <v>252</v>
      </c>
    </row>
    <row r="133" spans="1:2" x14ac:dyDescent="0.25">
      <c r="A133" s="1" t="s">
        <v>138</v>
      </c>
      <c r="B133" s="1" t="s">
        <v>252</v>
      </c>
    </row>
    <row r="134" spans="1:2" x14ac:dyDescent="0.25">
      <c r="A134" s="1" t="s">
        <v>87</v>
      </c>
      <c r="B134" s="1" t="s">
        <v>253</v>
      </c>
    </row>
    <row r="135" spans="1:2" x14ac:dyDescent="0.25">
      <c r="A135" s="1" t="s">
        <v>189</v>
      </c>
      <c r="B135" s="1" t="s">
        <v>251</v>
      </c>
    </row>
    <row r="136" spans="1:2" x14ac:dyDescent="0.25">
      <c r="A136" s="1" t="s">
        <v>37</v>
      </c>
      <c r="B136" s="1" t="s">
        <v>249</v>
      </c>
    </row>
    <row r="137" spans="1:2" x14ac:dyDescent="0.25">
      <c r="A137" s="1" t="s">
        <v>191</v>
      </c>
      <c r="B137" s="1" t="s">
        <v>251</v>
      </c>
    </row>
    <row r="138" spans="1:2" x14ac:dyDescent="0.25">
      <c r="A138" s="1" t="s">
        <v>106</v>
      </c>
      <c r="B138" s="1" t="s">
        <v>249</v>
      </c>
    </row>
    <row r="139" spans="1:2" x14ac:dyDescent="0.25">
      <c r="A139" s="1" t="s">
        <v>114</v>
      </c>
      <c r="B139" s="1" t="s">
        <v>253</v>
      </c>
    </row>
    <row r="140" spans="1:2" x14ac:dyDescent="0.25">
      <c r="A140" s="1" t="s">
        <v>184</v>
      </c>
      <c r="B140" s="1" t="s">
        <v>250</v>
      </c>
    </row>
    <row r="141" spans="1:2" x14ac:dyDescent="0.25">
      <c r="A141" s="1" t="s">
        <v>226</v>
      </c>
      <c r="B141" s="1" t="s">
        <v>252</v>
      </c>
    </row>
    <row r="142" spans="1:2" x14ac:dyDescent="0.25">
      <c r="A142" s="1" t="s">
        <v>197</v>
      </c>
      <c r="B142" s="1" t="s">
        <v>251</v>
      </c>
    </row>
    <row r="143" spans="1:2" x14ac:dyDescent="0.25">
      <c r="A143" s="1" t="s">
        <v>196</v>
      </c>
      <c r="B143" s="1" t="s">
        <v>252</v>
      </c>
    </row>
    <row r="144" spans="1:2" x14ac:dyDescent="0.25">
      <c r="A144" s="1" t="s">
        <v>32</v>
      </c>
      <c r="B144" s="1" t="s">
        <v>251</v>
      </c>
    </row>
    <row r="145" spans="1:2" x14ac:dyDescent="0.25">
      <c r="A145" s="1" t="s">
        <v>186</v>
      </c>
      <c r="B145" s="1" t="s">
        <v>248</v>
      </c>
    </row>
    <row r="146" spans="1:2" x14ac:dyDescent="0.25">
      <c r="A146" s="1" t="s">
        <v>54</v>
      </c>
      <c r="B146" s="1" t="s">
        <v>249</v>
      </c>
    </row>
    <row r="147" spans="1:2" x14ac:dyDescent="0.25">
      <c r="A147" s="1" t="s">
        <v>97</v>
      </c>
      <c r="B147" s="1" t="s">
        <v>251</v>
      </c>
    </row>
    <row r="148" spans="1:2" x14ac:dyDescent="0.25">
      <c r="A148" s="1" t="s">
        <v>27</v>
      </c>
      <c r="B148" s="1" t="s">
        <v>251</v>
      </c>
    </row>
    <row r="149" spans="1:2" x14ac:dyDescent="0.25">
      <c r="A149" s="1" t="s">
        <v>200</v>
      </c>
      <c r="B149" s="1" t="s">
        <v>253</v>
      </c>
    </row>
    <row r="150" spans="1:2" x14ac:dyDescent="0.25">
      <c r="A150" s="1" t="s">
        <v>241</v>
      </c>
      <c r="B150" s="1" t="s">
        <v>252</v>
      </c>
    </row>
    <row r="151" spans="1:2" x14ac:dyDescent="0.25">
      <c r="A151" s="1" t="s">
        <v>205</v>
      </c>
      <c r="B151" s="1" t="s">
        <v>252</v>
      </c>
    </row>
    <row r="152" spans="1:2" x14ac:dyDescent="0.25">
      <c r="A152" s="1" t="s">
        <v>123</v>
      </c>
      <c r="B152" s="1" t="s">
        <v>251</v>
      </c>
    </row>
    <row r="153" spans="1:2" x14ac:dyDescent="0.25">
      <c r="A153" s="1" t="s">
        <v>121</v>
      </c>
      <c r="B153" s="1" t="s">
        <v>249</v>
      </c>
    </row>
    <row r="154" spans="1:2" x14ac:dyDescent="0.25">
      <c r="A154" s="1" t="s">
        <v>39</v>
      </c>
      <c r="B154" s="1" t="s">
        <v>251</v>
      </c>
    </row>
    <row r="155" spans="1:2" x14ac:dyDescent="0.25">
      <c r="A155" s="1" t="s">
        <v>28</v>
      </c>
      <c r="B155" s="1" t="s">
        <v>249</v>
      </c>
    </row>
    <row r="156" spans="1:2" x14ac:dyDescent="0.25">
      <c r="A156" s="1" t="s">
        <v>176</v>
      </c>
      <c r="B156" s="1" t="s">
        <v>250</v>
      </c>
    </row>
    <row r="157" spans="1:2" x14ac:dyDescent="0.25">
      <c r="A157" s="1" t="s">
        <v>185</v>
      </c>
      <c r="B157" s="1" t="s">
        <v>248</v>
      </c>
    </row>
    <row r="158" spans="1:2" x14ac:dyDescent="0.25">
      <c r="A158" s="1" t="s">
        <v>88</v>
      </c>
      <c r="B158" s="1" t="s">
        <v>251</v>
      </c>
    </row>
    <row r="159" spans="1:2" x14ac:dyDescent="0.25">
      <c r="A159" s="1" t="s">
        <v>159</v>
      </c>
      <c r="B159" s="1" t="s">
        <v>253</v>
      </c>
    </row>
    <row r="160" spans="1:2" x14ac:dyDescent="0.25">
      <c r="A160" s="1" t="s">
        <v>244</v>
      </c>
      <c r="B160" s="1" t="s">
        <v>251</v>
      </c>
    </row>
    <row r="161" spans="1:2" x14ac:dyDescent="0.25">
      <c r="A161" s="1" t="s">
        <v>89</v>
      </c>
      <c r="B161" s="1" t="s">
        <v>253</v>
      </c>
    </row>
    <row r="162" spans="1:2" x14ac:dyDescent="0.25">
      <c r="A162" s="1" t="s">
        <v>171</v>
      </c>
      <c r="B162" s="1" t="s">
        <v>253</v>
      </c>
    </row>
    <row r="163" spans="1:2" x14ac:dyDescent="0.25">
      <c r="A163" s="1" t="s">
        <v>164</v>
      </c>
      <c r="B163" s="1" t="s">
        <v>248</v>
      </c>
    </row>
    <row r="164" spans="1:2" x14ac:dyDescent="0.25">
      <c r="A164" s="1" t="s">
        <v>63</v>
      </c>
      <c r="B164" s="1" t="s">
        <v>249</v>
      </c>
    </row>
    <row r="165" spans="1:2" x14ac:dyDescent="0.25">
      <c r="A165" s="1" t="s">
        <v>68</v>
      </c>
      <c r="B165" s="1" t="s">
        <v>249</v>
      </c>
    </row>
    <row r="166" spans="1:2" x14ac:dyDescent="0.25">
      <c r="A166" s="1" t="s">
        <v>44</v>
      </c>
      <c r="B166" s="1" t="s">
        <v>253</v>
      </c>
    </row>
    <row r="167" spans="1:2" x14ac:dyDescent="0.25">
      <c r="A167" s="1" t="s">
        <v>86</v>
      </c>
      <c r="B167" s="1" t="s">
        <v>249</v>
      </c>
    </row>
    <row r="168" spans="1:2" x14ac:dyDescent="0.25">
      <c r="A168" s="1" t="s">
        <v>64</v>
      </c>
      <c r="B168" s="1" t="s">
        <v>251</v>
      </c>
    </row>
    <row r="169" spans="1:2" x14ac:dyDescent="0.25">
      <c r="A169" s="1" t="s">
        <v>182</v>
      </c>
      <c r="B169" s="1" t="s">
        <v>249</v>
      </c>
    </row>
    <row r="170" spans="1:2" x14ac:dyDescent="0.25">
      <c r="A170" s="1" t="s">
        <v>42</v>
      </c>
      <c r="B170" s="1" t="s">
        <v>252</v>
      </c>
    </row>
    <row r="171" spans="1:2" x14ac:dyDescent="0.25">
      <c r="A171" s="1" t="s">
        <v>50</v>
      </c>
      <c r="B171" s="1" t="s">
        <v>249</v>
      </c>
    </row>
    <row r="172" spans="1:2" x14ac:dyDescent="0.25">
      <c r="A172" s="1" t="s">
        <v>134</v>
      </c>
      <c r="B172" s="1" t="s">
        <v>249</v>
      </c>
    </row>
    <row r="173" spans="1:2" x14ac:dyDescent="0.25">
      <c r="A173" s="1" t="s">
        <v>232</v>
      </c>
      <c r="B173" s="1" t="s">
        <v>252</v>
      </c>
    </row>
    <row r="174" spans="1:2" x14ac:dyDescent="0.25">
      <c r="A174" s="1" t="s">
        <v>31</v>
      </c>
      <c r="B174" s="1" t="s">
        <v>253</v>
      </c>
    </row>
    <row r="175" spans="1:2" x14ac:dyDescent="0.25">
      <c r="A175" s="1" t="s">
        <v>100</v>
      </c>
      <c r="B175" s="1" t="s">
        <v>252</v>
      </c>
    </row>
    <row r="176" spans="1:2" x14ac:dyDescent="0.25">
      <c r="A176" s="1" t="s">
        <v>110</v>
      </c>
      <c r="B176" s="1" t="s">
        <v>253</v>
      </c>
    </row>
    <row r="177" spans="1:2" x14ac:dyDescent="0.25">
      <c r="A177" s="1" t="s">
        <v>135</v>
      </c>
      <c r="B177" s="1" t="s">
        <v>253</v>
      </c>
    </row>
    <row r="178" spans="1:2" x14ac:dyDescent="0.25">
      <c r="A178" s="1" t="s">
        <v>58</v>
      </c>
      <c r="B178" s="1" t="s">
        <v>253</v>
      </c>
    </row>
    <row r="179" spans="1:2" x14ac:dyDescent="0.25">
      <c r="A179" s="1" t="s">
        <v>179</v>
      </c>
      <c r="B179" s="1" t="s">
        <v>254</v>
      </c>
    </row>
    <row r="180" spans="1:2" x14ac:dyDescent="0.25">
      <c r="A180" s="1" t="s">
        <v>155</v>
      </c>
      <c r="B180" s="1" t="s">
        <v>253</v>
      </c>
    </row>
    <row r="181" spans="1:2" x14ac:dyDescent="0.25">
      <c r="A181" s="1" t="s">
        <v>177</v>
      </c>
      <c r="B181" s="1" t="s">
        <v>251</v>
      </c>
    </row>
    <row r="182" spans="1:2" x14ac:dyDescent="0.25">
      <c r="A182" s="1" t="s">
        <v>34</v>
      </c>
      <c r="B182" s="1" t="s">
        <v>249</v>
      </c>
    </row>
    <row r="183" spans="1:2" x14ac:dyDescent="0.25">
      <c r="A183" s="1" t="s">
        <v>203</v>
      </c>
      <c r="B183" s="1" t="s">
        <v>252</v>
      </c>
    </row>
    <row r="184" spans="1:2" x14ac:dyDescent="0.25">
      <c r="A184" s="1" t="s">
        <v>51</v>
      </c>
      <c r="B184" s="1" t="s">
        <v>249</v>
      </c>
    </row>
    <row r="185" spans="1:2" x14ac:dyDescent="0.25">
      <c r="A185" s="1" t="s">
        <v>195</v>
      </c>
      <c r="B185" s="1" t="s">
        <v>252</v>
      </c>
    </row>
    <row r="186" spans="1:2" x14ac:dyDescent="0.25">
      <c r="A186" s="1" t="s">
        <v>153</v>
      </c>
      <c r="B186" s="1" t="s">
        <v>249</v>
      </c>
    </row>
    <row r="187" spans="1:2" x14ac:dyDescent="0.25">
      <c r="A187" s="1" t="s">
        <v>137</v>
      </c>
      <c r="B187" s="1" t="s">
        <v>251</v>
      </c>
    </row>
    <row r="188" spans="1:2" x14ac:dyDescent="0.25">
      <c r="A188" s="1" t="s">
        <v>225</v>
      </c>
      <c r="B188" s="1" t="s">
        <v>252</v>
      </c>
    </row>
    <row r="189" spans="1:2" x14ac:dyDescent="0.25">
      <c r="A189" s="1" t="s">
        <v>46</v>
      </c>
      <c r="B189" s="1" t="s">
        <v>251</v>
      </c>
    </row>
    <row r="190" spans="1:2" x14ac:dyDescent="0.25">
      <c r="A190" s="1" t="s">
        <v>151</v>
      </c>
      <c r="B190" s="1" t="s">
        <v>253</v>
      </c>
    </row>
    <row r="191" spans="1:2" x14ac:dyDescent="0.25">
      <c r="A191" s="1" t="s">
        <v>81</v>
      </c>
      <c r="B191" s="1" t="s">
        <v>249</v>
      </c>
    </row>
    <row r="192" spans="1:2" x14ac:dyDescent="0.25">
      <c r="A192" s="1" t="s">
        <v>91</v>
      </c>
      <c r="B192" s="1" t="s">
        <v>249</v>
      </c>
    </row>
    <row r="193" spans="1:2" x14ac:dyDescent="0.25">
      <c r="A193" s="1" t="s">
        <v>216</v>
      </c>
      <c r="B193" s="1" t="s">
        <v>251</v>
      </c>
    </row>
    <row r="194" spans="1:2" x14ac:dyDescent="0.25">
      <c r="A194" s="1" t="s">
        <v>235</v>
      </c>
      <c r="B194" s="1" t="s">
        <v>252</v>
      </c>
    </row>
    <row r="195" spans="1:2" x14ac:dyDescent="0.25">
      <c r="A195" s="1" t="s">
        <v>168</v>
      </c>
      <c r="B195" s="1" t="s">
        <v>252</v>
      </c>
    </row>
    <row r="196" spans="1:2" x14ac:dyDescent="0.25">
      <c r="A196" s="1" t="s">
        <v>246</v>
      </c>
      <c r="B196" s="1" t="s">
        <v>252</v>
      </c>
    </row>
    <row r="197" spans="1:2" x14ac:dyDescent="0.25">
      <c r="A197" s="1" t="s">
        <v>65</v>
      </c>
      <c r="B197" s="1" t="s">
        <v>249</v>
      </c>
    </row>
    <row r="198" spans="1:2" x14ac:dyDescent="0.25">
      <c r="A198" s="1" t="s">
        <v>174</v>
      </c>
      <c r="B198" s="1" t="s">
        <v>248</v>
      </c>
    </row>
    <row r="199" spans="1:2" x14ac:dyDescent="0.25">
      <c r="A199" s="1" t="s">
        <v>231</v>
      </c>
      <c r="B199" s="1" t="s">
        <v>250</v>
      </c>
    </row>
    <row r="200" spans="1:2" x14ac:dyDescent="0.25">
      <c r="A200" s="1" t="s">
        <v>116</v>
      </c>
      <c r="B200" s="1" t="s">
        <v>253</v>
      </c>
    </row>
    <row r="201" spans="1:2" x14ac:dyDescent="0.25">
      <c r="A201" s="1" t="s">
        <v>77</v>
      </c>
      <c r="B201" s="1" t="s">
        <v>249</v>
      </c>
    </row>
    <row r="202" spans="1:2" x14ac:dyDescent="0.25">
      <c r="A202" s="1" t="s">
        <v>21</v>
      </c>
      <c r="B202" s="1" t="s">
        <v>249</v>
      </c>
    </row>
    <row r="203" spans="1:2" x14ac:dyDescent="0.25">
      <c r="A203" s="1" t="s">
        <v>167</v>
      </c>
      <c r="B203" s="1" t="s">
        <v>250</v>
      </c>
    </row>
    <row r="204" spans="1:2" x14ac:dyDescent="0.25">
      <c r="A204" s="1" t="s">
        <v>199</v>
      </c>
      <c r="B204" s="1" t="s">
        <v>249</v>
      </c>
    </row>
    <row r="205" spans="1:2" x14ac:dyDescent="0.25">
      <c r="A205" s="1" t="s">
        <v>53</v>
      </c>
      <c r="B205" s="1" t="s">
        <v>251</v>
      </c>
    </row>
    <row r="206" spans="1:2" x14ac:dyDescent="0.25">
      <c r="A206" s="1" t="s">
        <v>192</v>
      </c>
      <c r="B206" s="1" t="s">
        <v>251</v>
      </c>
    </row>
    <row r="207" spans="1:2" x14ac:dyDescent="0.25">
      <c r="A207" s="1" t="s">
        <v>217</v>
      </c>
      <c r="B207" s="1" t="s">
        <v>252</v>
      </c>
    </row>
    <row r="208" spans="1:2" x14ac:dyDescent="0.25">
      <c r="A208" s="1" t="s">
        <v>84</v>
      </c>
      <c r="B208" s="1" t="s">
        <v>251</v>
      </c>
    </row>
    <row r="209" spans="1:2" x14ac:dyDescent="0.25">
      <c r="A209" s="1" t="s">
        <v>108</v>
      </c>
      <c r="B209" s="1" t="s">
        <v>251</v>
      </c>
    </row>
    <row r="210" spans="1:2" x14ac:dyDescent="0.25">
      <c r="A210" s="1" t="s">
        <v>105</v>
      </c>
      <c r="B210" s="1" t="s">
        <v>253</v>
      </c>
    </row>
    <row r="211" spans="1:2" x14ac:dyDescent="0.25">
      <c r="A211" s="1" t="s">
        <v>124</v>
      </c>
      <c r="B211" s="1" t="s">
        <v>252</v>
      </c>
    </row>
    <row r="212" spans="1:2" x14ac:dyDescent="0.25">
      <c r="A212" s="1" t="s">
        <v>132</v>
      </c>
      <c r="B212" s="1" t="s">
        <v>249</v>
      </c>
    </row>
    <row r="213" spans="1:2" x14ac:dyDescent="0.25">
      <c r="A213" s="1" t="s">
        <v>47</v>
      </c>
      <c r="B213" s="1" t="s">
        <v>249</v>
      </c>
    </row>
    <row r="214" spans="1:2" x14ac:dyDescent="0.25">
      <c r="A214" s="1" t="s">
        <v>160</v>
      </c>
      <c r="B214" s="1" t="s">
        <v>253</v>
      </c>
    </row>
    <row r="215" spans="1:2" x14ac:dyDescent="0.25">
      <c r="A215" s="1" t="s">
        <v>33</v>
      </c>
      <c r="B215" s="1" t="s">
        <v>251</v>
      </c>
    </row>
    <row r="216" spans="1:2" x14ac:dyDescent="0.25">
      <c r="A216" s="1" t="s">
        <v>236</v>
      </c>
      <c r="B216" s="1" t="s">
        <v>252</v>
      </c>
    </row>
    <row r="217" spans="1:2" x14ac:dyDescent="0.25">
      <c r="A217" s="1" t="s">
        <v>166</v>
      </c>
      <c r="B217" s="1" t="s">
        <v>249</v>
      </c>
    </row>
    <row r="218" spans="1:2" x14ac:dyDescent="0.25">
      <c r="A218" s="1" t="s">
        <v>60</v>
      </c>
      <c r="B218" s="1" t="s">
        <v>249</v>
      </c>
    </row>
    <row r="219" spans="1:2" x14ac:dyDescent="0.25">
      <c r="A219" s="1" t="s">
        <v>26</v>
      </c>
      <c r="B219" s="1" t="s">
        <v>249</v>
      </c>
    </row>
    <row r="220" spans="1:2" x14ac:dyDescent="0.25">
      <c r="A220" s="1" t="s">
        <v>229</v>
      </c>
      <c r="B220" s="1" t="s">
        <v>252</v>
      </c>
    </row>
    <row r="221" spans="1:2" x14ac:dyDescent="0.25">
      <c r="A221" s="1" t="s">
        <v>255</v>
      </c>
      <c r="B221" s="1" t="s">
        <v>254</v>
      </c>
    </row>
    <row r="222" spans="1:2" x14ac:dyDescent="0.25">
      <c r="A222" s="1" t="s">
        <v>72</v>
      </c>
      <c r="B222" s="1" t="s">
        <v>254</v>
      </c>
    </row>
    <row r="223" spans="1:2" x14ac:dyDescent="0.25">
      <c r="A223" s="1" t="s">
        <v>109</v>
      </c>
      <c r="B223" s="1" t="s">
        <v>253</v>
      </c>
    </row>
    <row r="224" spans="1:2" x14ac:dyDescent="0.25">
      <c r="A224" s="1" t="s">
        <v>93</v>
      </c>
      <c r="B224" s="1" t="s">
        <v>253</v>
      </c>
    </row>
    <row r="225" spans="1:2" x14ac:dyDescent="0.25">
      <c r="A225" s="1" t="s">
        <v>120</v>
      </c>
      <c r="B225" s="1" t="s">
        <v>249</v>
      </c>
    </row>
    <row r="226" spans="1:2" x14ac:dyDescent="0.25">
      <c r="A226" s="1" t="s">
        <v>180</v>
      </c>
      <c r="B226" s="1" t="s">
        <v>251</v>
      </c>
    </row>
    <row r="227" spans="1:2" x14ac:dyDescent="0.25">
      <c r="A227" s="1" t="s">
        <v>157</v>
      </c>
      <c r="B227" s="1" t="s">
        <v>253</v>
      </c>
    </row>
    <row r="228" spans="1:2" x14ac:dyDescent="0.25">
      <c r="A228" s="1" t="s">
        <v>136</v>
      </c>
      <c r="B228" s="1" t="s">
        <v>251</v>
      </c>
    </row>
    <row r="229" spans="1:2" x14ac:dyDescent="0.25">
      <c r="A229" s="1" t="s">
        <v>95</v>
      </c>
      <c r="B229" s="1" t="s">
        <v>251</v>
      </c>
    </row>
    <row r="230" spans="1:2" x14ac:dyDescent="0.25">
      <c r="A230" s="1" t="s">
        <v>118</v>
      </c>
      <c r="B230" s="1" t="s">
        <v>249</v>
      </c>
    </row>
    <row r="231" spans="1:2" x14ac:dyDescent="0.25">
      <c r="A231" s="1" t="s">
        <v>230</v>
      </c>
      <c r="B231" s="1" t="s">
        <v>249</v>
      </c>
    </row>
    <row r="232" spans="1:2" x14ac:dyDescent="0.25">
      <c r="A232" s="1" t="s">
        <v>221</v>
      </c>
      <c r="B232" s="1" t="s">
        <v>252</v>
      </c>
    </row>
    <row r="233" spans="1:2" x14ac:dyDescent="0.25">
      <c r="A233" s="1" t="s">
        <v>222</v>
      </c>
      <c r="B233" s="1" t="s">
        <v>252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F A A B Q S w M E F A A C A A g A k l k s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J J Z L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W S x Z i R N + 5 g Q C A A D u B w A A E w A c A E Z v c m 1 1 b G F z L 1 N l Y 3 R p b 2 4 x L m 0 g o h g A K K A U A A A A A A A A A A A A A A A A A A A A A A A A A A A A 1 V T B b t p A E L 0 j 8 Q 8 j c z G S g 2 y r 5 d D I B w S p W q l q a a F K p L i K F j O B b e x d t L O m Q S j / 3 l k M S Z r i F q p e 8 M X r 9 3 b m z c z 6 L W F m p V Y w q t 7 R e b P R b N B c G J x C y 7 s g K w t h k U D f g p 0 j l I R u + Y M x A 3 4 c h u F Z H M Z h 2 4 M E c r T N B v A z 0 q X J k J E + L T s D n Z U F K u u / l T l 2 + l p Z / i D f 6 7 9 J v x I a S k m u R J F + U j g w c o n p b j + l v Q 9 X M B B W Q E + J f G V l R u n Q 4 E I Y q W Y w Z S K 9 R L y D O H 3 P O W e G S 5 r C 0 O j v 3 A m c Q S / L k A j G G j i v u n M x l 5 u q h 8 J Y D j q 4 t U 5 G S 6 8 d X A 8 w l 4 V k M v E C L 4 C + z s t C U R J 1 A 7 h Q m Z 6 y Q t J 9 H Y Z R A J 9 L b X F k V z k m T 8 v O R 6 3 w W z u o Z t T y u N R C u 5 r f o Z j y I N w I x 2 L C G 7 f M F v e r c Q Z w v c V 7 e T 7 K R C 4 M J d a U z 1 P 2 5 0 L N O O N 4 t c C n d G M j F N 1 q U 1 Q l O 5 L 8 P f r B e u 0 p U S A 3 Z 3 k P W L y 3 D w G s v R U K w y C P u f u q 4 8 I 3 6 E I v b t R u r y q L C Z p H v N y D 8 2 B v J o L 2 x j i O p 1 v L l U o W + 9 U c S 6 W p 5 Z y i + Y N i H V c p 1 r F O s Y 5 z i n X 9 O 8 U 6 r l K s Y 5 3 i S + 6 h 3 W x I t f f w n 9 v 4 C 8 7 Y 2 X R y D t 3 W / R f / x f 9 o v y O 8 s j U g 2 6 N C o 9 8 c U u H x L / i B p 9 P y d u f j x y d 4 j Z 7 8 I R 1 / H 7 8 o 6 9 i L O f q P N 7 P Z T P / A 3 y 7 y z n 8 C U E s B A i 0 A F A A C A A g A k l k s W f Y W a 3 O l A A A A 9 g A A A B I A A A A A A A A A A A A A A A A A A A A A A E N v b m Z p Z y 9 Q Y W N r Y W d l L n h t b F B L A Q I t A B Q A A g A I A J J Z L F k P y u m r p A A A A O k A A A A T A A A A A A A A A A A A A A A A A P E A A A B b Q 2 9 u d G V u d F 9 U e X B l c 1 0 u e G 1 s U E s B A i 0 A F A A C A A g A k l k s W Y k T f u Y E A g A A 7 g c A A B M A A A A A A A A A A A A A A A A A 4 g E A A E Z v c m 1 1 b G F z L 1 N l Y 3 R p b 2 4 x L m 1 Q S w U G A A A A A A M A A w D C A A A A M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i Y A A A A A A A D o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d G l t Y X R l c y U y M G 9 m J T I w d G h l J T I w d X N l J T I w b 2 Y l M j B 3 Y X R l c i U y M C g y M D A w L T I w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Y w N D E 1 M G Q t N m N i Y S 0 0 O T A 4 L T g 3 O T Q t Z W J m N m Q 3 O G E w N G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z d G l t Y X R l c 1 9 v Z l 9 0 a G V f d X N l X 2 9 m X 3 d h d G V y X 1 8 y M D A w X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0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0 L T A 5 L T E y V D A 5 O j A 2 O j E z L j c w N D Q z O D J a I i A v P j x F b n R y e S B U e X B l P S J G a W x s Q 2 9 s d W 1 u V H l w Z X M i I F Z h b H V l P S J z Q m d N R k J R V U Z C U V V G Q l F V R k J R V U Z C U T 0 9 I i A v P j x F b n R y e S B U e X B l P S J G a W x s Q 2 9 s d W 1 u T m F t Z X M i I F Z h b H V l P S J z W y Z x d W 9 0 O 2 5 h b W U m c X V v d D s s J n F 1 b 3 Q 7 e W V h c i Z x d W 9 0 O y w m c X V v d D t w b 3 B f b i Z x d W 9 0 O y w m c X V v d D t w b 3 B f d S Z x d W 9 0 O y w m c X V v d D t 3 Y X R f Y m F z X 2 4 m c X V v d D s s J n F 1 b 3 Q 7 d 2 F 0 X 2 x p b V 9 u J n F 1 b 3 Q 7 L C Z x d W 9 0 O 3 d h d F 9 1 b m l t c F 9 u J n F 1 b 3 Q 7 L C Z x d W 9 0 O 3 d h d F 9 z d X J f b i Z x d W 9 0 O y w m c X V v d D t 3 Y X R f Y m F z X 3 I m c X V v d D s s J n F 1 b 3 Q 7 d 2 F 0 X 2 x p b V 9 y J n F 1 b 3 Q 7 L C Z x d W 9 0 O 3 d h d F 9 1 b m l t c F 9 y J n F 1 b 3 Q 7 L C Z x d W 9 0 O 3 d h d F 9 z d X J f c i Z x d W 9 0 O y w m c X V v d D t 3 Y X R f Y m F z X 3 U m c X V v d D s s J n F 1 b 3 Q 7 d 2 F 0 X 2 x p b V 9 1 J n F 1 b 3 Q 7 L C Z x d W 9 0 O 3 d h d F 9 1 b m l t c F 9 1 J n F 1 b 3 Q 7 L C Z x d W 9 0 O 3 d h d F 9 z d X J f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3 R p b W F 0 Z X M g b 2 Y g d G h l I H V z Z S B v Z i B 3 Y X R l c i A o M j A w M C 0 y M D I w K S 9 B d X R v U m V t b 3 Z l Z E N v b H V t b n M x L n t u Y W 1 l L D B 9 J n F 1 b 3 Q 7 L C Z x d W 9 0 O 1 N l Y 3 R p b 2 4 x L 0 V z d G l t Y X R l c y B v Z i B 0 a G U g d X N l I G 9 m I H d h d G V y I C g y M D A w L T I w M j A p L 0 F 1 d G 9 S Z W 1 v d m V k Q 2 9 s d W 1 u c z E u e 3 l l Y X I s M X 0 m c X V v d D s s J n F 1 b 3 Q 7 U 2 V j d G l v b j E v R X N 0 a W 1 h d G V z I G 9 m I H R o Z S B 1 c 2 U g b 2 Y g d 2 F 0 Z X I g K D I w M D A t M j A y M C k v Q X V 0 b 1 J l b W 9 2 Z W R D b 2 x 1 b W 5 z M S 5 7 c G 9 w X 2 4 s M n 0 m c X V v d D s s J n F 1 b 3 Q 7 U 2 V j d G l v b j E v R X N 0 a W 1 h d G V z I G 9 m I H R o Z S B 1 c 2 U g b 2 Y g d 2 F 0 Z X I g K D I w M D A t M j A y M C k v Q X V 0 b 1 J l b W 9 2 Z W R D b 2 x 1 b W 5 z M S 5 7 c G 9 w X 3 U s M 3 0 m c X V v d D s s J n F 1 b 3 Q 7 U 2 V j d G l v b j E v R X N 0 a W 1 h d G V z I G 9 m I H R o Z S B 1 c 2 U g b 2 Y g d 2 F 0 Z X I g K D I w M D A t M j A y M C k v Q X V 0 b 1 J l b W 9 2 Z W R D b 2 x 1 b W 5 z M S 5 7 d 2 F 0 X 2 J h c 1 9 u L D R 9 J n F 1 b 3 Q 7 L C Z x d W 9 0 O 1 N l Y 3 R p b 2 4 x L 0 V z d G l t Y X R l c y B v Z i B 0 a G U g d X N l I G 9 m I H d h d G V y I C g y M D A w L T I w M j A p L 0 F 1 d G 9 S Z W 1 v d m V k Q 2 9 s d W 1 u c z E u e 3 d h d F 9 s a W 1 f b i w 1 f S Z x d W 9 0 O y w m c X V v d D t T Z W N 0 a W 9 u M S 9 F c 3 R p b W F 0 Z X M g b 2 Y g d G h l I H V z Z S B v Z i B 3 Y X R l c i A o M j A w M C 0 y M D I w K S 9 B d X R v U m V t b 3 Z l Z E N v b H V t b n M x L n t 3 Y X R f d W 5 p b X B f b i w 2 f S Z x d W 9 0 O y w m c X V v d D t T Z W N 0 a W 9 u M S 9 F c 3 R p b W F 0 Z X M g b 2 Y g d G h l I H V z Z S B v Z i B 3 Y X R l c i A o M j A w M C 0 y M D I w K S 9 B d X R v U m V t b 3 Z l Z E N v b H V t b n M x L n t 3 Y X R f c 3 V y X 2 4 s N 3 0 m c X V v d D s s J n F 1 b 3 Q 7 U 2 V j d G l v b j E v R X N 0 a W 1 h d G V z I G 9 m I H R o Z S B 1 c 2 U g b 2 Y g d 2 F 0 Z X I g K D I w M D A t M j A y M C k v Q X V 0 b 1 J l b W 9 2 Z W R D b 2 x 1 b W 5 z M S 5 7 d 2 F 0 X 2 J h c 1 9 y L D h 9 J n F 1 b 3 Q 7 L C Z x d W 9 0 O 1 N l Y 3 R p b 2 4 x L 0 V z d G l t Y X R l c y B v Z i B 0 a G U g d X N l I G 9 m I H d h d G V y I C g y M D A w L T I w M j A p L 0 F 1 d G 9 S Z W 1 v d m V k Q 2 9 s d W 1 u c z E u e 3 d h d F 9 s a W 1 f c i w 5 f S Z x d W 9 0 O y w m c X V v d D t T Z W N 0 a W 9 u M S 9 F c 3 R p b W F 0 Z X M g b 2 Y g d G h l I H V z Z S B v Z i B 3 Y X R l c i A o M j A w M C 0 y M D I w K S 9 B d X R v U m V t b 3 Z l Z E N v b H V t b n M x L n t 3 Y X R f d W 5 p b X B f c i w x M H 0 m c X V v d D s s J n F 1 b 3 Q 7 U 2 V j d G l v b j E v R X N 0 a W 1 h d G V z I G 9 m I H R o Z S B 1 c 2 U g b 2 Y g d 2 F 0 Z X I g K D I w M D A t M j A y M C k v Q X V 0 b 1 J l b W 9 2 Z W R D b 2 x 1 b W 5 z M S 5 7 d 2 F 0 X 3 N 1 c l 9 y L D E x f S Z x d W 9 0 O y w m c X V v d D t T Z W N 0 a W 9 u M S 9 F c 3 R p b W F 0 Z X M g b 2 Y g d G h l I H V z Z S B v Z i B 3 Y X R l c i A o M j A w M C 0 y M D I w K S 9 B d X R v U m V t b 3 Z l Z E N v b H V t b n M x L n t 3 Y X R f Y m F z X 3 U s M T J 9 J n F 1 b 3 Q 7 L C Z x d W 9 0 O 1 N l Y 3 R p b 2 4 x L 0 V z d G l t Y X R l c y B v Z i B 0 a G U g d X N l I G 9 m I H d h d G V y I C g y M D A w L T I w M j A p L 0 F 1 d G 9 S Z W 1 v d m V k Q 2 9 s d W 1 u c z E u e 3 d h d F 9 s a W 1 f d S w x M 3 0 m c X V v d D s s J n F 1 b 3 Q 7 U 2 V j d G l v b j E v R X N 0 a W 1 h d G V z I G 9 m I H R o Z S B 1 c 2 U g b 2 Y g d 2 F 0 Z X I g K D I w M D A t M j A y M C k v Q X V 0 b 1 J l b W 9 2 Z W R D b 2 x 1 b W 5 z M S 5 7 d 2 F 0 X 3 V u a W 1 w X 3 U s M T R 9 J n F 1 b 3 Q 7 L C Z x d W 9 0 O 1 N l Y 3 R p b 2 4 x L 0 V z d G l t Y X R l c y B v Z i B 0 a G U g d X N l I G 9 m I H d h d G V y I C g y M D A w L T I w M j A p L 0 F 1 d G 9 S Z W 1 v d m V k Q 2 9 s d W 1 u c z E u e 3 d h d F 9 z d X J f d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V z d G l t Y X R l c y B v Z i B 0 a G U g d X N l I G 9 m I H d h d G V y I C g y M D A w L T I w M j A p L 0 F 1 d G 9 S Z W 1 v d m V k Q 2 9 s d W 1 u c z E u e 2 5 h b W U s M H 0 m c X V v d D s s J n F 1 b 3 Q 7 U 2 V j d G l v b j E v R X N 0 a W 1 h d G V z I G 9 m I H R o Z S B 1 c 2 U g b 2 Y g d 2 F 0 Z X I g K D I w M D A t M j A y M C k v Q X V 0 b 1 J l b W 9 2 Z W R D b 2 x 1 b W 5 z M S 5 7 e W V h c i w x f S Z x d W 9 0 O y w m c X V v d D t T Z W N 0 a W 9 u M S 9 F c 3 R p b W F 0 Z X M g b 2 Y g d G h l I H V z Z S B v Z i B 3 Y X R l c i A o M j A w M C 0 y M D I w K S 9 B d X R v U m V t b 3 Z l Z E N v b H V t b n M x L n t w b 3 B f b i w y f S Z x d W 9 0 O y w m c X V v d D t T Z W N 0 a W 9 u M S 9 F c 3 R p b W F 0 Z X M g b 2 Y g d G h l I H V z Z S B v Z i B 3 Y X R l c i A o M j A w M C 0 y M D I w K S 9 B d X R v U m V t b 3 Z l Z E N v b H V t b n M x L n t w b 3 B f d S w z f S Z x d W 9 0 O y w m c X V v d D t T Z W N 0 a W 9 u M S 9 F c 3 R p b W F 0 Z X M g b 2 Y g d G h l I H V z Z S B v Z i B 3 Y X R l c i A o M j A w M C 0 y M D I w K S 9 B d X R v U m V t b 3 Z l Z E N v b H V t b n M x L n t 3 Y X R f Y m F z X 2 4 s N H 0 m c X V v d D s s J n F 1 b 3 Q 7 U 2 V j d G l v b j E v R X N 0 a W 1 h d G V z I G 9 m I H R o Z S B 1 c 2 U g b 2 Y g d 2 F 0 Z X I g K D I w M D A t M j A y M C k v Q X V 0 b 1 J l b W 9 2 Z W R D b 2 x 1 b W 5 z M S 5 7 d 2 F 0 X 2 x p b V 9 u L D V 9 J n F 1 b 3 Q 7 L C Z x d W 9 0 O 1 N l Y 3 R p b 2 4 x L 0 V z d G l t Y X R l c y B v Z i B 0 a G U g d X N l I G 9 m I H d h d G V y I C g y M D A w L T I w M j A p L 0 F 1 d G 9 S Z W 1 v d m V k Q 2 9 s d W 1 u c z E u e 3 d h d F 9 1 b m l t c F 9 u L D Z 9 J n F 1 b 3 Q 7 L C Z x d W 9 0 O 1 N l Y 3 R p b 2 4 x L 0 V z d G l t Y X R l c y B v Z i B 0 a G U g d X N l I G 9 m I H d h d G V y I C g y M D A w L T I w M j A p L 0 F 1 d G 9 S Z W 1 v d m V k Q 2 9 s d W 1 u c z E u e 3 d h d F 9 z d X J f b i w 3 f S Z x d W 9 0 O y w m c X V v d D t T Z W N 0 a W 9 u M S 9 F c 3 R p b W F 0 Z X M g b 2 Y g d G h l I H V z Z S B v Z i B 3 Y X R l c i A o M j A w M C 0 y M D I w K S 9 B d X R v U m V t b 3 Z l Z E N v b H V t b n M x L n t 3 Y X R f Y m F z X 3 I s O H 0 m c X V v d D s s J n F 1 b 3 Q 7 U 2 V j d G l v b j E v R X N 0 a W 1 h d G V z I G 9 m I H R o Z S B 1 c 2 U g b 2 Y g d 2 F 0 Z X I g K D I w M D A t M j A y M C k v Q X V 0 b 1 J l b W 9 2 Z W R D b 2 x 1 b W 5 z M S 5 7 d 2 F 0 X 2 x p b V 9 y L D l 9 J n F 1 b 3 Q 7 L C Z x d W 9 0 O 1 N l Y 3 R p b 2 4 x L 0 V z d G l t Y X R l c y B v Z i B 0 a G U g d X N l I G 9 m I H d h d G V y I C g y M D A w L T I w M j A p L 0 F 1 d G 9 S Z W 1 v d m V k Q 2 9 s d W 1 u c z E u e 3 d h d F 9 1 b m l t c F 9 y L D E w f S Z x d W 9 0 O y w m c X V v d D t T Z W N 0 a W 9 u M S 9 F c 3 R p b W F 0 Z X M g b 2 Y g d G h l I H V z Z S B v Z i B 3 Y X R l c i A o M j A w M C 0 y M D I w K S 9 B d X R v U m V t b 3 Z l Z E N v b H V t b n M x L n t 3 Y X R f c 3 V y X 3 I s M T F 9 J n F 1 b 3 Q 7 L C Z x d W 9 0 O 1 N l Y 3 R p b 2 4 x L 0 V z d G l t Y X R l c y B v Z i B 0 a G U g d X N l I G 9 m I H d h d G V y I C g y M D A w L T I w M j A p L 0 F 1 d G 9 S Z W 1 v d m V k Q 2 9 s d W 1 u c z E u e 3 d h d F 9 i Y X N f d S w x M n 0 m c X V v d D s s J n F 1 b 3 Q 7 U 2 V j d G l v b j E v R X N 0 a W 1 h d G V z I G 9 m I H R o Z S B 1 c 2 U g b 2 Y g d 2 F 0 Z X I g K D I w M D A t M j A y M C k v Q X V 0 b 1 J l b W 9 2 Z W R D b 2 x 1 b W 5 z M S 5 7 d 2 F 0 X 2 x p b V 9 1 L D E z f S Z x d W 9 0 O y w m c X V v d D t T Z W N 0 a W 9 u M S 9 F c 3 R p b W F 0 Z X M g b 2 Y g d G h l I H V z Z S B v Z i B 3 Y X R l c i A o M j A w M C 0 y M D I w K S 9 B d X R v U m V t b 3 Z l Z E N v b H V t b n M x L n t 3 Y X R f d W 5 p b X B f d S w x N H 0 m c X V v d D s s J n F 1 b 3 Q 7 U 2 V j d G l v b j E v R X N 0 a W 1 h d G V z I G 9 m I H R o Z S B 1 c 2 U g b 2 Y g d 2 F 0 Z X I g K D I w M D A t M j A y M C k v Q X V 0 b 1 J l b W 9 2 Z W R D b 2 x 1 b W 5 z M S 5 7 d 2 F 0 X 3 N 1 c l 9 1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N 0 a W 1 h d G V z J T I w b 2 Y l M j B 0 a G U l M j B 1 c 2 U l M j B v Z i U y M H d h d G V y J T I w K D I w M D A t M j A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a W 1 h d G V z J T I w b 2 Y l M j B 0 a G U l M j B 1 c 2 U l M j B v Z i U y M H d h d G V y J T I w K D I w M D A t M j A y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a W 1 h d G V z J T I w b 2 Y l M j B 0 a G U l M j B 1 c 2 U l M j B v Z i U y M H d h d G V y J T I w K D I w M D A t M j A y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k 9 I i A v P j x F b n R y e S B U e X B l P S J G a W x s T G F z d F V w Z G F 0 Z W Q i I F Z h b H V l P S J k M j A y N C 0 w O S 0 x M l Q w O T o w N z o w O S 4 y M z Q 1 M D g 5 W i I g L z 4 8 R W 5 0 c n k g V H l w Z T 0 i U X V l c n l J R C I g V m F s d W U 9 I n N l N D l m M D Z l Y y 1 j O D N i L T Q x Y j I t Y m M 2 Y i 1 j N T g 2 Y z g 3 O G M w O D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y M z M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c y 9 B d X R v U m V t b 3 Z l Z E N v b H V t b n M x L n t D b 2 x 1 b W 4 x L D B 9 J n F 1 b 3 Q 7 L C Z x d W 9 0 O 1 N l Y 3 R p b 2 4 x L 1 J l Z 2 l v b n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d p b 2 5 z L 0 F 1 d G 9 S Z W 1 v d m V k Q 2 9 s d W 1 u c z E u e 0 N v b H V t b j E s M H 0 m c X V v d D s s J n F 1 b 3 Q 7 U 2 V j d G l v b j E v U m V n a W 9 u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U 4 M j R h M G E t M j R j N C 0 0 O W Q 1 L W E w Y T k t N W Z k Z m V l Z j g z M 2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W d p b 2 5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l Q w O T o x M j o z N y 4 0 M D Q 4 M j A y W i I g L z 4 8 R W 5 0 c n k g V H l w Z T 0 i R m l s b E N v b H V t b l R 5 c G V z I i B W Y W x 1 Z T 0 i c 0 J n W T 0 i I C 8 + P E V u d H J 5 I F R 5 c G U 9 I k Z p b G x D b 2 x 1 b W 5 O Y W 1 l c y I g V m F s d W U 9 I n N b J n F 1 b 3 Q 7 b m F t Z S Z x d W 9 0 O y w m c X V v d D t y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5 z I C g y K S 9 B d X R v U m V t b 3 Z l Z E N v b H V t b n M x L n t u Y W 1 l L D B 9 J n F 1 b 3 Q 7 L C Z x d W 9 0 O 1 N l Y 3 R p b 2 4 x L 1 J l Z 2 l v b n M g K D I p L 0 F 1 d G 9 S Z W 1 v d m V k Q 2 9 s d W 1 u c z E u e 3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d p b 2 5 z I C g y K S 9 B d X R v U m V t b 3 Z l Z E N v b H V t b n M x L n t u Y W 1 l L D B 9 J n F 1 b 3 Q 7 L C Z x d W 9 0 O 1 N l Y 3 R p b 2 4 x L 1 J l Z 2 l v b n M g K D I p L 0 F 1 d G 9 S Z W 1 v d m V k Q 2 9 s d W 1 u c z E u e 3 J l Z 2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J T I w K D I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u T v w R p e r T p N 8 k + l 6 E 4 W 3 A A A A A A I A A A A A A B B m A A A A A Q A A I A A A A M J v g G 3 g r x H 9 H P f X P G s + S b n f Q 2 3 D 4 T 6 p o L P K K z y Y f f y d A A A A A A 6 A A A A A A g A A I A A A A N 2 v v 3 t b 5 T v C H L O P 6 i V A W Z O 1 5 H q s Q D X b U + u B e e D a J s W D U A A A A K z B 5 f o h U p l w 3 1 M r t w E P X x G q J 7 R 8 T 0 q P V 5 h w j 3 E 3 O r A q f 9 + w t 8 3 s a Y M y 7 M S q Z x 0 p 8 j 4 g + / T N T e H p Z 5 1 b 8 r j h U d f 2 8 c 1 p 6 O 1 p j 8 q G 0 i / f 7 i 1 P Q A A A A M d C x q g 2 j N G A h 0 x k F i 7 t K o V 6 0 L R 1 J j D f R M B N 6 n l B V a I n C c B F H p h v S r i w L w Z H v c 4 G k 2 / K 2 R B s Y g I V z Y 6 1 V o + y Z t M = < / D a t a M a s h u p > 
</file>

<file path=customXml/itemProps1.xml><?xml version="1.0" encoding="utf-8"?>
<ds:datastoreItem xmlns:ds="http://schemas.openxmlformats.org/officeDocument/2006/customXml" ds:itemID="{FE39DCF1-D304-4E16-9548-388F1AAACF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Estimates of the use of water (</vt:lpstr>
      <vt:lpstr>Summary sheet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Siya Mabunda</dc:creator>
  <cp:lastModifiedBy>Siya Mabunda</cp:lastModifiedBy>
  <dcterms:created xsi:type="dcterms:W3CDTF">2024-09-12T09:05:32Z</dcterms:created>
  <dcterms:modified xsi:type="dcterms:W3CDTF">2024-09-18T17:19:19Z</dcterms:modified>
</cp:coreProperties>
</file>