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30"/>
  </bookViews>
  <sheets>
    <sheet name="Grades" sheetId="1" r:id="rId1"/>
    <sheet name="FRESHMAN" sheetId="7" r:id="rId2"/>
    <sheet name="SOPHMORE" sheetId="8" r:id="rId3"/>
    <sheet name="JUNIOR" sheetId="9" r:id="rId4"/>
    <sheet name="SENIOR" sheetId="10" r:id="rId5"/>
    <sheet name="All GPA'S" sheetId="4" r:id="rId6"/>
    <sheet name="gpa scales " sheetId="2" r:id="rId7"/>
  </sheets>
  <definedNames>
    <definedName name="_2014_15" localSheetId="1">FRESHMAN!$B$4:$C$11</definedName>
    <definedName name="_2014_15" localSheetId="3">JUNIOR!$B$4:$C$11</definedName>
    <definedName name="_2014_15" localSheetId="4">SENIOR!$B$4:$C$11</definedName>
    <definedName name="_2014_15" localSheetId="2">SOPHMORE!$B$4:$C$11</definedName>
    <definedName name="_2014_15">#REF!</definedName>
    <definedName name="_2014grade" localSheetId="1">FRESHMAN!$C$4:$C$11</definedName>
    <definedName name="_2014grade" localSheetId="3">JUNIOR!$C$4:$C$11</definedName>
    <definedName name="_2014grade" localSheetId="4">SENIOR!$C$4:$C$11</definedName>
    <definedName name="_2014grade" localSheetId="2">SOPHMORE!$C$4:$C$11</definedName>
    <definedName name="_2014grad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4" l="1"/>
  <c r="S5" i="10"/>
  <c r="S5" i="9"/>
  <c r="S5" i="8"/>
  <c r="S5" i="7"/>
  <c r="N11" i="4" l="1"/>
  <c r="N8" i="4"/>
  <c r="N5" i="4"/>
  <c r="K11" i="4"/>
  <c r="K8" i="4"/>
  <c r="K5" i="4"/>
  <c r="H11" i="4"/>
  <c r="H8" i="4"/>
  <c r="H5" i="4"/>
  <c r="E11" i="4"/>
  <c r="E8" i="4"/>
  <c r="E5" i="4"/>
  <c r="E5" i="9" l="1"/>
  <c r="E8" i="9" s="1"/>
  <c r="S6" i="9"/>
  <c r="C14" i="9" s="1"/>
  <c r="S7" i="9"/>
  <c r="C15" i="9" s="1"/>
  <c r="S7" i="10"/>
  <c r="C15" i="10" s="1"/>
  <c r="S6" i="10"/>
  <c r="C14" i="10" s="1"/>
  <c r="E5" i="10"/>
  <c r="E8" i="10" s="1"/>
  <c r="S7" i="8"/>
  <c r="C15" i="8" s="1"/>
  <c r="S6" i="8"/>
  <c r="C14" i="8" s="1"/>
  <c r="E5" i="8"/>
  <c r="E8" i="8" s="1"/>
  <c r="S7" i="7"/>
  <c r="C15" i="7" s="1"/>
  <c r="S6" i="7"/>
  <c r="C14" i="7" s="1"/>
  <c r="E5" i="7"/>
  <c r="E8" i="7" s="1"/>
  <c r="C13" i="10" l="1"/>
  <c r="C13" i="8"/>
  <c r="C13" i="7"/>
  <c r="G11" i="1"/>
  <c r="D11" i="1"/>
  <c r="B5" i="4" s="1"/>
  <c r="B8" i="4" l="1"/>
  <c r="H21" i="4" s="1"/>
  <c r="B11" i="4"/>
  <c r="H22" i="4" s="1"/>
  <c r="C13" i="9"/>
  <c r="E11" i="1"/>
  <c r="F11" i="1"/>
  <c r="I7" i="1" l="1"/>
  <c r="H20" i="4" s="1"/>
  <c r="L9" i="1" l="1"/>
  <c r="I10" i="1" l="1"/>
</calcChain>
</file>

<file path=xl/comments1.xml><?xml version="1.0" encoding="utf-8"?>
<comments xmlns="http://schemas.openxmlformats.org/spreadsheetml/2006/main">
  <authors>
    <author>Kids</author>
  </authors>
  <commentList>
    <comment ref="L8" authorId="0" shapeId="0">
      <text>
        <r>
          <rPr>
            <sz val="9"/>
            <color indexed="81"/>
            <rFont val="Tahoma"/>
            <family val="2"/>
          </rPr>
          <t xml:space="preserve">you can edit the scale. Just click on the cell and choose.
</t>
        </r>
      </text>
    </comment>
  </commentList>
</comments>
</file>

<file path=xl/comments2.xml><?xml version="1.0" encoding="utf-8"?>
<comments xmlns="http://schemas.openxmlformats.org/spreadsheetml/2006/main">
  <authors>
    <author>Kids</author>
  </authors>
  <commentList>
    <comment ref="G15" authorId="0" shapeId="0">
      <text>
        <r>
          <rPr>
            <sz val="9"/>
            <color indexed="81"/>
            <rFont val="Tahoma"/>
            <family val="2"/>
          </rPr>
          <t xml:space="preserve">you can edit the scale. Just click on the cell and choose.
</t>
        </r>
      </text>
    </comment>
  </commentList>
</comments>
</file>

<file path=xl/sharedStrings.xml><?xml version="1.0" encoding="utf-8"?>
<sst xmlns="http://schemas.openxmlformats.org/spreadsheetml/2006/main" count="446" uniqueCount="60">
  <si>
    <t>Grade Information</t>
  </si>
  <si>
    <t>1st</t>
  </si>
  <si>
    <t>2nd</t>
  </si>
  <si>
    <t>3rd</t>
  </si>
  <si>
    <t>4th</t>
  </si>
  <si>
    <t>%</t>
  </si>
  <si>
    <t>Letter</t>
  </si>
  <si>
    <t>A</t>
  </si>
  <si>
    <t>B</t>
  </si>
  <si>
    <t>C</t>
  </si>
  <si>
    <t>D</t>
  </si>
  <si>
    <t>F</t>
  </si>
  <si>
    <t xml:space="preserve"> GPA</t>
  </si>
  <si>
    <t>CP</t>
  </si>
  <si>
    <t xml:space="preserve">Collage GPA </t>
  </si>
  <si>
    <t xml:space="preserve"> honers</t>
  </si>
  <si>
    <t>AP</t>
  </si>
  <si>
    <t xml:space="preserve">Total Average </t>
  </si>
  <si>
    <t xml:space="preserve">Avg. Letter Grd. </t>
  </si>
  <si>
    <t>Collage GPA</t>
  </si>
  <si>
    <t>A+</t>
  </si>
  <si>
    <t>A-</t>
  </si>
  <si>
    <t>B+</t>
  </si>
  <si>
    <t>B-</t>
  </si>
  <si>
    <t>C+</t>
  </si>
  <si>
    <t>C-</t>
  </si>
  <si>
    <t>D+</t>
  </si>
  <si>
    <t>D-</t>
  </si>
  <si>
    <t>7 Point Scale</t>
  </si>
  <si>
    <t xml:space="preserve">10 Point Scale </t>
  </si>
  <si>
    <t>7 point GPA Scale</t>
  </si>
  <si>
    <t>10 Point GPA Scale</t>
  </si>
  <si>
    <t>GPA</t>
  </si>
  <si>
    <t>BLOCK</t>
  </si>
  <si>
    <t>LEVEL</t>
  </si>
  <si>
    <t xml:space="preserve">1st Six </t>
  </si>
  <si>
    <t xml:space="preserve">2nd Six </t>
  </si>
  <si>
    <t xml:space="preserve">3rd Six </t>
  </si>
  <si>
    <t xml:space="preserve">final exam </t>
  </si>
  <si>
    <t>AVG.</t>
  </si>
  <si>
    <t>level</t>
  </si>
  <si>
    <t>grade</t>
  </si>
  <si>
    <t>gpa's</t>
  </si>
  <si>
    <t>Collage</t>
  </si>
  <si>
    <t xml:space="preserve">7 point </t>
  </si>
  <si>
    <t>10 point</t>
  </si>
  <si>
    <t>AVERAGE</t>
  </si>
  <si>
    <t>LETTER</t>
  </si>
  <si>
    <t>\</t>
  </si>
  <si>
    <t xml:space="preserve">Current GPA </t>
  </si>
  <si>
    <t>Select Level</t>
  </si>
  <si>
    <t>Collage Scale</t>
  </si>
  <si>
    <t>APPLICABLE?</t>
  </si>
  <si>
    <t>NO</t>
  </si>
  <si>
    <t>FRESHMAN</t>
  </si>
  <si>
    <t>SOPHMORE</t>
  </si>
  <si>
    <t>JUNIOR</t>
  </si>
  <si>
    <t>SENIOR</t>
  </si>
  <si>
    <t>COMPLETED HIGHSCHOOL?</t>
  </si>
  <si>
    <t>AVERAGE TOTAL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</si>
</sst>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19" applyNumberFormat="0" applyFill="0" applyAlignment="0" applyProtection="0"/>
  </cellStyleXfs>
  <cellXfs count="62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1" applyBorder="1" applyAlignment="1"/>
    <xf numFmtId="0" fontId="1" fillId="0" borderId="0" xfId="1" applyBorder="1"/>
    <xf numFmtId="0" fontId="7" fillId="5" borderId="14" xfId="0" applyFont="1" applyFill="1" applyBorder="1"/>
    <xf numFmtId="0" fontId="7" fillId="0" borderId="15" xfId="0" applyFont="1" applyBorder="1"/>
    <xf numFmtId="0" fontId="7" fillId="5" borderId="15" xfId="0" applyFont="1" applyFill="1" applyBorder="1"/>
    <xf numFmtId="0" fontId="7" fillId="5" borderId="16" xfId="0" applyFont="1" applyFill="1" applyBorder="1"/>
    <xf numFmtId="0" fontId="7" fillId="0" borderId="17" xfId="0" applyFont="1" applyFill="1" applyBorder="1"/>
    <xf numFmtId="0" fontId="7" fillId="0" borderId="18" xfId="0" applyFont="1" applyFill="1" applyBorder="1"/>
    <xf numFmtId="0" fontId="0" fillId="0" borderId="0" xfId="0" applyBorder="1" applyProtection="1">
      <protection locked="0"/>
    </xf>
    <xf numFmtId="0" fontId="0" fillId="0" borderId="8" xfId="0" applyBorder="1" applyProtection="1">
      <protection locked="0"/>
    </xf>
    <xf numFmtId="0" fontId="2" fillId="2" borderId="21" xfId="2" applyBorder="1" applyAlignment="1"/>
    <xf numFmtId="0" fontId="11" fillId="0" borderId="26" xfId="5" applyBorder="1"/>
    <xf numFmtId="0" fontId="11" fillId="0" borderId="27" xfId="5" applyBorder="1"/>
    <xf numFmtId="0" fontId="0" fillId="5" borderId="15" xfId="0" applyFont="1" applyFill="1" applyBorder="1"/>
    <xf numFmtId="0" fontId="0" fillId="5" borderId="20" xfId="0" applyFont="1" applyFill="1" applyBorder="1"/>
    <xf numFmtId="0" fontId="9" fillId="4" borderId="30" xfId="4" applyFont="1" applyBorder="1" applyAlignment="1" applyProtection="1">
      <protection locked="0"/>
    </xf>
    <xf numFmtId="0" fontId="9" fillId="4" borderId="31" xfId="4" applyFont="1" applyBorder="1" applyAlignment="1" applyProtection="1">
      <protection locked="0"/>
    </xf>
    <xf numFmtId="0" fontId="2" fillId="2" borderId="32" xfId="2" applyBorder="1" applyAlignment="1"/>
    <xf numFmtId="0" fontId="0" fillId="5" borderId="20" xfId="0" applyFont="1" applyFill="1" applyBorder="1" applyProtection="1"/>
    <xf numFmtId="0" fontId="6" fillId="3" borderId="3" xfId="3" applyFont="1" applyBorder="1" applyAlignment="1">
      <alignment horizontal="center"/>
    </xf>
    <xf numFmtId="0" fontId="3" fillId="3" borderId="3" xfId="3" applyBorder="1" applyAlignment="1">
      <alignment horizontal="center"/>
    </xf>
    <xf numFmtId="0" fontId="5" fillId="3" borderId="3" xfId="3" applyFont="1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12" xfId="2" applyBorder="1" applyAlignment="1">
      <alignment horizontal="center"/>
    </xf>
    <xf numFmtId="0" fontId="2" fillId="2" borderId="13" xfId="2" applyBorder="1" applyAlignment="1">
      <alignment horizontal="center"/>
    </xf>
    <xf numFmtId="0" fontId="9" fillId="4" borderId="12" xfId="4" applyFont="1" applyBorder="1" applyAlignment="1" applyProtection="1">
      <alignment horizontal="center"/>
      <protection locked="0"/>
    </xf>
    <xf numFmtId="0" fontId="8" fillId="4" borderId="13" xfId="4" applyFont="1" applyBorder="1" applyAlignment="1" applyProtection="1">
      <alignment horizontal="center"/>
      <protection locked="0"/>
    </xf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6" fillId="3" borderId="10" xfId="3" applyFont="1" applyBorder="1" applyAlignment="1">
      <alignment horizontal="center"/>
    </xf>
    <xf numFmtId="0" fontId="2" fillId="2" borderId="22" xfId="2" applyBorder="1" applyAlignment="1">
      <alignment horizontal="center"/>
    </xf>
    <xf numFmtId="0" fontId="2" fillId="2" borderId="23" xfId="2" applyBorder="1" applyAlignment="1">
      <alignment horizontal="center"/>
    </xf>
    <xf numFmtId="0" fontId="6" fillId="3" borderId="28" xfId="3" applyFont="1" applyBorder="1" applyAlignment="1">
      <alignment horizontal="center"/>
    </xf>
    <xf numFmtId="0" fontId="3" fillId="3" borderId="29" xfId="3" applyBorder="1" applyAlignment="1">
      <alignment horizontal="center"/>
    </xf>
    <xf numFmtId="0" fontId="6" fillId="3" borderId="0" xfId="3" applyFont="1" applyBorder="1" applyAlignment="1">
      <alignment horizontal="center"/>
    </xf>
    <xf numFmtId="0" fontId="3" fillId="3" borderId="0" xfId="3" applyBorder="1" applyAlignment="1">
      <alignment horizontal="center"/>
    </xf>
    <xf numFmtId="0" fontId="6" fillId="3" borderId="33" xfId="3" applyFont="1" applyBorder="1" applyAlignment="1">
      <alignment horizontal="center"/>
    </xf>
    <xf numFmtId="0" fontId="6" fillId="3" borderId="29" xfId="3" applyFont="1" applyBorder="1" applyAlignment="1">
      <alignment horizontal="center"/>
    </xf>
    <xf numFmtId="0" fontId="6" fillId="3" borderId="0" xfId="3" applyFont="1" applyAlignment="1">
      <alignment horizontal="center" wrapText="1"/>
    </xf>
    <xf numFmtId="0" fontId="6" fillId="3" borderId="3" xfId="3" applyFont="1" applyBorder="1" applyAlignment="1">
      <alignment horizontal="center" wrapText="1"/>
    </xf>
    <xf numFmtId="0" fontId="6" fillId="3" borderId="0" xfId="3" applyFont="1" applyAlignment="1">
      <alignment horizontal="center"/>
    </xf>
    <xf numFmtId="0" fontId="2" fillId="2" borderId="34" xfId="2" applyBorder="1" applyAlignment="1">
      <alignment horizontal="center"/>
    </xf>
    <xf numFmtId="0" fontId="9" fillId="4" borderId="35" xfId="4" applyFont="1" applyBorder="1" applyAlignment="1" applyProtection="1">
      <alignment horizontal="center"/>
      <protection locked="0"/>
    </xf>
    <xf numFmtId="0" fontId="9" fillId="4" borderId="3" xfId="4" applyFont="1" applyBorder="1" applyAlignment="1" applyProtection="1">
      <alignment horizontal="center"/>
      <protection locked="0"/>
    </xf>
    <xf numFmtId="0" fontId="4" fillId="3" borderId="3" xfId="3" applyFont="1" applyBorder="1" applyAlignment="1">
      <alignment horizontal="center"/>
    </xf>
    <xf numFmtId="0" fontId="4" fillId="3" borderId="0" xfId="3" applyFont="1" applyAlignment="1">
      <alignment horizontal="center"/>
    </xf>
    <xf numFmtId="0" fontId="2" fillId="2" borderId="2" xfId="2" applyAlignment="1">
      <alignment horizontal="center"/>
    </xf>
    <xf numFmtId="0" fontId="0" fillId="2" borderId="12" xfId="2" applyFont="1" applyBorder="1" applyAlignment="1">
      <alignment horizontal="center"/>
    </xf>
    <xf numFmtId="0" fontId="1" fillId="0" borderId="1" xfId="1" applyAlignment="1">
      <alignment horizontal="center"/>
    </xf>
  </cellXfs>
  <cellStyles count="6">
    <cellStyle name="60% - Accent1" xfId="4" builtinId="32"/>
    <cellStyle name="Accent1" xfId="3" builtinId="29"/>
    <cellStyle name="Heading 1" xfId="1" builtinId="16"/>
    <cellStyle name="Heading 2" xfId="5" builtinId="17"/>
    <cellStyle name="Normal" xfId="0" builtinId="0"/>
    <cellStyle name="Output" xfId="2" builtinId="2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  <protection locked="0" hidden="0"/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  <protection locked="0" hidden="0"/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  <protection locked="0" hidden="0"/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  <protection locked="0" hidden="0"/>
    </dxf>
    <dxf>
      <protection locked="0" hidden="0"/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grades" displayName="mygrades" ref="D5:G11" totalsRowCount="1" dataDxfId="10">
  <autoFilter ref="D5:G10">
    <filterColumn colId="0" hiddenButton="1"/>
    <filterColumn colId="1" hiddenButton="1"/>
    <filterColumn colId="2" hiddenButton="1"/>
    <filterColumn colId="3" hiddenButton="1"/>
  </autoFilter>
  <tableColumns count="4">
    <tableColumn id="1" name="1st" totalsRowFunction="custom" dataDxfId="9" totalsRowDxfId="3">
      <totalsRowFormula>IF(D10="",AVERAGE(D7:D9), ROUND((D7*0.3)+(D8*0.3)+(D9*0.3)+(D10*0.1), 0))</totalsRowFormula>
    </tableColumn>
    <tableColumn id="2" name="2nd" totalsRowFunction="custom" dataDxfId="8" totalsRowDxfId="2">
      <totalsRowFormula>IF(E10="",AVERAGE(E7:E9), ROUND((E7*0.3)+(E8*0.3)+(E9*0.3)+(E10*0.1), 0))</totalsRowFormula>
    </tableColumn>
    <tableColumn id="3" name="3rd" totalsRowFunction="custom" dataDxfId="7" totalsRowDxfId="1">
      <totalsRowFormula>IF(F10="",AVERAGE(F7:F9), ROUND((F7*0.3)+(F8*0.3)+(F9*0.3)+(F10*0.1), 0))</totalsRowFormula>
    </tableColumn>
    <tableColumn id="4" name="4th" totalsRowFunction="custom" dataDxfId="6" totalsRowDxfId="0">
      <totalsRowFormula>IF(G10="",AVERAGE(G7:G9), ROUND((G7*0.3)+(G8*0.3)+(G9*0.3)+(G10*0.1), 0))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gpa" displayName="gpa" ref="A2:C103" totalsRowShown="0">
  <autoFilter ref="A2:C103">
    <filterColumn colId="0" hiddenButton="1"/>
    <filterColumn colId="1" hiddenButton="1"/>
    <filterColumn colId="2" hiddenButton="1"/>
  </autoFilter>
  <tableColumns count="3">
    <tableColumn id="1" name="%" dataDxfId="5"/>
    <tableColumn id="2" name="Letter"/>
    <tableColumn id="3" name=" GP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gpa7pt" displayName="gpa7pt" ref="F2:J103" totalsRowShown="0">
  <autoFilter ref="F2:J1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%" dataDxfId="4"/>
    <tableColumn id="2" name="Letter"/>
    <tableColumn id="3" name="CP"/>
    <tableColumn id="4" name=" honers"/>
    <tableColumn id="5" name="AP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6" name="GPA10Pt" displayName="GPA10Pt" ref="L2:P103" totalsRowShown="0">
  <autoFilter ref="L2:P1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%"/>
    <tableColumn id="2" name="Letter"/>
    <tableColumn id="3" name="CP"/>
    <tableColumn id="4" name=" honers"/>
    <tableColumn id="5" name="AP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3"/>
  <sheetViews>
    <sheetView showGridLines="0" showRowColHeaders="0" tabSelected="1" zoomScale="130" zoomScaleNormal="130" workbookViewId="0">
      <selection activeCell="L9" sqref="L9:M9"/>
    </sheetView>
  </sheetViews>
  <sheetFormatPr defaultRowHeight="15" x14ac:dyDescent="0.25"/>
  <cols>
    <col min="1" max="1" width="3.5703125" customWidth="1"/>
    <col min="3" max="3" width="10.140625" customWidth="1"/>
    <col min="4" max="7" width="10.7109375" customWidth="1"/>
    <col min="8" max="8" width="4.140625" customWidth="1"/>
    <col min="9" max="10" width="10.28515625" customWidth="1"/>
    <col min="11" max="11" width="4.140625" customWidth="1"/>
    <col min="12" max="12" width="10.28515625" customWidth="1"/>
    <col min="13" max="13" width="9" customWidth="1"/>
  </cols>
  <sheetData>
    <row r="2" spans="2:14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2:14" ht="20.25" customHeight="1" x14ac:dyDescent="0.3">
      <c r="B4" s="7"/>
      <c r="C4" s="13" t="s">
        <v>0</v>
      </c>
      <c r="D4" s="13"/>
      <c r="E4" s="14"/>
      <c r="F4" s="8"/>
      <c r="G4" s="8"/>
      <c r="H4" s="8"/>
      <c r="I4" s="8"/>
      <c r="J4" s="8"/>
      <c r="K4" s="8"/>
      <c r="L4" s="8"/>
      <c r="M4" s="8"/>
      <c r="N4" s="9"/>
    </row>
    <row r="5" spans="2:14" x14ac:dyDescent="0.25">
      <c r="B5" s="7"/>
      <c r="C5" s="15" t="s">
        <v>33</v>
      </c>
      <c r="D5" s="5" t="s">
        <v>1</v>
      </c>
      <c r="E5" s="5" t="s">
        <v>2</v>
      </c>
      <c r="F5" s="5" t="s">
        <v>3</v>
      </c>
      <c r="G5" s="6" t="s">
        <v>4</v>
      </c>
      <c r="H5" s="8"/>
      <c r="I5" s="8"/>
      <c r="J5" s="8"/>
      <c r="K5" s="8"/>
      <c r="L5" s="8"/>
      <c r="M5" s="8"/>
      <c r="N5" s="9"/>
    </row>
    <row r="6" spans="2:14" x14ac:dyDescent="0.25">
      <c r="B6" s="7"/>
      <c r="C6" s="16" t="s">
        <v>34</v>
      </c>
      <c r="D6" s="21" t="s">
        <v>13</v>
      </c>
      <c r="E6" s="21" t="s">
        <v>13</v>
      </c>
      <c r="F6" s="21" t="s">
        <v>13</v>
      </c>
      <c r="G6" s="22" t="s">
        <v>13</v>
      </c>
      <c r="H6" s="8"/>
      <c r="I6" s="32" t="s">
        <v>17</v>
      </c>
      <c r="J6" s="33"/>
      <c r="K6" s="8"/>
      <c r="L6" s="8"/>
      <c r="M6" s="8"/>
      <c r="N6" s="9"/>
    </row>
    <row r="7" spans="2:14" x14ac:dyDescent="0.25">
      <c r="B7" s="7"/>
      <c r="C7" s="17" t="s">
        <v>35</v>
      </c>
      <c r="D7" s="21">
        <v>100</v>
      </c>
      <c r="E7" s="21">
        <v>100</v>
      </c>
      <c r="F7" s="21">
        <v>100</v>
      </c>
      <c r="G7" s="21">
        <v>100</v>
      </c>
      <c r="H7" s="8"/>
      <c r="I7" s="36">
        <f>ROUND(AVERAGE(mygrades[#Totals]),0)</f>
        <v>100</v>
      </c>
      <c r="J7" s="37"/>
      <c r="K7" s="8"/>
      <c r="L7" s="32" t="s">
        <v>32</v>
      </c>
      <c r="M7" s="33"/>
      <c r="N7" s="9"/>
    </row>
    <row r="8" spans="2:14" ht="15.75" x14ac:dyDescent="0.25">
      <c r="B8" s="7"/>
      <c r="C8" s="16" t="s">
        <v>36</v>
      </c>
      <c r="D8" s="21"/>
      <c r="E8" s="21"/>
      <c r="F8" s="21"/>
      <c r="G8" s="22"/>
      <c r="H8" s="8"/>
      <c r="I8" s="8"/>
      <c r="J8" s="8"/>
      <c r="K8" s="8"/>
      <c r="L8" s="38" t="s">
        <v>50</v>
      </c>
      <c r="M8" s="39"/>
      <c r="N8" s="9"/>
    </row>
    <row r="9" spans="2:14" x14ac:dyDescent="0.25">
      <c r="B9" s="7"/>
      <c r="C9" s="17" t="s">
        <v>37</v>
      </c>
      <c r="D9" s="21"/>
      <c r="E9" s="21"/>
      <c r="F9" s="21"/>
      <c r="G9" s="22"/>
      <c r="H9" s="8"/>
      <c r="I9" s="32" t="s">
        <v>18</v>
      </c>
      <c r="J9" s="34"/>
      <c r="K9" s="8"/>
      <c r="L9" s="36" t="str">
        <f>IF(L8="Collage Scale",'All GPA''S'!B5,
IF(Grades!L8="7 point Scale",'All GPA''S'!B8,
IF(Grades!L8="10 point scale",'All GPA''S'!B11,"^ SELECT ^" )))</f>
        <v>^ SELECT ^</v>
      </c>
      <c r="M9" s="37"/>
      <c r="N9" s="9"/>
    </row>
    <row r="10" spans="2:14" x14ac:dyDescent="0.25">
      <c r="B10" s="7"/>
      <c r="C10" s="16" t="s">
        <v>38</v>
      </c>
      <c r="D10" s="21"/>
      <c r="E10" s="21"/>
      <c r="F10" s="21"/>
      <c r="G10" s="22"/>
      <c r="H10" s="8"/>
      <c r="I10" s="35" t="str">
        <f>VLOOKUP(Grades!I7,gpa[],2,FALSE)</f>
        <v>A+</v>
      </c>
      <c r="J10" s="35"/>
      <c r="K10" s="8"/>
      <c r="L10" s="8"/>
      <c r="M10" s="8"/>
      <c r="N10" s="9"/>
    </row>
    <row r="11" spans="2:14" x14ac:dyDescent="0.25">
      <c r="B11" s="7"/>
      <c r="C11" s="18" t="s">
        <v>39</v>
      </c>
      <c r="D11" s="19">
        <f>IF(D10="",AVERAGE(D7:D9), ROUND((D7*0.3)+(D8*0.3)+(D9*0.3)+(D10*0.1), 0))</f>
        <v>100</v>
      </c>
      <c r="E11" s="19">
        <f t="shared" ref="E11:G11" si="0">IF(E10="",AVERAGE(E7:E9), ROUND((E7*0.3)+(E8*0.3)+(E9*0.3)+(E10*0.1), 0))</f>
        <v>100</v>
      </c>
      <c r="F11" s="19">
        <f t="shared" si="0"/>
        <v>100</v>
      </c>
      <c r="G11" s="20">
        <f t="shared" si="0"/>
        <v>100</v>
      </c>
      <c r="H11" s="8"/>
      <c r="I11" s="8"/>
      <c r="J11" s="8"/>
      <c r="K11" s="8"/>
      <c r="L11" s="8"/>
      <c r="M11" s="8"/>
      <c r="N11" s="9"/>
    </row>
    <row r="12" spans="2:14" ht="20.25" customHeight="1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2:14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</sheetData>
  <sheetProtection algorithmName="SHA-512" hashValue="34usCOScqAOpudrFdga9k0akEb508/UGrSYTX24BLxh8iBu2RlPQzxscS48PhesVFVosBPLgAuIlCoL5oPhK3g==" saltValue="r0Hl/tkRro32rABZ7Os98A==" spinCount="100000" sheet="1" objects="1" scenarios="1"/>
  <mergeCells count="7">
    <mergeCell ref="I6:J6"/>
    <mergeCell ref="I9:J9"/>
    <mergeCell ref="I10:J10"/>
    <mergeCell ref="L9:M9"/>
    <mergeCell ref="I7:J7"/>
    <mergeCell ref="L7:M7"/>
    <mergeCell ref="L8:M8"/>
  </mergeCells>
  <conditionalFormatting sqref="D11:G11">
    <cfRule type="cellIs" dxfId="12" priority="5" operator="greaterThanOrEqual">
      <formula>85</formula>
    </cfRule>
  </conditionalFormatting>
  <conditionalFormatting sqref="D11:G11">
    <cfRule type="cellIs" dxfId="11" priority="3" operator="lessThan">
      <formula>85</formula>
    </cfRule>
  </conditionalFormatting>
  <dataValidations count="3">
    <dataValidation type="list" allowBlank="1" showInputMessage="1" showErrorMessage="1" promptTitle="Class Level" prompt="CP=Collage Prep, H=Honors, AP=Advanced Placemeant." sqref="D6:G6">
      <formula1>"CP, H, AP"</formula1>
    </dataValidation>
    <dataValidation type="list" allowBlank="1" showErrorMessage="1" promptTitle="GPA Form" prompt="collage scale, 7 point scale, 10 point scale." sqref="L8:M8">
      <formula1>"Select Level, Collage Scale, 7 Point Scale, 10 Point Scale"</formula1>
    </dataValidation>
    <dataValidation type="decimal" allowBlank="1" showInputMessage="1" showErrorMessage="1" sqref="D7:G10">
      <formula1>0</formula1>
      <formula2>100</formula2>
    </dataValidation>
  </dataValidations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showGridLines="0" showRowColHeaders="0" zoomScale="110" zoomScaleNormal="110" workbookViewId="0">
      <selection activeCell="N4" sqref="N4"/>
    </sheetView>
  </sheetViews>
  <sheetFormatPr defaultRowHeight="15" x14ac:dyDescent="0.25"/>
  <cols>
    <col min="1" max="1" width="3.5703125" customWidth="1"/>
    <col min="18" max="18" width="0" hidden="1" customWidth="1"/>
    <col min="19" max="19" width="9.140625" hidden="1" customWidth="1"/>
  </cols>
  <sheetData>
    <row r="2" spans="2:19" ht="20.25" thickBot="1" x14ac:dyDescent="0.35">
      <c r="B2" s="40" t="s">
        <v>54</v>
      </c>
      <c r="C2" s="41"/>
    </row>
    <row r="3" spans="2:19" ht="18.75" thickTop="1" thickBot="1" x14ac:dyDescent="0.35">
      <c r="B3" s="24" t="s">
        <v>40</v>
      </c>
      <c r="C3" s="25" t="s">
        <v>41</v>
      </c>
    </row>
    <row r="4" spans="2:19" ht="15.75" thickTop="1" x14ac:dyDescent="0.25">
      <c r="B4" s="26" t="s">
        <v>13</v>
      </c>
      <c r="C4" s="27">
        <v>100</v>
      </c>
      <c r="E4" s="42" t="s">
        <v>46</v>
      </c>
      <c r="F4" s="42"/>
      <c r="S4" t="s">
        <v>42</v>
      </c>
    </row>
    <row r="5" spans="2:19" x14ac:dyDescent="0.25">
      <c r="B5" s="7" t="s">
        <v>13</v>
      </c>
      <c r="C5" s="31">
        <v>100</v>
      </c>
      <c r="E5" s="43">
        <f>ROUND(AVERAGE(_2014grade),0)</f>
        <v>100</v>
      </c>
      <c r="F5" s="44"/>
      <c r="H5" s="42" t="s">
        <v>52</v>
      </c>
      <c r="I5" s="42"/>
      <c r="S5">
        <f>(VLOOKUP(C4,gpa[],3,FALSE)
+VLOOKUP(C5,gpa[],3,FALSE)
+VLOOKUP(C6,gpa[],3,FALSE)
+VLOOKUP(C7,gpa[],3,FALSE)
+VLOOKUP(C8,gpa[],3,FALSE)
+VLOOKUP(C9,gpa[],3,FALSE)
+VLOOKUP(C10,gpa[],3,FALSE)
+VLOOKUP(C11,gpa[],3,FALSE))/8</f>
        <v>4</v>
      </c>
    </row>
    <row r="6" spans="2:19" x14ac:dyDescent="0.25">
      <c r="B6" s="26" t="s">
        <v>13</v>
      </c>
      <c r="C6" s="31">
        <v>100</v>
      </c>
      <c r="H6" s="43" t="s">
        <v>53</v>
      </c>
      <c r="I6" s="44"/>
      <c r="S6">
        <f>ROUND(((IF(FRESHMAN!$B$4="cp", VLOOKUP(ROUND($C$4,0),gpa7pt[#All],3,FALSE),
  IF(FRESHMAN!$B4="H", VLOOKUP(ROUND($C$4,0),gpa7pt[#All],4,FALSE),
  IF(FRESHMAN!$B4="AP", VLOOKUP(ROUND($C$4,0),gpa7pt[#All],5,FALSE)
))))+ (IF(FRESHMAN!$B5="cp", VLOOKUP(ROUND($C$5,0),gpa7pt[#All],3,FALSE),
  IF(FRESHMAN!$B5="H", VLOOKUP(ROUND($C$5,0),gpa7pt[#All],4,FALSE),
  IF(FRESHMAN!$B5="AP", VLOOKUP(ROUND($C$5,0),gpa7pt[#All],5,FALSE)
)))) +(IF(FRESHMAN!$B6="cp", VLOOKUP(ROUND($C$6,0),gpa7pt[#All],3,FALSE),
  IF(FRESHMAN!$B6="H", VLOOKUP(ROUND($C$6,0),gpa7pt[#All],4,FALSE),
  IF(FRESHMAN!$B6="AP", VLOOKUP(ROUND($C$6,0),gpa7pt[#All],5,FALSE)
))))+(IF(FRESHMAN!$B7="cp", VLOOKUP(ROUND($C$7,0),gpa7pt[#All],3,FALSE),
  IF(FRESHMAN!$B7="H", VLOOKUP(ROUND($C$7,0),gpa7pt[#All],4,FALSE),
  IF(FRESHMAN!$B7="AP", VLOOKUP(ROUND($C$7,0),gpa7pt[#All],5,FALSE)
))))+ (IF(FRESHMAN!$B8="cp", VLOOKUP(ROUND($C$8,0),gpa7pt[#All],3,FALSE),
  IF(FRESHMAN!$B8="H", VLOOKUP(ROUND($C$8,0),gpa7pt[#All],4,FALSE),
  IF(FRESHMAN!$B8="AP", VLOOKUP(ROUND($C$8,0),gpa7pt[#All],5,FALSE)
))))+ (IF(FRESHMAN!$B9="cp", VLOOKUP(ROUND($C$9,0),gpa7pt[#All],3,FALSE),
  IF(FRESHMAN!$B9="H", VLOOKUP(ROUND($C$9,0),gpa7pt[#All],4,FALSE),
  IF(FRESHMAN!$B9="AP", VLOOKUP(ROUND($C$9,0),gpa7pt[#All],5,FALSE)
)))) +(IF(FRESHMAN!$B10="cp", VLOOKUP(ROUND($C$10,0),gpa7pt[#All],3,FALSE),
  IF(FRESHMAN!$B10="H", VLOOKUP(ROUND($C$10,0),gpa7pt[#All],4,FALSE),
  IF(FRESHMAN!$B10="AP", VLOOKUP(ROUND($C$10,0),gpa7pt[#All],5,FALSE)
))))+ (IF(FRESHMAN!$B11="cp", VLOOKUP(ROUND($C$11,0),gpa7pt[#All],3,FALSE),
  IF(FRESHMAN!$B11="H", VLOOKUP(ROUND($C$11,0),gpa7pt[#All],4,FALSE),
  IF(FRESHMAN!$B11="AP", VLOOKUP(ROUND($C$11,0),gpa7pt[#All],5,FALSE)
)))))/8,3)</f>
        <v>4.875</v>
      </c>
    </row>
    <row r="7" spans="2:19" x14ac:dyDescent="0.25">
      <c r="B7" s="7" t="s">
        <v>13</v>
      </c>
      <c r="C7" s="31">
        <v>100</v>
      </c>
      <c r="E7" s="32" t="s">
        <v>47</v>
      </c>
      <c r="F7" s="33"/>
      <c r="S7">
        <f>ROUND(((IF(FRESHMAN!$B$4="cp", VLOOKUP(ROUND($C$4,0),GPA10Pt[#All],3,FALSE),
  IF(FRESHMAN!$B4="H", VLOOKUP(ROUND($C$4,0),GPA10Pt[#All],4,FALSE),
  IF(FRESHMAN!$B4="AP", VLOOKUP(ROUND($C$4,0),GPA10Pt[#All],5,FALSE)
))))+ (IF(FRESHMAN!$B5="cp", VLOOKUP(ROUND($C$5,0),GPA10Pt[#All],3,FALSE),
  IF(FRESHMAN!$B5="H", VLOOKUP(ROUND($C$5,0),GPA10Pt[#All],4,FALSE),
  IF(FRESHMAN!$B5="AP", VLOOKUP(ROUND($C$5,0),GPA10Pt[#All],5,FALSE)
)))) +(IF(FRESHMAN!$B6="cp", VLOOKUP(ROUND($C$6,0),GPA10Pt[#All],3,FALSE),
  IF(FRESHMAN!$B6="H", VLOOKUP(ROUND($C$6,0),GPA10Pt[#All],4,FALSE),
  IF(FRESHMAN!$B6="AP", VLOOKUP(ROUND($C$6,0),GPA10Pt[#All],5,FALSE)
))))+(IF(FRESHMAN!$B7="cp", VLOOKUP(ROUND($C$7,0),GPA10Pt[#All],3,FALSE),
  IF(FRESHMAN!$B7="H", VLOOKUP(ROUND($C$7,0),GPA10Pt[#All],4,FALSE),
  IF(FRESHMAN!$B7="AP", VLOOKUP(ROUND($C$7,0),GPA10Pt[#All],5,FALSE)
))))+ (IF(FRESHMAN!$B8="cp", VLOOKUP(ROUND($C$8,0),GPA10Pt[#All],3,FALSE),
  IF(FRESHMAN!$B8="H", VLOOKUP(ROUND($C$8,0),GPA10Pt[#All],4,FALSE),
  IF(FRESHMAN!$B8="AP", VLOOKUP(ROUND($C$8,0),GPA10Pt[#All],5,FALSE)
))))+ (IF(FRESHMAN!$B9="cp", VLOOKUP(ROUND($C$9,0),GPA10Pt[#All],3,FALSE),
  IF(FRESHMAN!$B9="H", VLOOKUP(ROUND($C$9,0),GPA10Pt[#All],4,FALSE),
  IF(FRESHMAN!$B9="AP", VLOOKUP(ROUND($C$9,0),GPA10Pt[#All],5,FALSE)
)))) +(IF(FRESHMAN!$B10="cp", VLOOKUP(ROUND($C$10,0),GPA10Pt[#All],3,FALSE),
  IF(FRESHMAN!$B10="H", VLOOKUP(ROUND($C$10,0),GPA10Pt[#All],4,FALSE),
  IF(FRESHMAN!$B10="AP", VLOOKUP(ROUND($C$10,0),GPA10Pt[#All],5,FALSE)
))))+ (IF(FRESHMAN!$B11="cp", VLOOKUP(ROUND($C$11,0),GPA10Pt[#All],3,FALSE),
  IF(FRESHMAN!$B11="H", VLOOKUP(ROUND($C$11,0),GPA10Pt[#All],4,FALSE),
  IF(FRESHMAN!$B11="AP", VLOOKUP(ROUND($C$11,0),GPA10Pt[#All],5,FALSE)
)))))/8,3)</f>
        <v>5</v>
      </c>
    </row>
    <row r="8" spans="2:19" x14ac:dyDescent="0.25">
      <c r="B8" s="26" t="s">
        <v>13</v>
      </c>
      <c r="C8" s="31">
        <v>100</v>
      </c>
      <c r="E8" s="43" t="str">
        <f>VLOOKUP(E5,gpa[],2,FALSE)</f>
        <v>A+</v>
      </c>
      <c r="F8" s="44"/>
    </row>
    <row r="9" spans="2:19" x14ac:dyDescent="0.25">
      <c r="B9" s="7" t="s">
        <v>13</v>
      </c>
      <c r="C9" s="31">
        <v>100</v>
      </c>
    </row>
    <row r="10" spans="2:19" x14ac:dyDescent="0.25">
      <c r="B10" s="26" t="s">
        <v>13</v>
      </c>
      <c r="C10" s="31">
        <v>100</v>
      </c>
    </row>
    <row r="11" spans="2:19" x14ac:dyDescent="0.25">
      <c r="B11" s="7" t="s">
        <v>13</v>
      </c>
      <c r="C11" s="31">
        <v>100</v>
      </c>
    </row>
    <row r="12" spans="2:19" x14ac:dyDescent="0.25">
      <c r="B12" s="45" t="s">
        <v>32</v>
      </c>
      <c r="C12" s="46"/>
    </row>
    <row r="13" spans="2:19" ht="15.75" customHeight="1" x14ac:dyDescent="0.25">
      <c r="B13" s="28" t="s">
        <v>43</v>
      </c>
      <c r="C13" s="23">
        <f>S5</f>
        <v>4</v>
      </c>
    </row>
    <row r="14" spans="2:19" ht="15.75" x14ac:dyDescent="0.25">
      <c r="B14" s="28" t="s">
        <v>44</v>
      </c>
      <c r="C14" s="23">
        <f>S6</f>
        <v>4.875</v>
      </c>
    </row>
    <row r="15" spans="2:19" ht="15.75" x14ac:dyDescent="0.25">
      <c r="B15" s="29" t="s">
        <v>45</v>
      </c>
      <c r="C15" s="30">
        <f>S7</f>
        <v>5</v>
      </c>
    </row>
  </sheetData>
  <sheetProtection algorithmName="SHA-512" hashValue="m4JecNui1vmMKzfoIOwgEX3O6wmQVMElG92a6gAJgzGysrnnjTUcnDIgf6sU+rV9BYj9kBMNRrYzEtWqOqC2Zg==" saltValue="iHmYJhlkX3Bf6GtaLp2ZpA==" spinCount="100000" sheet="1" objects="1" scenarios="1"/>
  <protectedRanges>
    <protectedRange sqref="H6:I6" name="Range2"/>
    <protectedRange sqref="B4:C11" name="Range1"/>
  </protectedRanges>
  <mergeCells count="8">
    <mergeCell ref="H5:I5"/>
    <mergeCell ref="H6:I6"/>
    <mergeCell ref="B2:C2"/>
    <mergeCell ref="E4:F4"/>
    <mergeCell ref="E5:F5"/>
    <mergeCell ref="E7:F7"/>
    <mergeCell ref="B12:C12"/>
    <mergeCell ref="E8:F8"/>
  </mergeCells>
  <dataValidations disablePrompts="1" count="2">
    <dataValidation type="list" allowBlank="1" showInputMessage="1" showErrorMessage="1" promptTitle="Class Level" prompt="CP=Collage Prep, H=Honors, AP=Advanced Placemeant." sqref="B4:B11">
      <formula1>"CP, H, AP"</formula1>
    </dataValidation>
    <dataValidation type="list" allowBlank="1" showInputMessage="1" showErrorMessage="1" prompt=" IF YOU HAVE COMPLEATED THIS YEAR SELECT [YES], IF YOU ARE NOT CURRENTLY IN THIS YEAR OF HIGH SCHOOL SELECT [NO]." sqref="H6:I6">
      <formula1>"NO,YES"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showGridLines="0" showRowColHeaders="0" zoomScale="110" zoomScaleNormal="110" workbookViewId="0">
      <selection activeCell="N4" sqref="N4"/>
    </sheetView>
  </sheetViews>
  <sheetFormatPr defaultRowHeight="15" x14ac:dyDescent="0.25"/>
  <cols>
    <col min="1" max="1" width="3.5703125" customWidth="1"/>
    <col min="18" max="18" width="0" hidden="1" customWidth="1"/>
    <col min="19" max="19" width="9.140625" hidden="1" customWidth="1"/>
    <col min="20" max="20" width="0" hidden="1" customWidth="1"/>
  </cols>
  <sheetData>
    <row r="2" spans="2:19" ht="20.25" thickBot="1" x14ac:dyDescent="0.35">
      <c r="B2" s="40" t="s">
        <v>55</v>
      </c>
      <c r="C2" s="41"/>
      <c r="S2" t="s">
        <v>48</v>
      </c>
    </row>
    <row r="3" spans="2:19" ht="18.75" thickTop="1" thickBot="1" x14ac:dyDescent="0.35">
      <c r="B3" s="24" t="s">
        <v>40</v>
      </c>
      <c r="C3" s="25" t="s">
        <v>41</v>
      </c>
    </row>
    <row r="4" spans="2:19" ht="15.75" thickTop="1" x14ac:dyDescent="0.25">
      <c r="B4" s="26" t="s">
        <v>13</v>
      </c>
      <c r="C4" s="27">
        <v>100</v>
      </c>
      <c r="E4" s="47" t="s">
        <v>46</v>
      </c>
      <c r="F4" s="48"/>
      <c r="S4" t="s">
        <v>42</v>
      </c>
    </row>
    <row r="5" spans="2:19" x14ac:dyDescent="0.25">
      <c r="B5" s="7" t="s">
        <v>13</v>
      </c>
      <c r="C5" s="31">
        <v>100</v>
      </c>
      <c r="E5" s="43">
        <f>ROUND(AVERAGE(_2014grade),0)</f>
        <v>100</v>
      </c>
      <c r="F5" s="44"/>
      <c r="H5" s="42" t="s">
        <v>52</v>
      </c>
      <c r="I5" s="42"/>
      <c r="S5">
        <f>(VLOOKUP(C4,gpa[],3,FALSE)
+VLOOKUP(C5,gpa[],3,FALSE)
+VLOOKUP(C6,gpa[],3,FALSE)
+VLOOKUP(C7,gpa[],3,FALSE)
+VLOOKUP(C8,gpa[],3,FALSE)
+VLOOKUP(C9,gpa[],3,FALSE)
+VLOOKUP(C10,gpa[],3,FALSE)
+VLOOKUP(C11,gpa[],3,FALSE))/8</f>
        <v>4</v>
      </c>
    </row>
    <row r="6" spans="2:19" x14ac:dyDescent="0.25">
      <c r="B6" s="26" t="s">
        <v>13</v>
      </c>
      <c r="C6" s="31">
        <v>100</v>
      </c>
      <c r="H6" s="43" t="s">
        <v>53</v>
      </c>
      <c r="I6" s="44"/>
      <c r="S6">
        <f>ROUND(((IF(SOPHMORE!$B$4="cp", VLOOKUP(ROUND($C$4,0),gpa7pt[#All],3,FALSE),
  IF(SOPHMORE!$B4="H", VLOOKUP(ROUND($C$4,0),gpa7pt[#All],4,FALSE),
  IF(SOPHMORE!$B4="AP", VLOOKUP(ROUND($C$4,0),gpa7pt[#All],5,FALSE)
))))+ (IF(SOPHMORE!$B5="cp", VLOOKUP(ROUND($C$5,0),gpa7pt[#All],3,FALSE),
  IF(SOPHMORE!$B5="H", VLOOKUP(ROUND($C$5,0),gpa7pt[#All],4,FALSE),
  IF(SOPHMORE!$B5="AP", VLOOKUP(ROUND($C$5,0),gpa7pt[#All],5,FALSE)
)))) +(IF(SOPHMORE!$B6="cp", VLOOKUP(ROUND($C$6,0),gpa7pt[#All],3,FALSE),
  IF(SOPHMORE!$B6="H", VLOOKUP(ROUND($C$6,0),gpa7pt[#All],4,FALSE),
  IF(SOPHMORE!$B6="AP", VLOOKUP(ROUND($C$6,0),gpa7pt[#All],5,FALSE)
))))+(IF(SOPHMORE!$B7="cp", VLOOKUP(ROUND($C$7,0),gpa7pt[#All],3,FALSE),
  IF(SOPHMORE!$B7="H", VLOOKUP(ROUND($C$7,0),gpa7pt[#All],4,FALSE),
  IF(SOPHMORE!$B7="AP", VLOOKUP(ROUND($C$7,0),gpa7pt[#All],5,FALSE)
))))+ (IF(SOPHMORE!$B8="cp", VLOOKUP(ROUND($C$8,0),gpa7pt[#All],3,FALSE),
  IF(SOPHMORE!$B8="H", VLOOKUP(ROUND($C$8,0),gpa7pt[#All],4,FALSE),
  IF(SOPHMORE!$B8="AP", VLOOKUP(ROUND($C$8,0),gpa7pt[#All],5,FALSE)
))))+ (IF(SOPHMORE!$B9="cp", VLOOKUP(ROUND($C$9,0),gpa7pt[#All],3,FALSE),
  IF(SOPHMORE!$B9="H", VLOOKUP(ROUND($C$9,0),gpa7pt[#All],4,FALSE),
  IF(SOPHMORE!$B9="AP", VLOOKUP(ROUND($C$9,0),gpa7pt[#All],5,FALSE)
)))) +(IF(SOPHMORE!$B10="cp", VLOOKUP(ROUND($C$10,0),gpa7pt[#All],3,FALSE),
  IF(SOPHMORE!$B10="H", VLOOKUP(ROUND($C$10,0),gpa7pt[#All],4,FALSE),
  IF(SOPHMORE!$B10="AP", VLOOKUP(ROUND($C$10,0),gpa7pt[#All],5,FALSE)
))))+ (IF(SOPHMORE!$B11="cp", VLOOKUP(ROUND($C$11,0),gpa7pt[#All],3,FALSE),
  IF(SOPHMORE!$B11="H", VLOOKUP(ROUND($C$11,0),gpa7pt[#All],4,FALSE),
  IF(SOPHMORE!$B11="AP", VLOOKUP(ROUND($C$11,0),gpa7pt[#All],5,FALSE)
)))))/8,3)</f>
        <v>4.875</v>
      </c>
    </row>
    <row r="7" spans="2:19" x14ac:dyDescent="0.25">
      <c r="B7" s="7" t="s">
        <v>13</v>
      </c>
      <c r="C7" s="31">
        <v>100</v>
      </c>
      <c r="E7" s="32" t="s">
        <v>47</v>
      </c>
      <c r="F7" s="33"/>
      <c r="S7">
        <f>ROUND(((IF(SOPHMORE!$B$4="cp", VLOOKUP(ROUND($C$4,0),GPA10Pt[#All],3,FALSE),
  IF(SOPHMORE!$B4="H", VLOOKUP(ROUND($C$4,0),GPA10Pt[#All],4,FALSE),
  IF(SOPHMORE!$B4="AP", VLOOKUP(ROUND($C$4,0),GPA10Pt[#All],5,FALSE)
))))+ (IF(SOPHMORE!$B5="cp", VLOOKUP(ROUND($C$5,0),GPA10Pt[#All],3,FALSE),
  IF(SOPHMORE!$B5="H", VLOOKUP(ROUND($C$5,0),GPA10Pt[#All],4,FALSE),
  IF(SOPHMORE!$B5="AP", VLOOKUP(ROUND($C$5,0),GPA10Pt[#All],5,FALSE)
)))) +(IF(SOPHMORE!$B6="cp", VLOOKUP(ROUND($C$6,0),GPA10Pt[#All],3,FALSE),
  IF(SOPHMORE!$B6="H", VLOOKUP(ROUND($C$6,0),GPA10Pt[#All],4,FALSE),
  IF(SOPHMORE!$B6="AP", VLOOKUP(ROUND($C$6,0),GPA10Pt[#All],5,FALSE)
))))+(IF(SOPHMORE!$B7="cp", VLOOKUP(ROUND($C$7,0),GPA10Pt[#All],3,FALSE),
  IF(SOPHMORE!$B7="H", VLOOKUP(ROUND($C$7,0),GPA10Pt[#All],4,FALSE),
  IF(SOPHMORE!$B7="AP", VLOOKUP(ROUND($C$7,0),GPA10Pt[#All],5,FALSE)
))))+ (IF(SOPHMORE!$B8="cp", VLOOKUP(ROUND($C$8,0),GPA10Pt[#All],3,FALSE),
  IF(SOPHMORE!$B8="H", VLOOKUP(ROUND($C$8,0),GPA10Pt[#All],4,FALSE),
  IF(SOPHMORE!$B8="AP", VLOOKUP(ROUND($C$8,0),GPA10Pt[#All],5,FALSE)
))))+ (IF(SOPHMORE!$B9="cp", VLOOKUP(ROUND($C$9,0),GPA10Pt[#All],3,FALSE),
  IF(SOPHMORE!$B9="H", VLOOKUP(ROUND($C$9,0),GPA10Pt[#All],4,FALSE),
  IF(SOPHMORE!$B9="AP", VLOOKUP(ROUND($C$9,0),GPA10Pt[#All],5,FALSE)
)))) +(IF(SOPHMORE!$B10="cp", VLOOKUP(ROUND($C$10,0),GPA10Pt[#All],3,FALSE),
  IF(SOPHMORE!$B10="H", VLOOKUP(ROUND($C$10,0),GPA10Pt[#All],4,FALSE),
  IF(SOPHMORE!$B10="AP", VLOOKUP(ROUND($C$10,0),GPA10Pt[#All],5,FALSE)
))))+ (IF(SOPHMORE!$B11="cp", VLOOKUP(ROUND($C$11,0),GPA10Pt[#All],3,FALSE),
  IF(SOPHMORE!$B11="H", VLOOKUP(ROUND($C$11,0),GPA10Pt[#All],4,FALSE),
  IF(SOPHMORE!$B11="AP", VLOOKUP(ROUND($C$11,0),GPA10Pt[#All],5,FALSE)
)))))/8,3)</f>
        <v>5</v>
      </c>
    </row>
    <row r="8" spans="2:19" x14ac:dyDescent="0.25">
      <c r="B8" s="26" t="s">
        <v>13</v>
      </c>
      <c r="C8" s="31">
        <v>100</v>
      </c>
      <c r="E8" s="43" t="str">
        <f>VLOOKUP(E5,gpa[],2,FALSE)</f>
        <v>A+</v>
      </c>
      <c r="F8" s="44"/>
    </row>
    <row r="9" spans="2:19" x14ac:dyDescent="0.25">
      <c r="B9" s="7" t="s">
        <v>13</v>
      </c>
      <c r="C9" s="31">
        <v>100</v>
      </c>
    </row>
    <row r="10" spans="2:19" x14ac:dyDescent="0.25">
      <c r="B10" s="26" t="s">
        <v>13</v>
      </c>
      <c r="C10" s="31">
        <v>100</v>
      </c>
    </row>
    <row r="11" spans="2:19" x14ac:dyDescent="0.25">
      <c r="B11" s="7" t="s">
        <v>13</v>
      </c>
      <c r="C11" s="31">
        <v>100</v>
      </c>
    </row>
    <row r="12" spans="2:19" x14ac:dyDescent="0.25">
      <c r="B12" s="45" t="s">
        <v>32</v>
      </c>
      <c r="C12" s="46"/>
    </row>
    <row r="13" spans="2:19" ht="15.75" customHeight="1" x14ac:dyDescent="0.25">
      <c r="B13" s="28" t="s">
        <v>43</v>
      </c>
      <c r="C13" s="23">
        <f>S5</f>
        <v>4</v>
      </c>
    </row>
    <row r="14" spans="2:19" ht="15.75" x14ac:dyDescent="0.25">
      <c r="B14" s="28" t="s">
        <v>44</v>
      </c>
      <c r="C14" s="23">
        <f>S6</f>
        <v>4.875</v>
      </c>
    </row>
    <row r="15" spans="2:19" ht="15.75" x14ac:dyDescent="0.25">
      <c r="B15" s="29" t="s">
        <v>45</v>
      </c>
      <c r="C15" s="30">
        <f>S7</f>
        <v>5</v>
      </c>
    </row>
  </sheetData>
  <sheetProtection algorithmName="SHA-512" hashValue="E+n7n5x0ixXhgYxFc7u+35d/yF1r1LDymxUqvcrI0q77tjh4F3IM1MlV3hwb52PH0P+noZ10z+9GtZvaKXkGig==" saltValue="b5F2I5jVbCVSZg2m4BYHjQ==" spinCount="100000" sheet="1" objects="1" scenarios="1"/>
  <protectedRanges>
    <protectedRange sqref="S1:S1048576" name="Range1"/>
    <protectedRange sqref="B4:C11" name="Range1_1"/>
    <protectedRange sqref="H6:I6" name="Range2"/>
  </protectedRanges>
  <mergeCells count="8">
    <mergeCell ref="H5:I5"/>
    <mergeCell ref="H6:I6"/>
    <mergeCell ref="B2:C2"/>
    <mergeCell ref="E4:F4"/>
    <mergeCell ref="E5:F5"/>
    <mergeCell ref="E7:F7"/>
    <mergeCell ref="B12:C12"/>
    <mergeCell ref="E8:F8"/>
  </mergeCells>
  <dataValidations count="2">
    <dataValidation type="list" allowBlank="1" showInputMessage="1" showErrorMessage="1" promptTitle="Class Level" prompt="CP=Collage Prep, H=Honors, AP=Advanced Placemeant." sqref="B4:B11">
      <formula1>"CP, H, AP"</formula1>
    </dataValidation>
    <dataValidation type="list" allowBlank="1" showInputMessage="1" showErrorMessage="1" prompt=" IF YOU HAVE COMPLEATED THIS YEAR SELECT [YES], IF YOU ARE NOT CURRENTLY IN THIS YEAR OF HIGH SCHOOL SELECT [NO]." sqref="H6:I6">
      <formula1>"NO,YES"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showGridLines="0" showRowColHeaders="0" zoomScale="110" zoomScaleNormal="110" workbookViewId="0"/>
  </sheetViews>
  <sheetFormatPr defaultRowHeight="15" x14ac:dyDescent="0.25"/>
  <cols>
    <col min="1" max="1" width="3.5703125" customWidth="1"/>
    <col min="18" max="18" width="0" hidden="1" customWidth="1"/>
    <col min="19" max="19" width="9.140625" hidden="1" customWidth="1"/>
  </cols>
  <sheetData>
    <row r="2" spans="2:19" ht="20.25" thickBot="1" x14ac:dyDescent="0.35">
      <c r="B2" s="40" t="s">
        <v>56</v>
      </c>
      <c r="C2" s="41"/>
      <c r="S2" t="s">
        <v>48</v>
      </c>
    </row>
    <row r="3" spans="2:19" ht="18.75" thickTop="1" thickBot="1" x14ac:dyDescent="0.35">
      <c r="B3" s="24" t="s">
        <v>40</v>
      </c>
      <c r="C3" s="25" t="s">
        <v>41</v>
      </c>
    </row>
    <row r="4" spans="2:19" ht="15.75" thickTop="1" x14ac:dyDescent="0.25">
      <c r="B4" s="26" t="s">
        <v>13</v>
      </c>
      <c r="C4" s="27">
        <v>100</v>
      </c>
      <c r="E4" s="42" t="s">
        <v>46</v>
      </c>
      <c r="F4" s="42"/>
      <c r="S4" t="s">
        <v>42</v>
      </c>
    </row>
    <row r="5" spans="2:19" x14ac:dyDescent="0.25">
      <c r="B5" s="7" t="s">
        <v>13</v>
      </c>
      <c r="C5" s="9">
        <v>100</v>
      </c>
      <c r="E5" s="43">
        <f>ROUND(AVERAGE(_2014grade),0)</f>
        <v>100</v>
      </c>
      <c r="F5" s="44"/>
      <c r="H5" s="42" t="s">
        <v>52</v>
      </c>
      <c r="I5" s="42"/>
      <c r="S5">
        <f>(VLOOKUP(C4,gpa[],3,FALSE)
+VLOOKUP(C5,gpa[],3,FALSE)
+VLOOKUP(C6,gpa[],3,FALSE)
+VLOOKUP(C7,gpa[],3,FALSE)
+VLOOKUP(C8,gpa[],3,FALSE)
+VLOOKUP(C9,gpa[],3,FALSE)
+VLOOKUP(C10,gpa[],3,FALSE)
+VLOOKUP(C11,gpa[],3,FALSE))/8</f>
        <v>4</v>
      </c>
    </row>
    <row r="6" spans="2:19" x14ac:dyDescent="0.25">
      <c r="B6" s="26" t="s">
        <v>13</v>
      </c>
      <c r="C6" s="27">
        <v>100</v>
      </c>
      <c r="H6" s="43" t="s">
        <v>53</v>
      </c>
      <c r="I6" s="44"/>
      <c r="S6">
        <f>ROUND(((IF(JUNIOR!$B$4="cp", VLOOKUP(ROUND($C$4,0),gpa7pt[#All],3,FALSE),
  IF(JUNIOR!$B4="H", VLOOKUP(ROUND($C$4,0),gpa7pt[#All],4,FALSE),
  IF(JUNIOR!$B4="AP", VLOOKUP(ROUND($C$4,0),gpa7pt[#All],5,FALSE)
))))+ (IF(JUNIOR!$B5="cp", VLOOKUP(ROUND($C$5,0),gpa7pt[#All],3,FALSE),
  IF(JUNIOR!$B5="H", VLOOKUP(ROUND($C$5,0),gpa7pt[#All],4,FALSE),
  IF(JUNIOR!$B5="AP", VLOOKUP(ROUND($C$5,0),gpa7pt[#All],5,FALSE)
)))) +(IF(JUNIOR!$B6="cp", VLOOKUP(ROUND($C$6,0),gpa7pt[#All],3,FALSE),
  IF(JUNIOR!$B6="H", VLOOKUP(ROUND($C$6,0),gpa7pt[#All],4,FALSE),
  IF(JUNIOR!$B6="AP", VLOOKUP(ROUND($C$6,0),gpa7pt[#All],5,FALSE)
))))+(IF(JUNIOR!$B7="cp", VLOOKUP(ROUND($C$7,0),gpa7pt[#All],3,FALSE),
  IF(JUNIOR!$B7="H", VLOOKUP(ROUND($C$7,0),gpa7pt[#All],4,FALSE),
  IF(JUNIOR!$B7="AP", VLOOKUP(ROUND($C$7,0),gpa7pt[#All],5,FALSE)
))))+ (IF(JUNIOR!$B8="cp", VLOOKUP(ROUND($C$8,0),gpa7pt[#All],3,FALSE),
  IF(JUNIOR!$B8="H", VLOOKUP(ROUND($C$8,0),gpa7pt[#All],4,FALSE),
  IF(JUNIOR!$B8="AP", VLOOKUP(ROUND($C$8,0),gpa7pt[#All],5,FALSE)
))))+ (IF(JUNIOR!$B9="cp", VLOOKUP(ROUND($C$9,0),gpa7pt[#All],3,FALSE),
  IF(JUNIOR!$B9="H", VLOOKUP(ROUND($C$9,0),gpa7pt[#All],4,FALSE),
  IF(JUNIOR!$B9="AP", VLOOKUP(ROUND($C$9,0),gpa7pt[#All],5,FALSE)
)))) +(IF(JUNIOR!$B10="cp", VLOOKUP(ROUND($C$10,0),gpa7pt[#All],3,FALSE),
  IF(JUNIOR!$B10="H", VLOOKUP(ROUND($C$10,0),gpa7pt[#All],4,FALSE),
  IF(JUNIOR!$B10="AP", VLOOKUP(ROUND($C$10,0),gpa7pt[#All],5,FALSE)
))))+ (IF(JUNIOR!$B11="cp", VLOOKUP(ROUND($C$11,0),gpa7pt[#All],3,FALSE),
  IF(JUNIOR!$B11="H", VLOOKUP(ROUND($C$11,0),gpa7pt[#All],4,FALSE),
  IF(JUNIOR!$B11="AP", VLOOKUP(ROUND($C$11,0),gpa7pt[#All],5,FALSE)
)))))/8,3)</f>
        <v>4.875</v>
      </c>
    </row>
    <row r="7" spans="2:19" x14ac:dyDescent="0.25">
      <c r="B7" s="7" t="s">
        <v>13</v>
      </c>
      <c r="C7" s="9">
        <v>100</v>
      </c>
      <c r="E7" s="49" t="s">
        <v>47</v>
      </c>
      <c r="F7" s="49"/>
      <c r="S7">
        <f>ROUND(((IF(JUNIOR!$B$4="cp", VLOOKUP(ROUND($C$4,0),GPA10Pt[#All],3,FALSE),
  IF(JUNIOR!$B4="H", VLOOKUP(ROUND($C$4,0),GPA10Pt[#All],4,FALSE),
  IF(JUNIOR!$B4="AP", VLOOKUP(ROUND($C$4,0),GPA10Pt[#All],5,FALSE)
))))+ (IF(JUNIOR!$B5="cp", VLOOKUP(ROUND($C$5,0),GPA10Pt[#All],3,FALSE),
  IF(JUNIOR!$B5="H", VLOOKUP(ROUND($C$5,0),GPA10Pt[#All],4,FALSE),
  IF(JUNIOR!$B5="AP", VLOOKUP(ROUND($C$5,0),GPA10Pt[#All],5,FALSE)
)))) +(IF(JUNIOR!$B6="cp", VLOOKUP(ROUND($C$6,0),GPA10Pt[#All],3,FALSE),
  IF(JUNIOR!$B6="H", VLOOKUP(ROUND($C$6,0),GPA10Pt[#All],4,FALSE),
  IF(JUNIOR!$B6="AP", VLOOKUP(ROUND($C$6,0),GPA10Pt[#All],5,FALSE)
))))+(IF(JUNIOR!$B7="cp", VLOOKUP(ROUND($C$7,0),GPA10Pt[#All],3,FALSE),
  IF(JUNIOR!$B7="H", VLOOKUP(ROUND($C$7,0),GPA10Pt[#All],4,FALSE),
  IF(JUNIOR!$B7="AP", VLOOKUP(ROUND($C$7,0),GPA10Pt[#All],5,FALSE)
))))+ (IF(JUNIOR!$B8="cp", VLOOKUP(ROUND($C$8,0),GPA10Pt[#All],3,FALSE),
  IF(JUNIOR!$B8="H", VLOOKUP(ROUND($C$8,0),GPA10Pt[#All],4,FALSE),
  IF(JUNIOR!$B8="AP", VLOOKUP(ROUND($C$8,0),GPA10Pt[#All],5,FALSE)
))))+ (IF(JUNIOR!$B9="cp", VLOOKUP(ROUND($C$9,0),GPA10Pt[#All],3,FALSE),
  IF(JUNIOR!$B9="H", VLOOKUP(ROUND($C$9,0),GPA10Pt[#All],4,FALSE),
  IF(JUNIOR!$B9="AP", VLOOKUP(ROUND($C$9,0),GPA10Pt[#All],5,FALSE)
)))) +(IF(JUNIOR!$B10="cp", VLOOKUP(ROUND($C$10,0),GPA10Pt[#All],3,FALSE),
  IF(JUNIOR!$B10="H", VLOOKUP(ROUND($C$10,0),GPA10Pt[#All],4,FALSE),
  IF(JUNIOR!$B10="AP", VLOOKUP(ROUND($C$10,0),GPA10Pt[#All],5,FALSE)
))))+ (IF(JUNIOR!$B11="cp", VLOOKUP(ROUND($C$11,0),GPA10Pt[#All],3,FALSE),
  IF(JUNIOR!$B11="H", VLOOKUP(ROUND($C$11,0),GPA10Pt[#All],4,FALSE),
  IF(JUNIOR!$B11="AP", VLOOKUP(ROUND($C$11,0),GPA10Pt[#All],5,FALSE)
)))))/8,3)</f>
        <v>5</v>
      </c>
    </row>
    <row r="8" spans="2:19" x14ac:dyDescent="0.25">
      <c r="B8" s="26" t="s">
        <v>13</v>
      </c>
      <c r="C8" s="27">
        <v>100</v>
      </c>
      <c r="E8" s="43" t="str">
        <f>VLOOKUP(E5,gpa[],2,FALSE)</f>
        <v>A+</v>
      </c>
      <c r="F8" s="44"/>
    </row>
    <row r="9" spans="2:19" x14ac:dyDescent="0.25">
      <c r="B9" s="7" t="s">
        <v>13</v>
      </c>
      <c r="C9" s="9">
        <v>100</v>
      </c>
    </row>
    <row r="10" spans="2:19" x14ac:dyDescent="0.25">
      <c r="B10" s="26" t="s">
        <v>13</v>
      </c>
      <c r="C10" s="27">
        <v>100</v>
      </c>
    </row>
    <row r="11" spans="2:19" x14ac:dyDescent="0.25">
      <c r="B11" s="7" t="s">
        <v>13</v>
      </c>
      <c r="C11" s="9">
        <v>100</v>
      </c>
    </row>
    <row r="12" spans="2:19" x14ac:dyDescent="0.25">
      <c r="B12" s="45" t="s">
        <v>32</v>
      </c>
      <c r="C12" s="50"/>
    </row>
    <row r="13" spans="2:19" ht="15.75" customHeight="1" x14ac:dyDescent="0.25">
      <c r="B13" s="28" t="s">
        <v>43</v>
      </c>
      <c r="C13" s="23">
        <f>S5</f>
        <v>4</v>
      </c>
    </row>
    <row r="14" spans="2:19" ht="15.75" x14ac:dyDescent="0.25">
      <c r="B14" s="28" t="s">
        <v>44</v>
      </c>
      <c r="C14" s="23">
        <f>S6</f>
        <v>4.875</v>
      </c>
    </row>
    <row r="15" spans="2:19" ht="15.75" x14ac:dyDescent="0.25">
      <c r="B15" s="29" t="s">
        <v>45</v>
      </c>
      <c r="C15" s="30">
        <f>S7</f>
        <v>5</v>
      </c>
    </row>
  </sheetData>
  <sheetProtection algorithmName="SHA-512" hashValue="q/pR5peV7OIZNRcQ6RGmZNpq0J/0PW18Z9rgiqCKCumQZ2xkOdxIl/O3swS7Gi/Zput3dfACdMFIvXaB9GxEWg==" saltValue="lETFuf4uh+fNQaGgFryH/w==" spinCount="100000" sheet="1" objects="1" scenarios="1"/>
  <protectedRanges>
    <protectedRange sqref="S1:S1048576" name="Range1"/>
    <protectedRange sqref="B4:C11" name="Range1_1_1"/>
    <protectedRange sqref="H6:I6" name="Range2"/>
  </protectedRanges>
  <mergeCells count="8">
    <mergeCell ref="H5:I5"/>
    <mergeCell ref="H6:I6"/>
    <mergeCell ref="B2:C2"/>
    <mergeCell ref="E4:F4"/>
    <mergeCell ref="E5:F5"/>
    <mergeCell ref="E7:F7"/>
    <mergeCell ref="B12:C12"/>
    <mergeCell ref="E8:F8"/>
  </mergeCells>
  <dataValidations count="2">
    <dataValidation type="list" allowBlank="1" showInputMessage="1" showErrorMessage="1" promptTitle="Class Level" prompt="CP=Collage Prep, H=Honors, AP=Advanced Placemeant." sqref="B4:B11">
      <formula1>"CP, H, AP"</formula1>
    </dataValidation>
    <dataValidation type="list" allowBlank="1" showInputMessage="1" showErrorMessage="1" prompt=" IF YOU HAVE COMPLEATED THIS YEAR SELECT [YES], IF YOU ARE NOT CURRENTLY IN THIS YEAR OF HIGH SCHOOL SELECT [NO]." sqref="H6:I6">
      <formula1>"NO,YES"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showGridLines="0" showRowColHeaders="0" zoomScale="110" zoomScaleNormal="110" workbookViewId="0">
      <selection activeCell="C4" sqref="C4"/>
    </sheetView>
  </sheetViews>
  <sheetFormatPr defaultRowHeight="15" x14ac:dyDescent="0.25"/>
  <cols>
    <col min="1" max="1" width="3.5703125" customWidth="1"/>
    <col min="19" max="19" width="9.140625" hidden="1" customWidth="1"/>
  </cols>
  <sheetData>
    <row r="2" spans="2:19" ht="20.25" thickBot="1" x14ac:dyDescent="0.35">
      <c r="B2" s="40" t="s">
        <v>57</v>
      </c>
      <c r="C2" s="41"/>
      <c r="S2" t="s">
        <v>48</v>
      </c>
    </row>
    <row r="3" spans="2:19" ht="18.75" thickTop="1" thickBot="1" x14ac:dyDescent="0.35">
      <c r="B3" s="24" t="s">
        <v>40</v>
      </c>
      <c r="C3" s="25" t="s">
        <v>41</v>
      </c>
    </row>
    <row r="4" spans="2:19" ht="15.75" thickTop="1" x14ac:dyDescent="0.25">
      <c r="B4" s="26" t="s">
        <v>13</v>
      </c>
      <c r="C4" s="27">
        <v>100</v>
      </c>
      <c r="E4" s="47" t="s">
        <v>46</v>
      </c>
      <c r="F4" s="48"/>
      <c r="S4" t="s">
        <v>42</v>
      </c>
    </row>
    <row r="5" spans="2:19" x14ac:dyDescent="0.25">
      <c r="B5" s="7" t="s">
        <v>13</v>
      </c>
      <c r="C5" s="9">
        <v>100</v>
      </c>
      <c r="E5" s="43">
        <f>ROUND(AVERAGE(_2014grade),0)</f>
        <v>100</v>
      </c>
      <c r="F5" s="44"/>
      <c r="H5" s="42" t="s">
        <v>52</v>
      </c>
      <c r="I5" s="42"/>
      <c r="S5">
        <f>(VLOOKUP(C4,gpa[],3,FALSE)
+VLOOKUP(C5,gpa[],3,FALSE)
+VLOOKUP(C6,gpa[],3,FALSE)
+VLOOKUP(C7,gpa[],3,FALSE)
+VLOOKUP(C8,gpa[],3,FALSE)
+VLOOKUP(C9,gpa[],3,FALSE)
+VLOOKUP(C10,gpa[],3,FALSE)
+VLOOKUP(C11,gpa[],3,FALSE))/8</f>
        <v>4</v>
      </c>
    </row>
    <row r="6" spans="2:19" x14ac:dyDescent="0.25">
      <c r="B6" s="26" t="s">
        <v>13</v>
      </c>
      <c r="C6" s="27">
        <v>100</v>
      </c>
      <c r="H6" s="43" t="s">
        <v>53</v>
      </c>
      <c r="I6" s="44"/>
      <c r="S6">
        <f>ROUND(((IF(SENIOR!$B$4="cp", VLOOKUP(ROUND($C$4,0),gpa7pt[#All],3,FALSE),
  IF(SENIOR!$B4="H", VLOOKUP(ROUND($C$4,0),gpa7pt[#All],4,FALSE),
  IF(SENIOR!$B4="AP", VLOOKUP(ROUND($C$4,0),gpa7pt[#All],5,FALSE)
))))+ (IF(SENIOR!$B5="cp", VLOOKUP(ROUND($C$5,0),gpa7pt[#All],3,FALSE),
  IF(SENIOR!$B5="H", VLOOKUP(ROUND($C$5,0),gpa7pt[#All],4,FALSE),
  IF(SENIOR!$B5="AP", VLOOKUP(ROUND($C$5,0),gpa7pt[#All],5,FALSE)
)))) +(IF(SENIOR!$B6="cp", VLOOKUP(ROUND($C$6,0),gpa7pt[#All],3,FALSE),
  IF(SENIOR!$B6="H", VLOOKUP(ROUND($C$6,0),gpa7pt[#All],4,FALSE),
  IF(SENIOR!$B6="AP", VLOOKUP(ROUND($C$6,0),gpa7pt[#All],5,FALSE)
))))+(IF(SENIOR!$B7="cp", VLOOKUP(ROUND($C$7,0),gpa7pt[#All],3,FALSE),
  IF(SENIOR!$B7="H", VLOOKUP(ROUND($C$7,0),gpa7pt[#All],4,FALSE),
  IF(SENIOR!$B7="AP", VLOOKUP(ROUND($C$7,0),gpa7pt[#All],5,FALSE)
))))+ (IF(SENIOR!$B8="cp", VLOOKUP(ROUND($C$8,0),gpa7pt[#All],3,FALSE),
  IF(SENIOR!$B8="H", VLOOKUP(ROUND($C$8,0),gpa7pt[#All],4,FALSE),
  IF(SENIOR!$B8="AP", VLOOKUP(ROUND($C$8,0),gpa7pt[#All],5,FALSE)
))))+ (IF(SENIOR!$B9="cp", VLOOKUP(ROUND($C$9,0),gpa7pt[#All],3,FALSE),
  IF(SENIOR!$B9="H", VLOOKUP(ROUND($C$9,0),gpa7pt[#All],4,FALSE),
  IF(SENIOR!$B9="AP", VLOOKUP(ROUND($C$9,0),gpa7pt[#All],5,FALSE)
)))) +(IF(SENIOR!$B10="cp", VLOOKUP(ROUND($C$10,0),gpa7pt[#All],3,FALSE),
  IF(SENIOR!$B10="H", VLOOKUP(ROUND($C$10,0),gpa7pt[#All],4,FALSE),
  IF(SENIOR!$B10="AP", VLOOKUP(ROUND($C$10,0),gpa7pt[#All],5,FALSE)
))))+ (IF(SENIOR!$B11="cp", VLOOKUP(ROUND($C$11,0),gpa7pt[#All],3,FALSE),
  IF(SENIOR!$B11="H", VLOOKUP(ROUND($C$11,0),gpa7pt[#All],4,FALSE),
  IF(SENIOR!$B11="AP", VLOOKUP(ROUND($C$11,0),gpa7pt[#All],5,FALSE)
)))))/8,3)</f>
        <v>4.875</v>
      </c>
    </row>
    <row r="7" spans="2:19" x14ac:dyDescent="0.25">
      <c r="B7" s="7" t="s">
        <v>13</v>
      </c>
      <c r="C7" s="9">
        <v>100</v>
      </c>
      <c r="E7" s="32" t="s">
        <v>47</v>
      </c>
      <c r="F7" s="33"/>
      <c r="S7">
        <f>ROUND(((IF(SENIOR!$B$4="cp", VLOOKUP(ROUND($C$4,0),GPA10Pt[#All],3,FALSE),
  IF(SENIOR!$B4="H", VLOOKUP(ROUND($C$4,0),GPA10Pt[#All],4,FALSE),
  IF(SENIOR!$B4="AP", VLOOKUP(ROUND($C$4,0),GPA10Pt[#All],5,FALSE)
))))+ (IF(SENIOR!$B5="cp", VLOOKUP(ROUND($C$5,0),GPA10Pt[#All],3,FALSE),
  IF(SENIOR!$B5="H", VLOOKUP(ROUND($C$5,0),GPA10Pt[#All],4,FALSE),
  IF(SENIOR!$B5="AP", VLOOKUP(ROUND($C$5,0),GPA10Pt[#All],5,FALSE)
)))) +(IF(SENIOR!$B6="cp", VLOOKUP(ROUND($C$6,0),GPA10Pt[#All],3,FALSE),
  IF(SENIOR!$B6="H", VLOOKUP(ROUND($C$6,0),GPA10Pt[#All],4,FALSE),
  IF(SENIOR!$B6="AP", VLOOKUP(ROUND($C$6,0),GPA10Pt[#All],5,FALSE)
))))+(IF(SENIOR!$B7="cp", VLOOKUP(ROUND($C$7,0),GPA10Pt[#All],3,FALSE),
  IF(SENIOR!$B7="H", VLOOKUP(ROUND($C$7,0),GPA10Pt[#All],4,FALSE),
  IF(SENIOR!$B7="AP", VLOOKUP(ROUND($C$7,0),GPA10Pt[#All],5,FALSE)
))))+ (IF(SENIOR!$B8="cp", VLOOKUP(ROUND($C$8,0),GPA10Pt[#All],3,FALSE),
  IF(SENIOR!$B8="H", VLOOKUP(ROUND($C$8,0),GPA10Pt[#All],4,FALSE),
  IF(SENIOR!$B8="AP", VLOOKUP(ROUND($C$8,0),GPA10Pt[#All],5,FALSE)
))))+ (IF(SENIOR!$B9="cp", VLOOKUP(ROUND($C$9,0),GPA10Pt[#All],3,FALSE),
  IF(SENIOR!$B9="H", VLOOKUP(ROUND($C$9,0),GPA10Pt[#All],4,FALSE),
  IF(SENIOR!$B9="AP", VLOOKUP(ROUND($C$9,0),GPA10Pt[#All],5,FALSE)
)))) +(IF(SENIOR!$B10="cp", VLOOKUP(ROUND($C$10,0),GPA10Pt[#All],3,FALSE),
  IF(SENIOR!$B10="H", VLOOKUP(ROUND($C$10,0),GPA10Pt[#All],4,FALSE),
  IF(SENIOR!$B10="AP", VLOOKUP(ROUND($C$10,0),GPA10Pt[#All],5,FALSE)
))))+ (IF(SENIOR!$B11="cp", VLOOKUP(ROUND($C$11,0),GPA10Pt[#All],3,FALSE),
  IF(SENIOR!$B11="H", VLOOKUP(ROUND($C$11,0),GPA10Pt[#All],4,FALSE),
  IF(SENIOR!$B11="AP", VLOOKUP(ROUND($C$11,0),GPA10Pt[#All],5,FALSE)
)))))/8,3)</f>
        <v>5</v>
      </c>
    </row>
    <row r="8" spans="2:19" x14ac:dyDescent="0.25">
      <c r="B8" s="26" t="s">
        <v>13</v>
      </c>
      <c r="C8" s="27">
        <v>100</v>
      </c>
      <c r="E8" s="43" t="str">
        <f>VLOOKUP(E5,gpa[],2,FALSE)</f>
        <v>A+</v>
      </c>
      <c r="F8" s="44"/>
    </row>
    <row r="9" spans="2:19" x14ac:dyDescent="0.25">
      <c r="B9" s="7" t="s">
        <v>13</v>
      </c>
      <c r="C9" s="9">
        <v>100</v>
      </c>
    </row>
    <row r="10" spans="2:19" x14ac:dyDescent="0.25">
      <c r="B10" s="26" t="s">
        <v>13</v>
      </c>
      <c r="C10" s="27">
        <v>100</v>
      </c>
    </row>
    <row r="11" spans="2:19" x14ac:dyDescent="0.25">
      <c r="B11" s="7" t="s">
        <v>13</v>
      </c>
      <c r="C11" s="9">
        <v>100</v>
      </c>
    </row>
    <row r="12" spans="2:19" x14ac:dyDescent="0.25">
      <c r="B12" s="45" t="s">
        <v>32</v>
      </c>
      <c r="C12" s="46"/>
    </row>
    <row r="13" spans="2:19" ht="15.75" customHeight="1" x14ac:dyDescent="0.25">
      <c r="B13" s="28" t="s">
        <v>43</v>
      </c>
      <c r="C13" s="23">
        <f>S5</f>
        <v>4</v>
      </c>
    </row>
    <row r="14" spans="2:19" ht="15.75" x14ac:dyDescent="0.25">
      <c r="B14" s="28" t="s">
        <v>44</v>
      </c>
      <c r="C14" s="23">
        <f>S6</f>
        <v>4.875</v>
      </c>
    </row>
    <row r="15" spans="2:19" ht="15.75" x14ac:dyDescent="0.25">
      <c r="B15" s="29" t="s">
        <v>45</v>
      </c>
      <c r="C15" s="30">
        <f>S7</f>
        <v>5</v>
      </c>
    </row>
  </sheetData>
  <sheetProtection algorithmName="SHA-512" hashValue="kD1UlHN7UKfA/HxgQ0C72XNFWLqx4mKDFLlzsXTRrdKCq1AfxtjTLWKX9urCBsJrGwy6wc0FH3WjQG3YJquP0w==" saltValue="yllVZKOyiQeYZqkkOkoIBw==" spinCount="100000" sheet="1" objects="1" scenarios="1"/>
  <protectedRanges>
    <protectedRange sqref="S1:S1048576" name="Range1"/>
    <protectedRange sqref="B4:C11" name="Range1_1"/>
    <protectedRange sqref="H6:I6" name="Range2"/>
  </protectedRanges>
  <mergeCells count="8">
    <mergeCell ref="H5:I5"/>
    <mergeCell ref="H6:I6"/>
    <mergeCell ref="B2:C2"/>
    <mergeCell ref="E4:F4"/>
    <mergeCell ref="E5:F5"/>
    <mergeCell ref="E7:F7"/>
    <mergeCell ref="B12:C12"/>
    <mergeCell ref="E8:F8"/>
  </mergeCells>
  <dataValidations count="2">
    <dataValidation type="list" allowBlank="1" showInputMessage="1" showErrorMessage="1" promptTitle="Class Level" prompt="CP=Collage Prep, H=Honors, AP=Advanced Placemeant." sqref="B4:B11">
      <formula1>"CP, H, AP"</formula1>
    </dataValidation>
    <dataValidation type="list" allowBlank="1" showInputMessage="1" showErrorMessage="1" prompt=" IF YOU HAVE COMPLEATED THIS YEAR SELECT [YES], IF YOU ARE NOT CURRENTLY IN THIS YEAR OF HIGH SCHOOL SELECT [NO]." sqref="H6:I6">
      <formula1>"NO,YES"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22"/>
  <sheetViews>
    <sheetView showGridLines="0" showRowColHeaders="0" zoomScale="130" zoomScaleNormal="130" workbookViewId="0"/>
  </sheetViews>
  <sheetFormatPr defaultRowHeight="15" x14ac:dyDescent="0.25"/>
  <cols>
    <col min="1" max="1" width="5.5703125" customWidth="1"/>
    <col min="4" max="4" width="5.5703125" customWidth="1"/>
    <col min="7" max="7" width="5.5703125" customWidth="1"/>
    <col min="10" max="10" width="5.5703125" customWidth="1"/>
    <col min="13" max="13" width="5.5703125" customWidth="1"/>
    <col min="16" max="16" width="5.5703125" customWidth="1"/>
  </cols>
  <sheetData>
    <row r="2" spans="2:15" ht="18.75" customHeight="1" thickBot="1" x14ac:dyDescent="0.35">
      <c r="B2" s="61" t="s">
        <v>49</v>
      </c>
      <c r="C2" s="61"/>
      <c r="E2" s="61" t="s">
        <v>54</v>
      </c>
      <c r="F2" s="61"/>
      <c r="H2" s="61" t="s">
        <v>55</v>
      </c>
      <c r="I2" s="61"/>
      <c r="K2" s="61" t="s">
        <v>56</v>
      </c>
      <c r="L2" s="61"/>
      <c r="N2" s="61" t="s">
        <v>57</v>
      </c>
      <c r="O2" s="61"/>
    </row>
    <row r="3" spans="2:15" ht="9" customHeight="1" thickTop="1" x14ac:dyDescent="0.25"/>
    <row r="4" spans="2:15" ht="15.75" x14ac:dyDescent="0.25">
      <c r="B4" s="32" t="s">
        <v>19</v>
      </c>
      <c r="C4" s="57"/>
      <c r="E4" s="32" t="s">
        <v>19</v>
      </c>
      <c r="F4" s="57"/>
      <c r="H4" s="32" t="s">
        <v>19</v>
      </c>
      <c r="I4" s="57"/>
      <c r="K4" s="32" t="s">
        <v>19</v>
      </c>
      <c r="L4" s="32"/>
      <c r="N4" s="32" t="s">
        <v>19</v>
      </c>
      <c r="O4" s="32"/>
    </row>
    <row r="5" spans="2:15" x14ac:dyDescent="0.25">
      <c r="B5" s="60">
        <f>IF(B16="NO",
(VLOOKUP(Grades!D11,'gpa scales '!A2:C103,3,FALSE )
+VLOOKUP(Grades!E11,'gpa scales '!A2:C103,3,FALSE )
+VLOOKUP(Grades!F11,'gpa scales '!A2:C103,3,FALSE )
+VLOOKUP(Grades!G11,'gpa scales '!A2:C103,3,FALSE ))/4,"N/A")</f>
        <v>4</v>
      </c>
      <c r="C5" s="37"/>
      <c r="E5" s="36" t="str">
        <f>IF(FRESHMAN!H6="NO", "N/A", FRESHMAN!C13)</f>
        <v>N/A</v>
      </c>
      <c r="F5" s="37"/>
      <c r="H5" s="36" t="str">
        <f>IF(SOPHMORE!H6="NO", "N/A", SOPHMORE!C13)</f>
        <v>N/A</v>
      </c>
      <c r="I5" s="37"/>
      <c r="K5" s="36" t="str">
        <f>IF(JUNIOR!H6="NO", "N/A",JUNIOR!C13)</f>
        <v>N/A</v>
      </c>
      <c r="L5" s="37"/>
      <c r="N5" s="36" t="str">
        <f>IF(SENIOR!H6="NO", "N/A",SENIOR!C13)</f>
        <v>N/A</v>
      </c>
      <c r="O5" s="37"/>
    </row>
    <row r="7" spans="2:15" ht="15.75" x14ac:dyDescent="0.25">
      <c r="B7" s="53" t="s">
        <v>28</v>
      </c>
      <c r="C7" s="58"/>
      <c r="E7" s="53" t="s">
        <v>28</v>
      </c>
      <c r="F7" s="58"/>
      <c r="H7" s="53" t="s">
        <v>28</v>
      </c>
      <c r="I7" s="58"/>
      <c r="K7" s="32" t="s">
        <v>28</v>
      </c>
      <c r="L7" s="32"/>
      <c r="N7" s="32" t="s">
        <v>28</v>
      </c>
      <c r="O7" s="32"/>
    </row>
    <row r="8" spans="2:15" x14ac:dyDescent="0.25">
      <c r="B8" s="59">
        <f>IF(B16="NO",ROUND((IF(Grades!D$6="cp", VLOOKUP(ROUND(mygrades[[#Totals],[1st]],0),gpa7pt[#All],3,FALSE),
  IF(Grades!D$6="H", VLOOKUP(ROUND(mygrades[[#Totals],[1st]],0),gpa7pt[#All],4,FALSE),
  IF(Grades!D$6="AP", VLOOKUP(ROUND(mygrades[[#Totals],[1st]],0),gpa7pt[#All],5,FALSE)
)))+ IF(Grades!E$6="cp", VLOOKUP(ROUND(mygrades[[#Totals],[2nd]],0),gpa7pt[#All],3,FALSE),
  IF(Grades!E$6="H", VLOOKUP(ROUND(mygrades[[#Totals],[2nd]],0),gpa7pt[#All],4,FALSE),
  IF(Grades!E$6="AP", VLOOKUP(ROUND(mygrades[[#Totals],[2nd]],0),gpa7pt[#All],5,FALSE)
))) +IF(Grades!F$6="cp", VLOOKUP(ROUND(mygrades[[#Totals],[3rd]],0),gpa7pt[#All],3,FALSE),
  IF(Grades!F$6="H", VLOOKUP(ROUND(mygrades[[#Totals],[3rd]],0),gpa7pt[#All],4,FALSE),
  IF(Grades!F$6="AP", VLOOKUP(ROUND(mygrades[[#Totals],[3rd]],0),gpa7pt[#All],5,FALSE)
)))+ IF(Grades!G$6="cp", VLOOKUP(ROUND(mygrades[[#Totals],[4th]],0),gpa7pt[#All],3,FALSE),
  IF(Grades!G$6="H", VLOOKUP(ROUND(mygrades[[#Totals],[4th]],0),gpa7pt[#All],4,FALSE),
  IF(Grades!G$6="AP", VLOOKUP(ROUND(mygrades[[#Totals],[4th]],0),gpa7pt[#All],5,FALSE)
))))/4,3),"N/A")</f>
        <v>4.875</v>
      </c>
      <c r="C8" s="59"/>
      <c r="E8" s="36" t="str">
        <f>IF(FRESHMAN!H6="NO", "N/A", FRESHMAN!C14)</f>
        <v>N/A</v>
      </c>
      <c r="F8" s="37"/>
      <c r="H8" s="36" t="str">
        <f>IF(SOPHMORE!H6="NO", "N/A", SOPHMORE!C14)</f>
        <v>N/A</v>
      </c>
      <c r="I8" s="37"/>
      <c r="K8" s="36" t="str">
        <f>IF(JUNIOR!H6="NO", "N/A",JUNIOR!C14)</f>
        <v>N/A</v>
      </c>
      <c r="L8" s="37"/>
      <c r="N8" s="36" t="str">
        <f>IF(SENIOR!H6="NO", "N/A",SENIOR!C14)</f>
        <v>N/A</v>
      </c>
      <c r="O8" s="37"/>
    </row>
    <row r="10" spans="2:15" ht="15" customHeight="1" x14ac:dyDescent="0.25">
      <c r="B10" s="53" t="s">
        <v>29</v>
      </c>
      <c r="C10" s="58"/>
      <c r="E10" s="53" t="s">
        <v>29</v>
      </c>
      <c r="F10" s="58"/>
      <c r="H10" s="53" t="s">
        <v>29</v>
      </c>
      <c r="I10" s="58"/>
      <c r="K10" s="32" t="s">
        <v>29</v>
      </c>
      <c r="L10" s="32"/>
      <c r="N10" s="32" t="s">
        <v>29</v>
      </c>
      <c r="O10" s="32"/>
    </row>
    <row r="11" spans="2:15" x14ac:dyDescent="0.25">
      <c r="B11" s="59">
        <f>IF(B16="NO",ROUND((IF(Grades!D$6="cp", VLOOKUP(ROUND(mygrades[[#Totals],[1st]],0),GPA10Pt[#All],3,FALSE),
  IF(Grades!D$6="H", VLOOKUP(ROUND(mygrades[[#Totals],[1st]],0),GPA10Pt[#All],4,FALSE),
  IF(Grades!D$6="AP", VLOOKUP(ROUND(mygrades[[#Totals],[1st]],0),GPA10Pt[#All],5,FALSE)
)))+ IF(Grades!E$6="cp", VLOOKUP(ROUND(mygrades[[#Totals],[2nd]],0),GPA10Pt[#All],3,FALSE),
  IF(Grades!E$6="H", VLOOKUP(ROUND(mygrades[[#Totals],[2nd]],0),GPA10Pt[#All],4,FALSE),
  IF(Grades!E$6="AP", VLOOKUP(ROUND(mygrades[[#Totals],[2nd]],0),GPA10Pt[#All],5,FALSE)
))) +IF(Grades!F$6="cp", VLOOKUP(ROUND(mygrades[[#Totals],[3rd]],0),GPA10Pt[#All],3,FALSE),
  IF(Grades!F$6="H", VLOOKUP(ROUND(mygrades[[#Totals],[3rd]],0),GPA10Pt[#All],4,FALSE),
  IF(Grades!F$6="AP", VLOOKUP(ROUND(mygrades[[#Totals],[3rd]],0),GPA10Pt[#All],5,FALSE)
)))+ IF(Grades!G$6="cp", VLOOKUP(ROUND(mygrades[[#Totals],[4th]],0),GPA10Pt[#All],3,FALSE),
  IF(Grades!G$6="H", VLOOKUP(ROUND(mygrades[[#Totals],[4th]],0),GPA10Pt[#All],4,FALSE),
  IF(Grades!G$6="AP", VLOOKUP(ROUND(mygrades[[#Totals],[4th]],0),GPA10Pt[#All],5,FALSE)
))))/4,3),"N/A")</f>
        <v>5</v>
      </c>
      <c r="C11" s="59"/>
      <c r="E11" s="36" t="str">
        <f>IF(FRESHMAN!H6="NO", "N/A", FRESHMAN!C15)</f>
        <v>N/A</v>
      </c>
      <c r="F11" s="37"/>
      <c r="H11" s="36" t="str">
        <f>IF(SOPHMORE!H6="NO", "N/A", SOPHMORE!C15)</f>
        <v>N/A</v>
      </c>
      <c r="I11" s="37"/>
      <c r="K11" s="36" t="str">
        <f>IF(JUNIOR!H6="NO", "N/A",JUNIOR!C15)</f>
        <v>N/A</v>
      </c>
      <c r="L11" s="37"/>
      <c r="N11" s="36" t="str">
        <f>IF(SENIOR!H6="NO", "N/A",SENIOR!C15)</f>
        <v>N/A</v>
      </c>
      <c r="O11" s="37"/>
    </row>
    <row r="14" spans="2:15" ht="15.75" customHeight="1" x14ac:dyDescent="0.25">
      <c r="B14" s="51" t="s">
        <v>58</v>
      </c>
      <c r="C14" s="51"/>
      <c r="G14" s="53" t="s">
        <v>59</v>
      </c>
      <c r="H14" s="53"/>
      <c r="I14" s="53"/>
      <c r="J14" s="53"/>
    </row>
    <row r="15" spans="2:15" ht="15.75" x14ac:dyDescent="0.25">
      <c r="B15" s="52"/>
      <c r="C15" s="52"/>
      <c r="G15" s="55" t="s">
        <v>51</v>
      </c>
      <c r="H15" s="56"/>
      <c r="I15" s="56"/>
      <c r="J15" s="56"/>
    </row>
    <row r="16" spans="2:15" x14ac:dyDescent="0.25">
      <c r="B16" s="43" t="s">
        <v>53</v>
      </c>
      <c r="C16" s="44"/>
      <c r="G16" s="36">
        <f>IF(G15="Collage Scale",ROUND(H20,3),
IF(G15="7 point Scale",ROUND(H21,3),
IF(G15="10 point scale",ROUND(H22,3),
"^SELECT^")))</f>
        <v>4</v>
      </c>
      <c r="H16" s="54"/>
      <c r="I16" s="54"/>
      <c r="J16" s="37"/>
    </row>
    <row r="19" spans="7:8" hidden="1" x14ac:dyDescent="0.25"/>
    <row r="20" spans="7:8" hidden="1" x14ac:dyDescent="0.25">
      <c r="G20">
        <v>4</v>
      </c>
      <c r="H20">
        <f>AVERAGE(B5,E5,H5,K5,N5)</f>
        <v>4</v>
      </c>
    </row>
    <row r="21" spans="7:8" hidden="1" x14ac:dyDescent="0.25">
      <c r="G21">
        <v>7</v>
      </c>
      <c r="H21">
        <f>AVERAGE(B8,E8,H8,K8,N8)</f>
        <v>4.875</v>
      </c>
    </row>
    <row r="22" spans="7:8" hidden="1" x14ac:dyDescent="0.25">
      <c r="G22">
        <v>10</v>
      </c>
      <c r="H22">
        <f>AVERAGE(B11,E11,H11,K11,N11)</f>
        <v>5</v>
      </c>
    </row>
  </sheetData>
  <sheetProtection algorithmName="SHA-512" hashValue="PgeMnLSgvpghzHqIEJPX/uW1/bBRz6OtjE5jrJF/knA2XD3FcRmvvdxoKIcxc9NcOUHFe0X91c116VoCzo00Ug==" saltValue="hgDXTL15mVOl8AP+Uewk+Q==" spinCount="100000" sheet="1" objects="1" scenarios="1"/>
  <protectedRanges>
    <protectedRange sqref="B16" name="Range3"/>
    <protectedRange sqref="G15" name="Range2"/>
  </protectedRanges>
  <mergeCells count="40">
    <mergeCell ref="K4:L4"/>
    <mergeCell ref="N4:O4"/>
    <mergeCell ref="H10:I10"/>
    <mergeCell ref="H7:I7"/>
    <mergeCell ref="N5:O5"/>
    <mergeCell ref="K5:L5"/>
    <mergeCell ref="H5:I5"/>
    <mergeCell ref="H8:I8"/>
    <mergeCell ref="K8:L8"/>
    <mergeCell ref="N8:O8"/>
    <mergeCell ref="B10:C10"/>
    <mergeCell ref="B11:C11"/>
    <mergeCell ref="N2:O2"/>
    <mergeCell ref="K2:L2"/>
    <mergeCell ref="N7:O7"/>
    <mergeCell ref="K7:L7"/>
    <mergeCell ref="N10:O10"/>
    <mergeCell ref="K10:L10"/>
    <mergeCell ref="E10:F10"/>
    <mergeCell ref="E7:F7"/>
    <mergeCell ref="E4:F4"/>
    <mergeCell ref="N11:O11"/>
    <mergeCell ref="K11:L11"/>
    <mergeCell ref="H11:I11"/>
    <mergeCell ref="E11:F11"/>
    <mergeCell ref="H4:I4"/>
    <mergeCell ref="B4:C4"/>
    <mergeCell ref="B7:C7"/>
    <mergeCell ref="B8:C8"/>
    <mergeCell ref="B5:C5"/>
    <mergeCell ref="H2:I2"/>
    <mergeCell ref="B2:C2"/>
    <mergeCell ref="E2:F2"/>
    <mergeCell ref="E5:F5"/>
    <mergeCell ref="E8:F8"/>
    <mergeCell ref="B16:C16"/>
    <mergeCell ref="B14:C15"/>
    <mergeCell ref="G14:J14"/>
    <mergeCell ref="G16:J16"/>
    <mergeCell ref="G15:J15"/>
  </mergeCells>
  <dataValidations count="2">
    <dataValidation type="list" allowBlank="1" showErrorMessage="1" promptTitle="GPA Form" prompt="collage scale, 7 point scale, 10 point scale." sqref="G15">
      <formula1>"Select Level, Collage Scale, 7 Point Scale, 10 Point Scale"</formula1>
    </dataValidation>
    <dataValidation type="list" allowBlank="1" showInputMessage="1" showErrorMessage="1" prompt="IF YOU HAVE COMPLEETED HIGH SCHOOL SELECT YES, THIS WILL GET RID OF THE CURRENT GPA VALUES SO THAT YOUR AVERAGE GPA FOR HIGHSCOOL WILL BE ACCURATE." sqref="B16:C16">
      <formula1>"NO,YES"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showRowColHeaders="0" zoomScale="90" zoomScaleNormal="90" workbookViewId="0">
      <selection activeCell="D1" sqref="D1"/>
    </sheetView>
  </sheetViews>
  <sheetFormatPr defaultRowHeight="15" x14ac:dyDescent="0.25"/>
  <sheetData>
    <row r="1" spans="1:16" ht="20.25" thickBot="1" x14ac:dyDescent="0.35">
      <c r="A1" s="1" t="s">
        <v>14</v>
      </c>
      <c r="B1" s="1"/>
      <c r="C1" s="1"/>
      <c r="E1" s="2"/>
      <c r="F1" s="61" t="s">
        <v>30</v>
      </c>
      <c r="G1" s="61"/>
      <c r="H1" s="61"/>
      <c r="I1" s="61"/>
      <c r="J1" s="61"/>
      <c r="L1" s="61" t="s">
        <v>31</v>
      </c>
      <c r="M1" s="61"/>
      <c r="N1" s="61"/>
      <c r="O1" s="61"/>
      <c r="P1" s="61"/>
    </row>
    <row r="2" spans="1:16" ht="15.75" customHeight="1" thickTop="1" x14ac:dyDescent="0.25">
      <c r="A2" s="2" t="s">
        <v>5</v>
      </c>
      <c r="B2" t="s">
        <v>6</v>
      </c>
      <c r="C2" t="s">
        <v>12</v>
      </c>
      <c r="F2" s="2" t="s">
        <v>5</v>
      </c>
      <c r="G2" t="s">
        <v>6</v>
      </c>
      <c r="H2" t="s">
        <v>13</v>
      </c>
      <c r="I2" t="s">
        <v>15</v>
      </c>
      <c r="J2" t="s">
        <v>16</v>
      </c>
      <c r="L2" t="s">
        <v>5</v>
      </c>
      <c r="M2" t="s">
        <v>6</v>
      </c>
      <c r="N2" t="s">
        <v>13</v>
      </c>
      <c r="O2" t="s">
        <v>15</v>
      </c>
      <c r="P2" t="s">
        <v>16</v>
      </c>
    </row>
    <row r="3" spans="1:16" ht="16.5" customHeight="1" x14ac:dyDescent="0.25">
      <c r="A3">
        <v>100</v>
      </c>
      <c r="B3" s="2" t="s">
        <v>20</v>
      </c>
      <c r="C3">
        <v>4</v>
      </c>
      <c r="F3">
        <v>100</v>
      </c>
      <c r="G3" s="2" t="s">
        <v>7</v>
      </c>
      <c r="H3">
        <v>4.875</v>
      </c>
      <c r="I3">
        <v>5.375</v>
      </c>
      <c r="J3">
        <v>5.875</v>
      </c>
      <c r="L3">
        <v>100</v>
      </c>
      <c r="M3" t="s">
        <v>7</v>
      </c>
      <c r="N3">
        <v>5</v>
      </c>
      <c r="O3">
        <v>5.5</v>
      </c>
      <c r="P3">
        <v>6</v>
      </c>
    </row>
    <row r="4" spans="1:16" ht="16.5" customHeight="1" x14ac:dyDescent="0.25">
      <c r="A4">
        <v>99</v>
      </c>
      <c r="B4" s="2" t="s">
        <v>20</v>
      </c>
      <c r="C4">
        <v>4</v>
      </c>
      <c r="F4">
        <v>99</v>
      </c>
      <c r="G4" s="2" t="s">
        <v>7</v>
      </c>
      <c r="H4">
        <v>4.75</v>
      </c>
      <c r="I4">
        <v>5.25</v>
      </c>
      <c r="J4">
        <v>5.75</v>
      </c>
      <c r="L4">
        <v>99</v>
      </c>
      <c r="M4" t="s">
        <v>7</v>
      </c>
      <c r="N4">
        <v>4.9000000000000004</v>
      </c>
      <c r="O4">
        <v>5.4</v>
      </c>
      <c r="P4">
        <v>5.9</v>
      </c>
    </row>
    <row r="5" spans="1:16" ht="16.5" customHeight="1" x14ac:dyDescent="0.25">
      <c r="A5">
        <v>98</v>
      </c>
      <c r="B5" s="2" t="s">
        <v>20</v>
      </c>
      <c r="C5">
        <v>4</v>
      </c>
      <c r="F5">
        <v>98</v>
      </c>
      <c r="G5" s="2" t="s">
        <v>7</v>
      </c>
      <c r="H5">
        <v>4.625</v>
      </c>
      <c r="I5">
        <v>5.125</v>
      </c>
      <c r="J5">
        <v>5.625</v>
      </c>
      <c r="L5">
        <v>98</v>
      </c>
      <c r="M5" t="s">
        <v>7</v>
      </c>
      <c r="N5">
        <v>4.8</v>
      </c>
      <c r="O5">
        <v>5.3</v>
      </c>
      <c r="P5">
        <v>5.8</v>
      </c>
    </row>
    <row r="6" spans="1:16" x14ac:dyDescent="0.25">
      <c r="A6">
        <v>97</v>
      </c>
      <c r="B6" s="2" t="s">
        <v>20</v>
      </c>
      <c r="C6">
        <v>4</v>
      </c>
      <c r="F6">
        <v>97</v>
      </c>
      <c r="G6" s="2" t="s">
        <v>7</v>
      </c>
      <c r="H6">
        <v>4.5</v>
      </c>
      <c r="I6">
        <v>5</v>
      </c>
      <c r="J6">
        <v>5.5</v>
      </c>
      <c r="L6">
        <v>97</v>
      </c>
      <c r="M6" t="s">
        <v>7</v>
      </c>
      <c r="N6">
        <v>4.7</v>
      </c>
      <c r="O6">
        <v>5.2</v>
      </c>
      <c r="P6">
        <v>5.7</v>
      </c>
    </row>
    <row r="7" spans="1:16" x14ac:dyDescent="0.25">
      <c r="A7">
        <v>96</v>
      </c>
      <c r="B7" s="2" t="s">
        <v>7</v>
      </c>
      <c r="C7">
        <v>4</v>
      </c>
      <c r="F7">
        <v>96</v>
      </c>
      <c r="G7" s="2" t="s">
        <v>7</v>
      </c>
      <c r="H7">
        <v>4.375</v>
      </c>
      <c r="I7">
        <v>4.875</v>
      </c>
      <c r="J7">
        <v>5.375</v>
      </c>
      <c r="L7">
        <v>96</v>
      </c>
      <c r="M7" t="s">
        <v>7</v>
      </c>
      <c r="N7">
        <v>4.5999999999999996</v>
      </c>
      <c r="O7">
        <v>5.0999999999999996</v>
      </c>
      <c r="P7">
        <v>5.6</v>
      </c>
    </row>
    <row r="8" spans="1:16" x14ac:dyDescent="0.25">
      <c r="A8">
        <v>95</v>
      </c>
      <c r="B8" s="2" t="s">
        <v>7</v>
      </c>
      <c r="C8">
        <v>4</v>
      </c>
      <c r="F8">
        <v>95</v>
      </c>
      <c r="G8" s="2" t="s">
        <v>7</v>
      </c>
      <c r="H8">
        <v>4.25</v>
      </c>
      <c r="I8">
        <v>4.75</v>
      </c>
      <c r="J8">
        <v>5.25</v>
      </c>
      <c r="L8">
        <v>95</v>
      </c>
      <c r="M8" t="s">
        <v>7</v>
      </c>
      <c r="N8">
        <v>4.5</v>
      </c>
      <c r="O8">
        <v>5</v>
      </c>
      <c r="P8">
        <v>5.5</v>
      </c>
    </row>
    <row r="9" spans="1:16" x14ac:dyDescent="0.25">
      <c r="A9">
        <v>94</v>
      </c>
      <c r="B9" s="2" t="s">
        <v>7</v>
      </c>
      <c r="C9">
        <v>3.9</v>
      </c>
      <c r="F9" s="3">
        <v>94</v>
      </c>
      <c r="G9" s="2" t="s">
        <v>7</v>
      </c>
      <c r="H9">
        <v>4.125</v>
      </c>
      <c r="I9">
        <v>4.625</v>
      </c>
      <c r="J9">
        <v>5.125</v>
      </c>
      <c r="L9">
        <v>94</v>
      </c>
      <c r="M9" t="s">
        <v>7</v>
      </c>
      <c r="N9">
        <v>4.4000000000000004</v>
      </c>
      <c r="O9">
        <v>4.9000000000000004</v>
      </c>
      <c r="P9">
        <v>5.4</v>
      </c>
    </row>
    <row r="10" spans="1:16" x14ac:dyDescent="0.25">
      <c r="A10">
        <v>93</v>
      </c>
      <c r="B10" s="2" t="s">
        <v>7</v>
      </c>
      <c r="C10">
        <v>3.8</v>
      </c>
      <c r="F10" s="3">
        <v>93</v>
      </c>
      <c r="G10" s="2" t="s">
        <v>7</v>
      </c>
      <c r="H10">
        <v>4</v>
      </c>
      <c r="I10">
        <v>4.5</v>
      </c>
      <c r="J10">
        <v>5</v>
      </c>
      <c r="L10">
        <v>93</v>
      </c>
      <c r="M10" t="s">
        <v>7</v>
      </c>
      <c r="N10">
        <v>4.3</v>
      </c>
      <c r="O10">
        <v>4.8</v>
      </c>
      <c r="P10">
        <v>5.3</v>
      </c>
    </row>
    <row r="11" spans="1:16" x14ac:dyDescent="0.25">
      <c r="A11">
        <v>92</v>
      </c>
      <c r="B11" s="2" t="s">
        <v>21</v>
      </c>
      <c r="C11">
        <v>3.7</v>
      </c>
      <c r="F11" s="3">
        <v>92</v>
      </c>
      <c r="G11" s="2" t="s">
        <v>7</v>
      </c>
      <c r="H11">
        <v>3.875</v>
      </c>
      <c r="I11">
        <v>4.375</v>
      </c>
      <c r="J11">
        <v>4.875</v>
      </c>
      <c r="L11">
        <v>92</v>
      </c>
      <c r="M11" t="s">
        <v>7</v>
      </c>
      <c r="N11">
        <v>4.2</v>
      </c>
      <c r="O11">
        <v>4.7</v>
      </c>
      <c r="P11">
        <v>5.2</v>
      </c>
    </row>
    <row r="12" spans="1:16" x14ac:dyDescent="0.25">
      <c r="A12">
        <v>91</v>
      </c>
      <c r="B12" s="2" t="s">
        <v>21</v>
      </c>
      <c r="C12">
        <v>3.6</v>
      </c>
      <c r="F12" s="3">
        <v>91</v>
      </c>
      <c r="G12" s="2" t="s">
        <v>7</v>
      </c>
      <c r="H12">
        <v>3.75</v>
      </c>
      <c r="I12">
        <v>4.25</v>
      </c>
      <c r="J12">
        <v>4.75</v>
      </c>
      <c r="L12">
        <v>91</v>
      </c>
      <c r="M12" t="s">
        <v>7</v>
      </c>
      <c r="N12">
        <v>4.0999999999999996</v>
      </c>
      <c r="O12">
        <v>4.5999999999999996</v>
      </c>
      <c r="P12">
        <v>5.0999999999999996</v>
      </c>
    </row>
    <row r="13" spans="1:16" x14ac:dyDescent="0.25">
      <c r="A13">
        <v>90</v>
      </c>
      <c r="B13" s="2" t="s">
        <v>21</v>
      </c>
      <c r="C13">
        <v>3.5</v>
      </c>
      <c r="F13" s="3">
        <v>90</v>
      </c>
      <c r="G13" s="2" t="s">
        <v>7</v>
      </c>
      <c r="H13">
        <v>3.625</v>
      </c>
      <c r="I13">
        <v>4.125</v>
      </c>
      <c r="J13">
        <v>4.625</v>
      </c>
      <c r="L13">
        <v>90</v>
      </c>
      <c r="M13" t="s">
        <v>7</v>
      </c>
      <c r="N13">
        <v>4</v>
      </c>
      <c r="O13">
        <v>4.5</v>
      </c>
      <c r="P13">
        <v>5</v>
      </c>
    </row>
    <row r="14" spans="1:16" x14ac:dyDescent="0.25">
      <c r="A14">
        <v>89</v>
      </c>
      <c r="B14" s="2" t="s">
        <v>22</v>
      </c>
      <c r="C14">
        <v>3.4</v>
      </c>
      <c r="F14">
        <v>89</v>
      </c>
      <c r="G14" s="2" t="s">
        <v>8</v>
      </c>
      <c r="H14">
        <v>3.5</v>
      </c>
      <c r="I14">
        <v>4</v>
      </c>
      <c r="J14">
        <v>4.5</v>
      </c>
      <c r="L14">
        <v>89</v>
      </c>
      <c r="M14" t="s">
        <v>8</v>
      </c>
      <c r="N14">
        <v>3.9</v>
      </c>
      <c r="O14">
        <v>4.4000000000000004</v>
      </c>
      <c r="P14">
        <v>4.9000000000000004</v>
      </c>
    </row>
    <row r="15" spans="1:16" x14ac:dyDescent="0.25">
      <c r="A15">
        <v>88</v>
      </c>
      <c r="B15" s="2" t="s">
        <v>22</v>
      </c>
      <c r="C15">
        <v>3.3</v>
      </c>
      <c r="F15">
        <v>88</v>
      </c>
      <c r="G15" s="2" t="s">
        <v>8</v>
      </c>
      <c r="H15">
        <v>3.375</v>
      </c>
      <c r="I15">
        <v>3.875</v>
      </c>
      <c r="J15">
        <v>4.375</v>
      </c>
      <c r="L15">
        <v>88</v>
      </c>
      <c r="M15" t="s">
        <v>8</v>
      </c>
      <c r="N15">
        <v>3.8</v>
      </c>
      <c r="O15">
        <v>4.3</v>
      </c>
      <c r="P15">
        <v>4.8</v>
      </c>
    </row>
    <row r="16" spans="1:16" x14ac:dyDescent="0.25">
      <c r="A16">
        <v>87</v>
      </c>
      <c r="B16" s="2" t="s">
        <v>22</v>
      </c>
      <c r="C16">
        <v>3.2</v>
      </c>
      <c r="F16">
        <v>87</v>
      </c>
      <c r="G16" s="2" t="s">
        <v>8</v>
      </c>
      <c r="H16">
        <v>3.25</v>
      </c>
      <c r="I16">
        <v>3.75</v>
      </c>
      <c r="J16">
        <v>4.25</v>
      </c>
      <c r="L16">
        <v>87</v>
      </c>
      <c r="M16" t="s">
        <v>8</v>
      </c>
      <c r="N16">
        <v>3.7</v>
      </c>
      <c r="O16">
        <v>4.2</v>
      </c>
      <c r="P16">
        <v>4.7</v>
      </c>
    </row>
    <row r="17" spans="1:16" x14ac:dyDescent="0.25">
      <c r="A17">
        <v>86</v>
      </c>
      <c r="B17" s="2" t="s">
        <v>8</v>
      </c>
      <c r="C17">
        <v>3.1</v>
      </c>
      <c r="F17">
        <v>86</v>
      </c>
      <c r="G17" s="2" t="s">
        <v>8</v>
      </c>
      <c r="H17">
        <v>3.125</v>
      </c>
      <c r="I17">
        <v>3.625</v>
      </c>
      <c r="J17">
        <v>4.125</v>
      </c>
      <c r="L17">
        <v>86</v>
      </c>
      <c r="M17" t="s">
        <v>8</v>
      </c>
      <c r="N17">
        <v>3.6</v>
      </c>
      <c r="O17">
        <v>4.0999999999999996</v>
      </c>
      <c r="P17">
        <v>4.5999999999999996</v>
      </c>
    </row>
    <row r="18" spans="1:16" x14ac:dyDescent="0.25">
      <c r="A18">
        <v>85</v>
      </c>
      <c r="B18" s="2" t="s">
        <v>8</v>
      </c>
      <c r="C18">
        <v>3</v>
      </c>
      <c r="F18">
        <v>85</v>
      </c>
      <c r="G18" s="2" t="s">
        <v>8</v>
      </c>
      <c r="H18">
        <v>3</v>
      </c>
      <c r="I18">
        <v>3.5</v>
      </c>
      <c r="J18">
        <v>4</v>
      </c>
      <c r="L18">
        <v>85</v>
      </c>
      <c r="M18" t="s">
        <v>8</v>
      </c>
      <c r="N18">
        <v>3.5000000000000102</v>
      </c>
      <c r="O18">
        <v>4.0000000000000098</v>
      </c>
      <c r="P18">
        <v>4.5000000000000098</v>
      </c>
    </row>
    <row r="19" spans="1:16" x14ac:dyDescent="0.25">
      <c r="A19">
        <v>84</v>
      </c>
      <c r="B19" s="2" t="s">
        <v>8</v>
      </c>
      <c r="C19">
        <v>2.9</v>
      </c>
      <c r="F19">
        <v>84</v>
      </c>
      <c r="G19" s="2" t="s">
        <v>8</v>
      </c>
      <c r="H19">
        <v>2.875</v>
      </c>
      <c r="I19">
        <v>3.375</v>
      </c>
      <c r="J19">
        <v>3.875</v>
      </c>
      <c r="L19">
        <v>84</v>
      </c>
      <c r="M19" t="s">
        <v>8</v>
      </c>
      <c r="N19">
        <v>3.4000000000000101</v>
      </c>
      <c r="O19">
        <v>3.9000000000000101</v>
      </c>
      <c r="P19">
        <v>4.4000000000000101</v>
      </c>
    </row>
    <row r="20" spans="1:16" x14ac:dyDescent="0.25">
      <c r="A20">
        <v>83</v>
      </c>
      <c r="B20" s="2" t="s">
        <v>8</v>
      </c>
      <c r="C20">
        <v>2.8</v>
      </c>
      <c r="F20">
        <v>83</v>
      </c>
      <c r="G20" s="2" t="s">
        <v>8</v>
      </c>
      <c r="H20">
        <v>2.75</v>
      </c>
      <c r="I20">
        <v>3.25</v>
      </c>
      <c r="J20">
        <v>3.75</v>
      </c>
      <c r="L20">
        <v>83</v>
      </c>
      <c r="M20" t="s">
        <v>8</v>
      </c>
      <c r="N20">
        <v>3.30000000000001</v>
      </c>
      <c r="O20">
        <v>3.80000000000001</v>
      </c>
      <c r="P20">
        <v>4.3000000000000096</v>
      </c>
    </row>
    <row r="21" spans="1:16" x14ac:dyDescent="0.25">
      <c r="A21">
        <v>82</v>
      </c>
      <c r="B21" s="2" t="s">
        <v>23</v>
      </c>
      <c r="C21">
        <v>2.7</v>
      </c>
      <c r="F21">
        <v>82</v>
      </c>
      <c r="G21" s="2" t="s">
        <v>8</v>
      </c>
      <c r="H21">
        <v>2.625</v>
      </c>
      <c r="I21">
        <v>3.125</v>
      </c>
      <c r="J21">
        <v>3.625</v>
      </c>
      <c r="L21">
        <v>82</v>
      </c>
      <c r="M21" t="s">
        <v>8</v>
      </c>
      <c r="N21">
        <v>3.2000000000000099</v>
      </c>
      <c r="O21">
        <v>3.7000000000000099</v>
      </c>
      <c r="P21">
        <v>4.2000000000000099</v>
      </c>
    </row>
    <row r="22" spans="1:16" x14ac:dyDescent="0.25">
      <c r="A22">
        <v>81</v>
      </c>
      <c r="B22" s="2" t="s">
        <v>23</v>
      </c>
      <c r="C22">
        <v>2.6</v>
      </c>
      <c r="F22">
        <v>81</v>
      </c>
      <c r="G22" s="2" t="s">
        <v>8</v>
      </c>
      <c r="H22">
        <v>2.5</v>
      </c>
      <c r="I22">
        <v>3</v>
      </c>
      <c r="J22">
        <v>3.5</v>
      </c>
      <c r="L22">
        <v>81</v>
      </c>
      <c r="M22" t="s">
        <v>8</v>
      </c>
      <c r="N22">
        <v>3.1000000000000099</v>
      </c>
      <c r="O22">
        <v>3.6000000000000099</v>
      </c>
      <c r="P22">
        <v>4.1000000000000103</v>
      </c>
    </row>
    <row r="23" spans="1:16" x14ac:dyDescent="0.25">
      <c r="A23">
        <v>80</v>
      </c>
      <c r="B23" s="2" t="s">
        <v>23</v>
      </c>
      <c r="C23">
        <v>2.5</v>
      </c>
      <c r="F23">
        <v>80</v>
      </c>
      <c r="G23" s="2" t="s">
        <v>8</v>
      </c>
      <c r="H23">
        <v>2.375</v>
      </c>
      <c r="I23">
        <v>2.875</v>
      </c>
      <c r="J23">
        <v>3.375</v>
      </c>
      <c r="L23">
        <v>80</v>
      </c>
      <c r="M23" t="s">
        <v>8</v>
      </c>
      <c r="N23">
        <v>3.0000000000000102</v>
      </c>
      <c r="O23">
        <v>3.5000000000000102</v>
      </c>
      <c r="P23">
        <v>4.0000000000000098</v>
      </c>
    </row>
    <row r="24" spans="1:16" x14ac:dyDescent="0.25">
      <c r="A24">
        <v>79</v>
      </c>
      <c r="B24" s="2" t="s">
        <v>24</v>
      </c>
      <c r="C24">
        <v>2.4</v>
      </c>
      <c r="F24">
        <v>79</v>
      </c>
      <c r="G24" s="2" t="s">
        <v>9</v>
      </c>
      <c r="H24">
        <v>2.25</v>
      </c>
      <c r="I24">
        <v>2.75</v>
      </c>
      <c r="J24">
        <v>3.25</v>
      </c>
      <c r="L24">
        <v>79</v>
      </c>
      <c r="M24" t="s">
        <v>9</v>
      </c>
      <c r="N24">
        <v>2.9000000000000101</v>
      </c>
      <c r="O24">
        <v>3.4000000000000101</v>
      </c>
      <c r="P24">
        <v>3.9000000000000101</v>
      </c>
    </row>
    <row r="25" spans="1:16" x14ac:dyDescent="0.25">
      <c r="A25">
        <v>78</v>
      </c>
      <c r="B25" s="2" t="s">
        <v>24</v>
      </c>
      <c r="C25">
        <v>2.2999999999999998</v>
      </c>
      <c r="F25">
        <v>78</v>
      </c>
      <c r="G25" s="2" t="s">
        <v>9</v>
      </c>
      <c r="H25">
        <v>2.125</v>
      </c>
      <c r="I25">
        <v>2.625</v>
      </c>
      <c r="J25">
        <v>3.125</v>
      </c>
      <c r="L25">
        <v>78</v>
      </c>
      <c r="M25" t="s">
        <v>9</v>
      </c>
      <c r="N25">
        <v>2.80000000000001</v>
      </c>
      <c r="O25">
        <v>3.30000000000001</v>
      </c>
      <c r="P25">
        <v>3.80000000000001</v>
      </c>
    </row>
    <row r="26" spans="1:16" x14ac:dyDescent="0.25">
      <c r="A26">
        <v>77</v>
      </c>
      <c r="B26" s="2" t="s">
        <v>24</v>
      </c>
      <c r="C26">
        <v>2.2000000000000002</v>
      </c>
      <c r="F26">
        <v>77</v>
      </c>
      <c r="G26" s="2" t="s">
        <v>9</v>
      </c>
      <c r="H26">
        <v>2</v>
      </c>
      <c r="I26">
        <v>2.5</v>
      </c>
      <c r="J26">
        <v>3</v>
      </c>
      <c r="L26">
        <v>77</v>
      </c>
      <c r="M26" t="s">
        <v>9</v>
      </c>
      <c r="N26">
        <v>2.7000000000000099</v>
      </c>
      <c r="O26">
        <v>3.2000000000000099</v>
      </c>
      <c r="P26">
        <v>3.7000000000000099</v>
      </c>
    </row>
    <row r="27" spans="1:16" x14ac:dyDescent="0.25">
      <c r="A27">
        <v>76</v>
      </c>
      <c r="B27" s="2" t="s">
        <v>9</v>
      </c>
      <c r="C27">
        <v>2.1</v>
      </c>
      <c r="F27">
        <v>76</v>
      </c>
      <c r="G27" s="2" t="s">
        <v>9</v>
      </c>
      <c r="H27">
        <v>1.875</v>
      </c>
      <c r="I27">
        <v>2.375</v>
      </c>
      <c r="J27">
        <v>2.875</v>
      </c>
      <c r="L27">
        <v>76</v>
      </c>
      <c r="M27" t="s">
        <v>9</v>
      </c>
      <c r="N27">
        <v>2.6000000000000099</v>
      </c>
      <c r="O27">
        <v>3.1000000000000099</v>
      </c>
      <c r="P27">
        <v>3.6000000000000099</v>
      </c>
    </row>
    <row r="28" spans="1:16" x14ac:dyDescent="0.25">
      <c r="A28">
        <v>75</v>
      </c>
      <c r="B28" s="2" t="s">
        <v>9</v>
      </c>
      <c r="C28">
        <v>2</v>
      </c>
      <c r="F28">
        <v>75</v>
      </c>
      <c r="G28" s="2" t="s">
        <v>9</v>
      </c>
      <c r="H28">
        <v>1.75</v>
      </c>
      <c r="I28">
        <v>2.25</v>
      </c>
      <c r="J28">
        <v>2.75</v>
      </c>
      <c r="L28">
        <v>75</v>
      </c>
      <c r="M28" t="s">
        <v>9</v>
      </c>
      <c r="N28">
        <v>2.5000000000000102</v>
      </c>
      <c r="O28">
        <v>3.0000000000000102</v>
      </c>
      <c r="P28">
        <v>3.5000000000000102</v>
      </c>
    </row>
    <row r="29" spans="1:16" x14ac:dyDescent="0.25">
      <c r="A29">
        <v>74</v>
      </c>
      <c r="B29" s="2" t="s">
        <v>9</v>
      </c>
      <c r="C29">
        <v>1.9</v>
      </c>
      <c r="F29">
        <v>74</v>
      </c>
      <c r="G29" s="2" t="s">
        <v>9</v>
      </c>
      <c r="H29">
        <v>1.625</v>
      </c>
      <c r="I29">
        <v>2.125</v>
      </c>
      <c r="J29">
        <v>2.625</v>
      </c>
      <c r="L29">
        <v>74</v>
      </c>
      <c r="M29" t="s">
        <v>9</v>
      </c>
      <c r="N29">
        <v>2.4000000000000101</v>
      </c>
      <c r="O29">
        <v>2.9000000000000101</v>
      </c>
      <c r="P29">
        <v>3.4000000000000101</v>
      </c>
    </row>
    <row r="30" spans="1:16" x14ac:dyDescent="0.25">
      <c r="A30">
        <v>73</v>
      </c>
      <c r="B30" s="2" t="s">
        <v>9</v>
      </c>
      <c r="C30">
        <v>1.8</v>
      </c>
      <c r="F30">
        <v>73</v>
      </c>
      <c r="G30" s="2" t="s">
        <v>9</v>
      </c>
      <c r="H30">
        <v>1.5</v>
      </c>
      <c r="I30">
        <v>2</v>
      </c>
      <c r="J30">
        <v>2.5</v>
      </c>
      <c r="L30">
        <v>73</v>
      </c>
      <c r="M30" t="s">
        <v>9</v>
      </c>
      <c r="N30">
        <v>2.30000000000001</v>
      </c>
      <c r="O30">
        <v>2.80000000000001</v>
      </c>
      <c r="P30">
        <v>3.30000000000001</v>
      </c>
    </row>
    <row r="31" spans="1:16" x14ac:dyDescent="0.25">
      <c r="A31">
        <v>72</v>
      </c>
      <c r="B31" s="2" t="s">
        <v>25</v>
      </c>
      <c r="C31">
        <v>1.7</v>
      </c>
      <c r="F31">
        <v>72</v>
      </c>
      <c r="G31" s="2" t="s">
        <v>9</v>
      </c>
      <c r="H31">
        <v>1.375</v>
      </c>
      <c r="I31">
        <v>1.875</v>
      </c>
      <c r="J31">
        <v>2.375</v>
      </c>
      <c r="L31">
        <v>72</v>
      </c>
      <c r="M31" t="s">
        <v>9</v>
      </c>
      <c r="N31">
        <v>2.2000000000000099</v>
      </c>
      <c r="O31">
        <v>2.7000000000000099</v>
      </c>
      <c r="P31">
        <v>3.2000000000000099</v>
      </c>
    </row>
    <row r="32" spans="1:16" x14ac:dyDescent="0.25">
      <c r="A32">
        <v>71</v>
      </c>
      <c r="B32" s="2" t="s">
        <v>25</v>
      </c>
      <c r="C32">
        <v>1.6</v>
      </c>
      <c r="F32">
        <v>71</v>
      </c>
      <c r="G32" s="2" t="s">
        <v>9</v>
      </c>
      <c r="H32">
        <v>1.25</v>
      </c>
      <c r="I32">
        <v>1.75</v>
      </c>
      <c r="J32">
        <v>2.25</v>
      </c>
      <c r="L32">
        <v>71</v>
      </c>
      <c r="M32" t="s">
        <v>9</v>
      </c>
      <c r="N32">
        <v>2.1000000000000099</v>
      </c>
      <c r="O32">
        <v>2.6000000000000099</v>
      </c>
      <c r="P32">
        <v>3.1000000000000099</v>
      </c>
    </row>
    <row r="33" spans="1:16" x14ac:dyDescent="0.25">
      <c r="A33">
        <v>70</v>
      </c>
      <c r="B33" s="2" t="s">
        <v>25</v>
      </c>
      <c r="C33">
        <v>1.5</v>
      </c>
      <c r="F33">
        <v>70</v>
      </c>
      <c r="G33" s="2" t="s">
        <v>9</v>
      </c>
      <c r="H33">
        <v>1.125</v>
      </c>
      <c r="I33">
        <v>1.625</v>
      </c>
      <c r="J33">
        <v>2.125</v>
      </c>
      <c r="L33">
        <v>70</v>
      </c>
      <c r="M33" t="s">
        <v>9</v>
      </c>
      <c r="N33">
        <v>2.0000000000000102</v>
      </c>
      <c r="O33">
        <v>2.5000000000000102</v>
      </c>
      <c r="P33">
        <v>3.0000000000000102</v>
      </c>
    </row>
    <row r="34" spans="1:16" x14ac:dyDescent="0.25">
      <c r="A34">
        <v>69</v>
      </c>
      <c r="B34" s="2" t="s">
        <v>26</v>
      </c>
      <c r="C34">
        <v>1.4</v>
      </c>
      <c r="F34">
        <v>69</v>
      </c>
      <c r="G34" s="2" t="s">
        <v>10</v>
      </c>
      <c r="H34">
        <v>1</v>
      </c>
      <c r="I34">
        <v>1.5</v>
      </c>
      <c r="J34">
        <v>2</v>
      </c>
      <c r="L34">
        <v>69</v>
      </c>
      <c r="M34" t="s">
        <v>10</v>
      </c>
      <c r="N34">
        <v>1.9000000000000099</v>
      </c>
      <c r="O34">
        <v>2.4000000000000101</v>
      </c>
      <c r="P34">
        <v>2.9000000000000101</v>
      </c>
    </row>
    <row r="35" spans="1:16" x14ac:dyDescent="0.25">
      <c r="A35">
        <v>68</v>
      </c>
      <c r="B35" s="2" t="s">
        <v>26</v>
      </c>
      <c r="C35">
        <v>1.3</v>
      </c>
      <c r="F35">
        <v>68</v>
      </c>
      <c r="G35" s="2" t="s">
        <v>10</v>
      </c>
      <c r="H35">
        <v>0.875</v>
      </c>
      <c r="I35">
        <v>1.375</v>
      </c>
      <c r="J35">
        <v>1.875</v>
      </c>
      <c r="L35">
        <v>68</v>
      </c>
      <c r="M35" t="s">
        <v>10</v>
      </c>
      <c r="N35">
        <v>1.80000000000001</v>
      </c>
      <c r="O35">
        <v>2.30000000000001</v>
      </c>
      <c r="P35">
        <v>2.80000000000001</v>
      </c>
    </row>
    <row r="36" spans="1:16" x14ac:dyDescent="0.25">
      <c r="A36">
        <v>67</v>
      </c>
      <c r="B36" s="2" t="s">
        <v>26</v>
      </c>
      <c r="C36">
        <v>1.2</v>
      </c>
      <c r="F36">
        <v>67</v>
      </c>
      <c r="G36" s="2" t="s">
        <v>10</v>
      </c>
      <c r="H36">
        <v>0.75</v>
      </c>
      <c r="I36">
        <v>1.25</v>
      </c>
      <c r="J36">
        <v>1.75</v>
      </c>
      <c r="L36">
        <v>67</v>
      </c>
      <c r="M36" t="s">
        <v>10</v>
      </c>
      <c r="N36">
        <v>1.7000000000000099</v>
      </c>
      <c r="O36">
        <v>2.2000000000000099</v>
      </c>
      <c r="P36">
        <v>2.7000000000000099</v>
      </c>
    </row>
    <row r="37" spans="1:16" x14ac:dyDescent="0.25">
      <c r="A37">
        <v>66</v>
      </c>
      <c r="B37" s="2" t="s">
        <v>10</v>
      </c>
      <c r="C37">
        <v>1.1000000000000001</v>
      </c>
      <c r="F37">
        <v>66</v>
      </c>
      <c r="G37" s="2" t="s">
        <v>10</v>
      </c>
      <c r="H37">
        <v>0.625</v>
      </c>
      <c r="I37">
        <v>1.125</v>
      </c>
      <c r="J37">
        <v>1.625</v>
      </c>
      <c r="L37">
        <v>66</v>
      </c>
      <c r="M37" t="s">
        <v>10</v>
      </c>
      <c r="N37">
        <v>1.6000000000000101</v>
      </c>
      <c r="O37">
        <v>2.1000000000000099</v>
      </c>
      <c r="P37">
        <v>2.6000000000000099</v>
      </c>
    </row>
    <row r="38" spans="1:16" x14ac:dyDescent="0.25">
      <c r="A38">
        <v>65</v>
      </c>
      <c r="B38" s="2" t="s">
        <v>10</v>
      </c>
      <c r="C38">
        <v>1</v>
      </c>
      <c r="F38">
        <v>65</v>
      </c>
      <c r="G38" s="2" t="s">
        <v>10</v>
      </c>
      <c r="H38">
        <v>0.5</v>
      </c>
      <c r="I38">
        <v>1</v>
      </c>
      <c r="J38">
        <v>1.5</v>
      </c>
      <c r="L38">
        <v>65</v>
      </c>
      <c r="M38" t="s">
        <v>10</v>
      </c>
      <c r="N38">
        <v>1.50000000000001</v>
      </c>
      <c r="O38">
        <v>2.0000000000000102</v>
      </c>
      <c r="P38">
        <v>2.5000000000000102</v>
      </c>
    </row>
    <row r="39" spans="1:16" x14ac:dyDescent="0.25">
      <c r="A39">
        <v>64</v>
      </c>
      <c r="B39" s="2" t="s">
        <v>10</v>
      </c>
      <c r="C39">
        <v>0.9</v>
      </c>
      <c r="F39">
        <v>64</v>
      </c>
      <c r="G39" s="2" t="s">
        <v>10</v>
      </c>
      <c r="H39">
        <v>0.375</v>
      </c>
      <c r="I39">
        <v>0.875</v>
      </c>
      <c r="J39">
        <v>1.375</v>
      </c>
      <c r="L39">
        <v>64</v>
      </c>
      <c r="M39" t="s">
        <v>10</v>
      </c>
      <c r="N39">
        <v>1.4000000000000099</v>
      </c>
      <c r="O39">
        <v>1.9000000000000099</v>
      </c>
      <c r="P39">
        <v>2.4000000000000101</v>
      </c>
    </row>
    <row r="40" spans="1:16" x14ac:dyDescent="0.25">
      <c r="A40">
        <v>63</v>
      </c>
      <c r="B40" s="2" t="s">
        <v>10</v>
      </c>
      <c r="C40">
        <v>0.8</v>
      </c>
      <c r="F40">
        <v>63</v>
      </c>
      <c r="G40" s="2" t="s">
        <v>10</v>
      </c>
      <c r="H40">
        <v>0.25</v>
      </c>
      <c r="I40">
        <v>0.75</v>
      </c>
      <c r="J40">
        <v>1.25</v>
      </c>
      <c r="L40">
        <v>63</v>
      </c>
      <c r="M40" t="s">
        <v>10</v>
      </c>
      <c r="N40">
        <v>1.30000000000001</v>
      </c>
      <c r="O40">
        <v>1.80000000000001</v>
      </c>
      <c r="P40">
        <v>2.30000000000001</v>
      </c>
    </row>
    <row r="41" spans="1:16" x14ac:dyDescent="0.25">
      <c r="A41">
        <v>62</v>
      </c>
      <c r="B41" s="2" t="s">
        <v>27</v>
      </c>
      <c r="C41">
        <v>0.7</v>
      </c>
      <c r="F41">
        <v>62</v>
      </c>
      <c r="G41" s="2" t="s">
        <v>10</v>
      </c>
      <c r="H41">
        <v>0.125</v>
      </c>
      <c r="I41">
        <v>0.625</v>
      </c>
      <c r="J41">
        <v>1.125</v>
      </c>
      <c r="L41">
        <v>62</v>
      </c>
      <c r="M41" t="s">
        <v>10</v>
      </c>
      <c r="N41">
        <v>1.2000000000000099</v>
      </c>
      <c r="O41">
        <v>1.7000000000000099</v>
      </c>
      <c r="P41">
        <v>2.2000000000000099</v>
      </c>
    </row>
    <row r="42" spans="1:16" x14ac:dyDescent="0.25">
      <c r="A42">
        <v>61</v>
      </c>
      <c r="B42" s="2" t="s">
        <v>27</v>
      </c>
      <c r="C42">
        <v>0.6</v>
      </c>
      <c r="F42">
        <v>61</v>
      </c>
      <c r="G42" s="2" t="s">
        <v>10</v>
      </c>
      <c r="H42">
        <v>0</v>
      </c>
      <c r="I42">
        <v>0.5</v>
      </c>
      <c r="J42">
        <v>1</v>
      </c>
      <c r="L42">
        <v>61</v>
      </c>
      <c r="M42" t="s">
        <v>10</v>
      </c>
      <c r="N42">
        <v>1.1000000000000101</v>
      </c>
      <c r="O42">
        <v>1.6000000000000101</v>
      </c>
      <c r="P42">
        <v>2.1000000000000099</v>
      </c>
    </row>
    <row r="43" spans="1:16" x14ac:dyDescent="0.25">
      <c r="A43">
        <v>60</v>
      </c>
      <c r="B43" s="2" t="s">
        <v>27</v>
      </c>
      <c r="C43">
        <v>0.5</v>
      </c>
      <c r="F43">
        <v>60</v>
      </c>
      <c r="G43" s="2" t="s">
        <v>10</v>
      </c>
      <c r="H43">
        <v>0</v>
      </c>
      <c r="I43">
        <v>0.375</v>
      </c>
      <c r="J43">
        <v>0.875</v>
      </c>
      <c r="L43">
        <v>60</v>
      </c>
      <c r="M43" t="s">
        <v>10</v>
      </c>
      <c r="N43">
        <v>1.00000000000001</v>
      </c>
      <c r="O43">
        <v>1.50000000000001</v>
      </c>
      <c r="P43">
        <v>2.0000000000000102</v>
      </c>
    </row>
    <row r="44" spans="1:16" x14ac:dyDescent="0.25">
      <c r="A44">
        <v>59</v>
      </c>
      <c r="B44" s="2" t="s">
        <v>11</v>
      </c>
      <c r="C44">
        <v>0.4</v>
      </c>
      <c r="F44">
        <v>59</v>
      </c>
      <c r="G44" s="2" t="s">
        <v>11</v>
      </c>
      <c r="H44">
        <v>0</v>
      </c>
      <c r="I44">
        <v>0.25</v>
      </c>
      <c r="J44">
        <v>0.75</v>
      </c>
      <c r="L44">
        <v>59</v>
      </c>
      <c r="M44" t="s">
        <v>11</v>
      </c>
      <c r="N44">
        <v>0.90000000000001001</v>
      </c>
      <c r="O44">
        <v>1.4000000000000099</v>
      </c>
      <c r="P44">
        <v>1.9000000000000099</v>
      </c>
    </row>
    <row r="45" spans="1:16" x14ac:dyDescent="0.25">
      <c r="A45">
        <v>58</v>
      </c>
      <c r="B45" s="2" t="s">
        <v>11</v>
      </c>
      <c r="C45">
        <v>0.3</v>
      </c>
      <c r="F45">
        <v>58</v>
      </c>
      <c r="G45" s="2" t="s">
        <v>11</v>
      </c>
      <c r="H45">
        <v>0</v>
      </c>
      <c r="I45">
        <v>0.125</v>
      </c>
      <c r="J45">
        <v>0.625</v>
      </c>
      <c r="L45">
        <v>58</v>
      </c>
      <c r="M45" t="s">
        <v>11</v>
      </c>
      <c r="N45">
        <v>0.80000000000001004</v>
      </c>
      <c r="O45">
        <v>1.30000000000001</v>
      </c>
      <c r="P45">
        <v>1.80000000000001</v>
      </c>
    </row>
    <row r="46" spans="1:16" x14ac:dyDescent="0.25">
      <c r="A46">
        <v>57</v>
      </c>
      <c r="B46" s="2" t="s">
        <v>11</v>
      </c>
      <c r="C46">
        <v>0.2</v>
      </c>
      <c r="F46">
        <v>57</v>
      </c>
      <c r="G46" s="2" t="s">
        <v>11</v>
      </c>
      <c r="H46">
        <v>0</v>
      </c>
      <c r="I46">
        <v>0</v>
      </c>
      <c r="J46">
        <v>0.5</v>
      </c>
      <c r="L46">
        <v>57</v>
      </c>
      <c r="M46" t="s">
        <v>11</v>
      </c>
      <c r="N46">
        <v>0.70000000000002005</v>
      </c>
      <c r="O46">
        <v>1.2000000000000199</v>
      </c>
      <c r="P46">
        <v>1.7000000000000199</v>
      </c>
    </row>
    <row r="47" spans="1:16" x14ac:dyDescent="0.25">
      <c r="A47">
        <v>56</v>
      </c>
      <c r="B47" s="2" t="s">
        <v>11</v>
      </c>
      <c r="C47">
        <v>0.1</v>
      </c>
      <c r="F47">
        <v>56</v>
      </c>
      <c r="G47" s="2" t="s">
        <v>11</v>
      </c>
      <c r="H47">
        <v>0</v>
      </c>
      <c r="I47">
        <v>0</v>
      </c>
      <c r="J47">
        <v>0.375</v>
      </c>
      <c r="L47">
        <v>56</v>
      </c>
      <c r="M47" t="s">
        <v>11</v>
      </c>
      <c r="N47">
        <v>0.60000000000001996</v>
      </c>
      <c r="O47">
        <v>1.1000000000000201</v>
      </c>
      <c r="P47">
        <v>1.6000000000000201</v>
      </c>
    </row>
    <row r="48" spans="1:16" x14ac:dyDescent="0.25">
      <c r="A48">
        <v>55</v>
      </c>
      <c r="B48" s="2" t="s">
        <v>11</v>
      </c>
      <c r="C48">
        <v>0</v>
      </c>
      <c r="F48">
        <v>55</v>
      </c>
      <c r="G48" s="2" t="s">
        <v>11</v>
      </c>
      <c r="H48">
        <v>0</v>
      </c>
      <c r="I48">
        <v>0</v>
      </c>
      <c r="J48">
        <v>0.25</v>
      </c>
      <c r="L48">
        <v>55</v>
      </c>
      <c r="M48" t="s">
        <v>11</v>
      </c>
      <c r="N48">
        <v>0.50000000000001998</v>
      </c>
      <c r="O48">
        <v>1.00000000000002</v>
      </c>
      <c r="P48">
        <v>1.50000000000002</v>
      </c>
    </row>
    <row r="49" spans="1:16" x14ac:dyDescent="0.25">
      <c r="A49">
        <v>54</v>
      </c>
      <c r="B49" s="2" t="s">
        <v>11</v>
      </c>
      <c r="C49">
        <v>0</v>
      </c>
      <c r="F49">
        <v>54</v>
      </c>
      <c r="G49" s="2" t="s">
        <v>11</v>
      </c>
      <c r="H49">
        <v>0</v>
      </c>
      <c r="I49">
        <v>0</v>
      </c>
      <c r="J49">
        <v>0.125</v>
      </c>
      <c r="L49">
        <v>54</v>
      </c>
      <c r="M49" t="s">
        <v>11</v>
      </c>
      <c r="N49">
        <v>0.40000000000002001</v>
      </c>
      <c r="O49">
        <v>0.90000000000002001</v>
      </c>
      <c r="P49">
        <v>1.4000000000000199</v>
      </c>
    </row>
    <row r="50" spans="1:16" x14ac:dyDescent="0.25">
      <c r="A50">
        <v>53</v>
      </c>
      <c r="B50" s="2" t="s">
        <v>11</v>
      </c>
      <c r="C50">
        <v>0</v>
      </c>
      <c r="F50">
        <v>53</v>
      </c>
      <c r="G50" s="2" t="s">
        <v>11</v>
      </c>
      <c r="H50">
        <v>0</v>
      </c>
      <c r="I50">
        <v>0</v>
      </c>
      <c r="J50">
        <v>0</v>
      </c>
      <c r="L50">
        <v>53</v>
      </c>
      <c r="M50" t="s">
        <v>11</v>
      </c>
      <c r="N50">
        <v>0.30000000000001997</v>
      </c>
      <c r="O50">
        <v>0.80000000000002003</v>
      </c>
      <c r="P50">
        <v>1.30000000000002</v>
      </c>
    </row>
    <row r="51" spans="1:16" x14ac:dyDescent="0.25">
      <c r="A51">
        <v>52</v>
      </c>
      <c r="B51" s="2" t="s">
        <v>11</v>
      </c>
      <c r="C51">
        <v>0</v>
      </c>
      <c r="F51">
        <v>52</v>
      </c>
      <c r="G51" s="2" t="s">
        <v>11</v>
      </c>
      <c r="H51">
        <v>0</v>
      </c>
      <c r="I51">
        <v>0</v>
      </c>
      <c r="J51">
        <v>0</v>
      </c>
      <c r="L51">
        <v>52</v>
      </c>
      <c r="M51" t="s">
        <v>11</v>
      </c>
      <c r="N51">
        <v>0.20000000000002</v>
      </c>
      <c r="O51">
        <v>0.70000000000002005</v>
      </c>
      <c r="P51">
        <v>1.2000000000000199</v>
      </c>
    </row>
    <row r="52" spans="1:16" x14ac:dyDescent="0.25">
      <c r="A52">
        <v>51</v>
      </c>
      <c r="B52" s="2" t="s">
        <v>11</v>
      </c>
      <c r="C52">
        <v>0</v>
      </c>
      <c r="F52">
        <v>51</v>
      </c>
      <c r="G52" s="2" t="s">
        <v>11</v>
      </c>
      <c r="H52">
        <v>0</v>
      </c>
      <c r="I52">
        <v>0</v>
      </c>
      <c r="J52">
        <v>0</v>
      </c>
      <c r="L52">
        <v>51</v>
      </c>
      <c r="M52" t="s">
        <v>11</v>
      </c>
      <c r="N52">
        <v>0.10000000000002</v>
      </c>
      <c r="O52">
        <v>0.60000000000001996</v>
      </c>
      <c r="P52">
        <v>1.1000000000000201</v>
      </c>
    </row>
    <row r="53" spans="1:16" x14ac:dyDescent="0.25">
      <c r="A53">
        <v>50</v>
      </c>
      <c r="B53" s="2" t="s">
        <v>11</v>
      </c>
      <c r="C53">
        <v>0</v>
      </c>
      <c r="F53">
        <v>50</v>
      </c>
      <c r="G53" s="2" t="s">
        <v>11</v>
      </c>
      <c r="H53">
        <v>0</v>
      </c>
      <c r="I53">
        <v>0</v>
      </c>
      <c r="J53">
        <v>0</v>
      </c>
      <c r="L53">
        <v>50</v>
      </c>
      <c r="M53" t="s">
        <v>11</v>
      </c>
      <c r="N53">
        <v>0</v>
      </c>
      <c r="O53">
        <v>0.50000000000001998</v>
      </c>
      <c r="P53">
        <v>1.00000000000002</v>
      </c>
    </row>
    <row r="54" spans="1:16" x14ac:dyDescent="0.25">
      <c r="A54">
        <v>49</v>
      </c>
      <c r="B54" s="2" t="s">
        <v>11</v>
      </c>
      <c r="C54">
        <v>0</v>
      </c>
      <c r="F54">
        <v>49</v>
      </c>
      <c r="G54" s="2" t="s">
        <v>11</v>
      </c>
      <c r="H54">
        <v>0</v>
      </c>
      <c r="I54">
        <v>0</v>
      </c>
      <c r="J54">
        <v>0</v>
      </c>
      <c r="L54">
        <v>49</v>
      </c>
      <c r="M54" t="s">
        <v>11</v>
      </c>
      <c r="N54">
        <v>0</v>
      </c>
      <c r="O54">
        <v>0.40000000000002001</v>
      </c>
      <c r="P54">
        <v>0.90000000000002001</v>
      </c>
    </row>
    <row r="55" spans="1:16" x14ac:dyDescent="0.25">
      <c r="A55">
        <v>48</v>
      </c>
      <c r="B55" s="2" t="s">
        <v>11</v>
      </c>
      <c r="C55">
        <v>0</v>
      </c>
      <c r="F55">
        <v>48</v>
      </c>
      <c r="G55" s="2" t="s">
        <v>11</v>
      </c>
      <c r="H55">
        <v>0</v>
      </c>
      <c r="I55">
        <v>0</v>
      </c>
      <c r="J55">
        <v>0</v>
      </c>
      <c r="L55">
        <v>48</v>
      </c>
      <c r="M55" t="s">
        <v>11</v>
      </c>
      <c r="N55">
        <v>0</v>
      </c>
      <c r="O55">
        <v>0.30000000000001997</v>
      </c>
      <c r="P55">
        <v>0.80000000000002103</v>
      </c>
    </row>
    <row r="56" spans="1:16" x14ac:dyDescent="0.25">
      <c r="A56">
        <v>47</v>
      </c>
      <c r="B56" s="2" t="s">
        <v>11</v>
      </c>
      <c r="C56">
        <v>0</v>
      </c>
      <c r="F56">
        <v>47</v>
      </c>
      <c r="G56" s="2" t="s">
        <v>11</v>
      </c>
      <c r="H56">
        <v>0</v>
      </c>
      <c r="I56">
        <v>0</v>
      </c>
      <c r="J56">
        <v>0</v>
      </c>
      <c r="L56">
        <v>47</v>
      </c>
      <c r="M56" t="s">
        <v>11</v>
      </c>
      <c r="N56">
        <v>0</v>
      </c>
      <c r="O56">
        <v>0.20000000000002</v>
      </c>
      <c r="P56">
        <v>0.70000000000002105</v>
      </c>
    </row>
    <row r="57" spans="1:16" x14ac:dyDescent="0.25">
      <c r="A57">
        <v>46</v>
      </c>
      <c r="B57" s="2" t="s">
        <v>11</v>
      </c>
      <c r="C57">
        <v>0</v>
      </c>
      <c r="F57">
        <v>46</v>
      </c>
      <c r="G57" s="2" t="s">
        <v>11</v>
      </c>
      <c r="H57">
        <v>0</v>
      </c>
      <c r="I57">
        <v>0</v>
      </c>
      <c r="J57">
        <v>0</v>
      </c>
      <c r="L57">
        <v>46</v>
      </c>
      <c r="M57" t="s">
        <v>11</v>
      </c>
      <c r="N57">
        <v>0</v>
      </c>
      <c r="O57">
        <v>0.100000000000019</v>
      </c>
      <c r="P57">
        <v>0.60000000000002096</v>
      </c>
    </row>
    <row r="58" spans="1:16" x14ac:dyDescent="0.25">
      <c r="A58">
        <v>45</v>
      </c>
      <c r="B58" s="2" t="s">
        <v>11</v>
      </c>
      <c r="C58">
        <v>0</v>
      </c>
      <c r="F58">
        <v>45</v>
      </c>
      <c r="G58" s="2" t="s">
        <v>11</v>
      </c>
      <c r="H58">
        <v>0</v>
      </c>
      <c r="I58">
        <v>0</v>
      </c>
      <c r="J58">
        <v>0</v>
      </c>
      <c r="L58">
        <v>45</v>
      </c>
      <c r="M58" t="s">
        <v>11</v>
      </c>
      <c r="N58">
        <v>0</v>
      </c>
      <c r="O58">
        <v>0</v>
      </c>
      <c r="P58">
        <v>0.50000000000002098</v>
      </c>
    </row>
    <row r="59" spans="1:16" x14ac:dyDescent="0.25">
      <c r="A59">
        <v>44</v>
      </c>
      <c r="B59" s="2" t="s">
        <v>11</v>
      </c>
      <c r="C59">
        <v>0</v>
      </c>
      <c r="F59">
        <v>44</v>
      </c>
      <c r="G59" s="2" t="s">
        <v>11</v>
      </c>
      <c r="H59">
        <v>0</v>
      </c>
      <c r="I59">
        <v>0</v>
      </c>
      <c r="J59">
        <v>0</v>
      </c>
      <c r="L59">
        <v>44</v>
      </c>
      <c r="M59" t="s">
        <v>11</v>
      </c>
      <c r="N59">
        <v>0</v>
      </c>
      <c r="O59">
        <v>0</v>
      </c>
      <c r="P59">
        <v>0.40000000000002101</v>
      </c>
    </row>
    <row r="60" spans="1:16" x14ac:dyDescent="0.25">
      <c r="A60">
        <v>43</v>
      </c>
      <c r="B60" s="2" t="s">
        <v>11</v>
      </c>
      <c r="C60">
        <v>0</v>
      </c>
      <c r="F60">
        <v>43</v>
      </c>
      <c r="G60" s="2" t="s">
        <v>11</v>
      </c>
      <c r="H60">
        <v>0</v>
      </c>
      <c r="I60">
        <v>0</v>
      </c>
      <c r="J60">
        <v>0</v>
      </c>
      <c r="L60">
        <v>43</v>
      </c>
      <c r="M60" t="s">
        <v>11</v>
      </c>
      <c r="N60">
        <v>0</v>
      </c>
      <c r="O60">
        <v>0</v>
      </c>
      <c r="P60">
        <v>0.30000000000002103</v>
      </c>
    </row>
    <row r="61" spans="1:16" x14ac:dyDescent="0.25">
      <c r="A61">
        <v>42</v>
      </c>
      <c r="B61" s="2" t="s">
        <v>11</v>
      </c>
      <c r="C61">
        <v>0</v>
      </c>
      <c r="F61">
        <v>42</v>
      </c>
      <c r="G61" s="2" t="s">
        <v>11</v>
      </c>
      <c r="H61">
        <v>0</v>
      </c>
      <c r="I61">
        <v>0</v>
      </c>
      <c r="J61">
        <v>0</v>
      </c>
      <c r="L61">
        <v>42</v>
      </c>
      <c r="M61" t="s">
        <v>11</v>
      </c>
      <c r="N61">
        <v>0</v>
      </c>
      <c r="O61">
        <v>0</v>
      </c>
      <c r="P61">
        <v>0.20000000000002099</v>
      </c>
    </row>
    <row r="62" spans="1:16" x14ac:dyDescent="0.25">
      <c r="A62">
        <v>41</v>
      </c>
      <c r="B62" s="2" t="s">
        <v>11</v>
      </c>
      <c r="C62">
        <v>0</v>
      </c>
      <c r="F62">
        <v>41</v>
      </c>
      <c r="G62" s="2" t="s">
        <v>11</v>
      </c>
      <c r="H62">
        <v>0</v>
      </c>
      <c r="I62">
        <v>0</v>
      </c>
      <c r="J62">
        <v>0</v>
      </c>
      <c r="L62">
        <v>41</v>
      </c>
      <c r="M62" t="s">
        <v>11</v>
      </c>
      <c r="N62">
        <v>0</v>
      </c>
      <c r="O62">
        <v>0</v>
      </c>
      <c r="P62">
        <v>0.10000000000002</v>
      </c>
    </row>
    <row r="63" spans="1:16" x14ac:dyDescent="0.25">
      <c r="A63">
        <v>40</v>
      </c>
      <c r="B63" s="2" t="s">
        <v>11</v>
      </c>
      <c r="C63">
        <v>0</v>
      </c>
      <c r="F63">
        <v>40</v>
      </c>
      <c r="G63" s="2" t="s">
        <v>11</v>
      </c>
      <c r="H63">
        <v>0</v>
      </c>
      <c r="I63">
        <v>0</v>
      </c>
      <c r="J63">
        <v>0</v>
      </c>
      <c r="L63">
        <v>40</v>
      </c>
      <c r="M63" t="s">
        <v>11</v>
      </c>
      <c r="N63">
        <v>0</v>
      </c>
      <c r="O63">
        <v>0</v>
      </c>
      <c r="P63">
        <v>0</v>
      </c>
    </row>
    <row r="64" spans="1:16" x14ac:dyDescent="0.25">
      <c r="A64">
        <v>39</v>
      </c>
      <c r="B64" s="2" t="s">
        <v>11</v>
      </c>
      <c r="C64">
        <v>0</v>
      </c>
      <c r="F64">
        <v>39</v>
      </c>
      <c r="G64" s="2" t="s">
        <v>11</v>
      </c>
      <c r="H64">
        <v>0</v>
      </c>
      <c r="I64">
        <v>0</v>
      </c>
      <c r="J64">
        <v>0</v>
      </c>
      <c r="L64">
        <v>39</v>
      </c>
      <c r="M64" t="s">
        <v>11</v>
      </c>
      <c r="N64">
        <v>0</v>
      </c>
      <c r="O64">
        <v>0</v>
      </c>
      <c r="P64">
        <v>0</v>
      </c>
    </row>
    <row r="65" spans="1:16" x14ac:dyDescent="0.25">
      <c r="A65">
        <v>38</v>
      </c>
      <c r="B65" s="2" t="s">
        <v>11</v>
      </c>
      <c r="C65">
        <v>0</v>
      </c>
      <c r="F65">
        <v>38</v>
      </c>
      <c r="G65" s="2" t="s">
        <v>11</v>
      </c>
      <c r="H65">
        <v>0</v>
      </c>
      <c r="I65">
        <v>0</v>
      </c>
      <c r="J65">
        <v>0</v>
      </c>
      <c r="L65">
        <v>38</v>
      </c>
      <c r="M65" t="s">
        <v>11</v>
      </c>
      <c r="N65">
        <v>0</v>
      </c>
      <c r="O65">
        <v>0</v>
      </c>
      <c r="P65">
        <v>0</v>
      </c>
    </row>
    <row r="66" spans="1:16" x14ac:dyDescent="0.25">
      <c r="A66">
        <v>37</v>
      </c>
      <c r="B66" s="2" t="s">
        <v>11</v>
      </c>
      <c r="C66">
        <v>0</v>
      </c>
      <c r="F66">
        <v>37</v>
      </c>
      <c r="G66" s="2" t="s">
        <v>11</v>
      </c>
      <c r="H66">
        <v>0</v>
      </c>
      <c r="I66">
        <v>0</v>
      </c>
      <c r="J66">
        <v>0</v>
      </c>
      <c r="L66">
        <v>37</v>
      </c>
      <c r="M66" t="s">
        <v>11</v>
      </c>
      <c r="N66">
        <v>0</v>
      </c>
      <c r="O66">
        <v>0</v>
      </c>
      <c r="P66">
        <v>0</v>
      </c>
    </row>
    <row r="67" spans="1:16" x14ac:dyDescent="0.25">
      <c r="A67">
        <v>36</v>
      </c>
      <c r="B67" s="2" t="s">
        <v>11</v>
      </c>
      <c r="C67">
        <v>0</v>
      </c>
      <c r="F67">
        <v>36</v>
      </c>
      <c r="G67" s="2" t="s">
        <v>11</v>
      </c>
      <c r="H67">
        <v>0</v>
      </c>
      <c r="I67">
        <v>0</v>
      </c>
      <c r="J67">
        <v>0</v>
      </c>
      <c r="L67">
        <v>36</v>
      </c>
      <c r="M67" t="s">
        <v>11</v>
      </c>
      <c r="N67">
        <v>0</v>
      </c>
      <c r="O67">
        <v>0</v>
      </c>
      <c r="P67">
        <v>0</v>
      </c>
    </row>
    <row r="68" spans="1:16" x14ac:dyDescent="0.25">
      <c r="A68">
        <v>35</v>
      </c>
      <c r="B68" s="2" t="s">
        <v>11</v>
      </c>
      <c r="C68">
        <v>0</v>
      </c>
      <c r="F68">
        <v>35</v>
      </c>
      <c r="G68" s="2" t="s">
        <v>11</v>
      </c>
      <c r="H68">
        <v>0</v>
      </c>
      <c r="I68">
        <v>0</v>
      </c>
      <c r="J68">
        <v>0</v>
      </c>
      <c r="L68">
        <v>35</v>
      </c>
      <c r="M68" t="s">
        <v>11</v>
      </c>
      <c r="N68">
        <v>0</v>
      </c>
      <c r="O68">
        <v>0</v>
      </c>
      <c r="P68">
        <v>0</v>
      </c>
    </row>
    <row r="69" spans="1:16" x14ac:dyDescent="0.25">
      <c r="A69">
        <v>34</v>
      </c>
      <c r="B69" s="2" t="s">
        <v>11</v>
      </c>
      <c r="C69">
        <v>0</v>
      </c>
      <c r="F69">
        <v>34</v>
      </c>
      <c r="G69" s="2" t="s">
        <v>11</v>
      </c>
      <c r="H69">
        <v>0</v>
      </c>
      <c r="I69">
        <v>0</v>
      </c>
      <c r="J69">
        <v>0</v>
      </c>
      <c r="L69">
        <v>34</v>
      </c>
      <c r="M69" t="s">
        <v>11</v>
      </c>
      <c r="N69">
        <v>0</v>
      </c>
      <c r="O69">
        <v>0</v>
      </c>
      <c r="P69">
        <v>0</v>
      </c>
    </row>
    <row r="70" spans="1:16" x14ac:dyDescent="0.25">
      <c r="A70">
        <v>33</v>
      </c>
      <c r="B70" s="2" t="s">
        <v>11</v>
      </c>
      <c r="C70">
        <v>0</v>
      </c>
      <c r="F70">
        <v>33</v>
      </c>
      <c r="G70" s="2" t="s">
        <v>11</v>
      </c>
      <c r="H70">
        <v>0</v>
      </c>
      <c r="I70">
        <v>0</v>
      </c>
      <c r="J70">
        <v>0</v>
      </c>
      <c r="L70">
        <v>33</v>
      </c>
      <c r="M70" t="s">
        <v>11</v>
      </c>
      <c r="N70">
        <v>0</v>
      </c>
      <c r="O70">
        <v>0</v>
      </c>
      <c r="P70">
        <v>0</v>
      </c>
    </row>
    <row r="71" spans="1:16" x14ac:dyDescent="0.25">
      <c r="A71">
        <v>32</v>
      </c>
      <c r="B71" s="2" t="s">
        <v>11</v>
      </c>
      <c r="C71">
        <v>0</v>
      </c>
      <c r="F71">
        <v>32</v>
      </c>
      <c r="G71" s="2" t="s">
        <v>11</v>
      </c>
      <c r="H71">
        <v>0</v>
      </c>
      <c r="I71">
        <v>0</v>
      </c>
      <c r="J71">
        <v>0</v>
      </c>
      <c r="L71">
        <v>32</v>
      </c>
      <c r="M71" t="s">
        <v>11</v>
      </c>
      <c r="N71">
        <v>0</v>
      </c>
      <c r="O71">
        <v>0</v>
      </c>
      <c r="P71">
        <v>0</v>
      </c>
    </row>
    <row r="72" spans="1:16" x14ac:dyDescent="0.25">
      <c r="A72">
        <v>31</v>
      </c>
      <c r="B72" s="2" t="s">
        <v>11</v>
      </c>
      <c r="C72">
        <v>0</v>
      </c>
      <c r="F72">
        <v>31</v>
      </c>
      <c r="G72" s="2" t="s">
        <v>11</v>
      </c>
      <c r="H72">
        <v>0</v>
      </c>
      <c r="I72">
        <v>0</v>
      </c>
      <c r="J72">
        <v>0</v>
      </c>
      <c r="L72">
        <v>31</v>
      </c>
      <c r="M72" t="s">
        <v>11</v>
      </c>
      <c r="N72">
        <v>0</v>
      </c>
      <c r="O72">
        <v>0</v>
      </c>
      <c r="P72">
        <v>0</v>
      </c>
    </row>
    <row r="73" spans="1:16" x14ac:dyDescent="0.25">
      <c r="A73">
        <v>30</v>
      </c>
      <c r="B73" s="2" t="s">
        <v>11</v>
      </c>
      <c r="C73">
        <v>0</v>
      </c>
      <c r="F73">
        <v>30</v>
      </c>
      <c r="G73" s="2" t="s">
        <v>11</v>
      </c>
      <c r="H73">
        <v>0</v>
      </c>
      <c r="I73">
        <v>0</v>
      </c>
      <c r="J73">
        <v>0</v>
      </c>
      <c r="L73">
        <v>30</v>
      </c>
      <c r="M73" t="s">
        <v>11</v>
      </c>
      <c r="N73">
        <v>0</v>
      </c>
      <c r="O73">
        <v>0</v>
      </c>
      <c r="P73">
        <v>0</v>
      </c>
    </row>
    <row r="74" spans="1:16" x14ac:dyDescent="0.25">
      <c r="A74">
        <v>29</v>
      </c>
      <c r="B74" s="2" t="s">
        <v>11</v>
      </c>
      <c r="C74">
        <v>0</v>
      </c>
      <c r="F74">
        <v>29</v>
      </c>
      <c r="G74" s="2" t="s">
        <v>11</v>
      </c>
      <c r="H74">
        <v>0</v>
      </c>
      <c r="I74">
        <v>0</v>
      </c>
      <c r="J74">
        <v>0</v>
      </c>
      <c r="L74">
        <v>29</v>
      </c>
      <c r="M74" t="s">
        <v>11</v>
      </c>
      <c r="N74">
        <v>0</v>
      </c>
      <c r="O74">
        <v>0</v>
      </c>
      <c r="P74">
        <v>0</v>
      </c>
    </row>
    <row r="75" spans="1:16" x14ac:dyDescent="0.25">
      <c r="A75">
        <v>28</v>
      </c>
      <c r="B75" s="2" t="s">
        <v>11</v>
      </c>
      <c r="C75">
        <v>0</v>
      </c>
      <c r="F75">
        <v>28</v>
      </c>
      <c r="G75" s="2" t="s">
        <v>11</v>
      </c>
      <c r="H75">
        <v>0</v>
      </c>
      <c r="I75">
        <v>0</v>
      </c>
      <c r="J75">
        <v>0</v>
      </c>
      <c r="L75">
        <v>28</v>
      </c>
      <c r="M75" t="s">
        <v>11</v>
      </c>
      <c r="N75">
        <v>0</v>
      </c>
      <c r="O75">
        <v>0</v>
      </c>
      <c r="P75">
        <v>0</v>
      </c>
    </row>
    <row r="76" spans="1:16" x14ac:dyDescent="0.25">
      <c r="A76">
        <v>27</v>
      </c>
      <c r="B76" s="2" t="s">
        <v>11</v>
      </c>
      <c r="C76">
        <v>0</v>
      </c>
      <c r="F76">
        <v>27</v>
      </c>
      <c r="G76" s="2" t="s">
        <v>11</v>
      </c>
      <c r="H76">
        <v>0</v>
      </c>
      <c r="I76">
        <v>0</v>
      </c>
      <c r="J76">
        <v>0</v>
      </c>
      <c r="L76">
        <v>27</v>
      </c>
      <c r="M76" t="s">
        <v>11</v>
      </c>
      <c r="N76">
        <v>0</v>
      </c>
      <c r="O76">
        <v>0</v>
      </c>
      <c r="P76">
        <v>0</v>
      </c>
    </row>
    <row r="77" spans="1:16" x14ac:dyDescent="0.25">
      <c r="A77">
        <v>26</v>
      </c>
      <c r="B77" s="2" t="s">
        <v>11</v>
      </c>
      <c r="C77">
        <v>0</v>
      </c>
      <c r="F77">
        <v>26</v>
      </c>
      <c r="G77" s="2" t="s">
        <v>11</v>
      </c>
      <c r="H77">
        <v>0</v>
      </c>
      <c r="I77">
        <v>0</v>
      </c>
      <c r="J77">
        <v>0</v>
      </c>
      <c r="L77">
        <v>26</v>
      </c>
      <c r="M77" t="s">
        <v>11</v>
      </c>
      <c r="N77">
        <v>0</v>
      </c>
      <c r="O77">
        <v>0</v>
      </c>
      <c r="P77">
        <v>0</v>
      </c>
    </row>
    <row r="78" spans="1:16" x14ac:dyDescent="0.25">
      <c r="A78">
        <v>25</v>
      </c>
      <c r="B78" s="2" t="s">
        <v>11</v>
      </c>
      <c r="C78">
        <v>0</v>
      </c>
      <c r="F78">
        <v>25</v>
      </c>
      <c r="G78" s="2" t="s">
        <v>11</v>
      </c>
      <c r="H78">
        <v>0</v>
      </c>
      <c r="I78">
        <v>0</v>
      </c>
      <c r="J78">
        <v>0</v>
      </c>
      <c r="L78">
        <v>25</v>
      </c>
      <c r="M78" t="s">
        <v>11</v>
      </c>
      <c r="N78">
        <v>0</v>
      </c>
      <c r="O78">
        <v>0</v>
      </c>
      <c r="P78">
        <v>0</v>
      </c>
    </row>
    <row r="79" spans="1:16" x14ac:dyDescent="0.25">
      <c r="A79">
        <v>24</v>
      </c>
      <c r="B79" s="2" t="s">
        <v>11</v>
      </c>
      <c r="C79">
        <v>0</v>
      </c>
      <c r="F79">
        <v>24</v>
      </c>
      <c r="G79" s="2" t="s">
        <v>11</v>
      </c>
      <c r="H79">
        <v>0</v>
      </c>
      <c r="I79">
        <v>0</v>
      </c>
      <c r="J79">
        <v>0</v>
      </c>
      <c r="L79">
        <v>24</v>
      </c>
      <c r="M79" t="s">
        <v>11</v>
      </c>
      <c r="N79">
        <v>0</v>
      </c>
      <c r="O79">
        <v>0</v>
      </c>
      <c r="P79">
        <v>0</v>
      </c>
    </row>
    <row r="80" spans="1:16" x14ac:dyDescent="0.25">
      <c r="A80">
        <v>23</v>
      </c>
      <c r="B80" s="2" t="s">
        <v>11</v>
      </c>
      <c r="C80">
        <v>0</v>
      </c>
      <c r="F80">
        <v>23</v>
      </c>
      <c r="G80" s="2" t="s">
        <v>11</v>
      </c>
      <c r="H80">
        <v>0</v>
      </c>
      <c r="I80">
        <v>0</v>
      </c>
      <c r="J80">
        <v>0</v>
      </c>
      <c r="L80">
        <v>23</v>
      </c>
      <c r="M80" t="s">
        <v>11</v>
      </c>
      <c r="N80">
        <v>0</v>
      </c>
      <c r="O80">
        <v>0</v>
      </c>
      <c r="P80">
        <v>0</v>
      </c>
    </row>
    <row r="81" spans="1:16" x14ac:dyDescent="0.25">
      <c r="A81">
        <v>22</v>
      </c>
      <c r="B81" s="2" t="s">
        <v>11</v>
      </c>
      <c r="C81">
        <v>0</v>
      </c>
      <c r="F81">
        <v>22</v>
      </c>
      <c r="G81" s="2" t="s">
        <v>11</v>
      </c>
      <c r="H81">
        <v>0</v>
      </c>
      <c r="I81">
        <v>0</v>
      </c>
      <c r="J81">
        <v>0</v>
      </c>
      <c r="L81">
        <v>22</v>
      </c>
      <c r="M81" t="s">
        <v>11</v>
      </c>
      <c r="N81">
        <v>0</v>
      </c>
      <c r="O81">
        <v>0</v>
      </c>
      <c r="P81">
        <v>0</v>
      </c>
    </row>
    <row r="82" spans="1:16" x14ac:dyDescent="0.25">
      <c r="A82">
        <v>21</v>
      </c>
      <c r="B82" s="2" t="s">
        <v>11</v>
      </c>
      <c r="C82">
        <v>0</v>
      </c>
      <c r="F82">
        <v>21</v>
      </c>
      <c r="G82" s="2" t="s">
        <v>11</v>
      </c>
      <c r="H82">
        <v>0</v>
      </c>
      <c r="I82">
        <v>0</v>
      </c>
      <c r="J82">
        <v>0</v>
      </c>
      <c r="L82">
        <v>21</v>
      </c>
      <c r="M82" t="s">
        <v>11</v>
      </c>
      <c r="N82">
        <v>0</v>
      </c>
      <c r="O82">
        <v>0</v>
      </c>
      <c r="P82">
        <v>0</v>
      </c>
    </row>
    <row r="83" spans="1:16" x14ac:dyDescent="0.25">
      <c r="A83">
        <v>20</v>
      </c>
      <c r="B83" s="2" t="s">
        <v>11</v>
      </c>
      <c r="C83">
        <v>0</v>
      </c>
      <c r="F83">
        <v>20</v>
      </c>
      <c r="G83" s="2" t="s">
        <v>11</v>
      </c>
      <c r="H83">
        <v>0</v>
      </c>
      <c r="I83">
        <v>0</v>
      </c>
      <c r="J83">
        <v>0</v>
      </c>
      <c r="L83">
        <v>20</v>
      </c>
      <c r="M83" t="s">
        <v>11</v>
      </c>
      <c r="N83">
        <v>0</v>
      </c>
      <c r="O83">
        <v>0</v>
      </c>
      <c r="P83">
        <v>0</v>
      </c>
    </row>
    <row r="84" spans="1:16" x14ac:dyDescent="0.25">
      <c r="A84">
        <v>19</v>
      </c>
      <c r="B84" s="2" t="s">
        <v>11</v>
      </c>
      <c r="C84">
        <v>0</v>
      </c>
      <c r="F84">
        <v>19</v>
      </c>
      <c r="G84" s="2" t="s">
        <v>11</v>
      </c>
      <c r="H84">
        <v>0</v>
      </c>
      <c r="I84">
        <v>0</v>
      </c>
      <c r="J84">
        <v>0</v>
      </c>
      <c r="L84">
        <v>19</v>
      </c>
      <c r="M84" t="s">
        <v>11</v>
      </c>
      <c r="N84">
        <v>0</v>
      </c>
      <c r="O84">
        <v>0</v>
      </c>
      <c r="P84">
        <v>0</v>
      </c>
    </row>
    <row r="85" spans="1:16" x14ac:dyDescent="0.25">
      <c r="A85">
        <v>18</v>
      </c>
      <c r="B85" s="2" t="s">
        <v>11</v>
      </c>
      <c r="C85">
        <v>0</v>
      </c>
      <c r="F85">
        <v>18</v>
      </c>
      <c r="G85" s="2" t="s">
        <v>11</v>
      </c>
      <c r="H85">
        <v>0</v>
      </c>
      <c r="I85">
        <v>0</v>
      </c>
      <c r="J85">
        <v>0</v>
      </c>
      <c r="L85">
        <v>18</v>
      </c>
      <c r="M85" t="s">
        <v>11</v>
      </c>
      <c r="N85">
        <v>0</v>
      </c>
      <c r="O85">
        <v>0</v>
      </c>
      <c r="P85">
        <v>0</v>
      </c>
    </row>
    <row r="86" spans="1:16" x14ac:dyDescent="0.25">
      <c r="A86">
        <v>17</v>
      </c>
      <c r="B86" s="2" t="s">
        <v>11</v>
      </c>
      <c r="C86">
        <v>0</v>
      </c>
      <c r="F86">
        <v>17</v>
      </c>
      <c r="G86" s="2" t="s">
        <v>11</v>
      </c>
      <c r="H86">
        <v>0</v>
      </c>
      <c r="I86">
        <v>0</v>
      </c>
      <c r="J86">
        <v>0</v>
      </c>
      <c r="L86">
        <v>17</v>
      </c>
      <c r="M86" t="s">
        <v>11</v>
      </c>
      <c r="N86">
        <v>0</v>
      </c>
      <c r="O86">
        <v>0</v>
      </c>
      <c r="P86">
        <v>0</v>
      </c>
    </row>
    <row r="87" spans="1:16" x14ac:dyDescent="0.25">
      <c r="A87">
        <v>16</v>
      </c>
      <c r="B87" s="2" t="s">
        <v>11</v>
      </c>
      <c r="C87">
        <v>0</v>
      </c>
      <c r="F87">
        <v>16</v>
      </c>
      <c r="G87" s="2" t="s">
        <v>11</v>
      </c>
      <c r="H87">
        <v>0</v>
      </c>
      <c r="I87">
        <v>0</v>
      </c>
      <c r="J87">
        <v>0</v>
      </c>
      <c r="L87">
        <v>16</v>
      </c>
      <c r="M87" t="s">
        <v>11</v>
      </c>
      <c r="N87">
        <v>0</v>
      </c>
      <c r="O87">
        <v>0</v>
      </c>
      <c r="P87">
        <v>0</v>
      </c>
    </row>
    <row r="88" spans="1:16" x14ac:dyDescent="0.25">
      <c r="A88">
        <v>15</v>
      </c>
      <c r="B88" s="2" t="s">
        <v>11</v>
      </c>
      <c r="C88">
        <v>0</v>
      </c>
      <c r="F88">
        <v>15</v>
      </c>
      <c r="G88" s="2" t="s">
        <v>11</v>
      </c>
      <c r="H88">
        <v>0</v>
      </c>
      <c r="I88">
        <v>0</v>
      </c>
      <c r="J88">
        <v>0</v>
      </c>
      <c r="L88">
        <v>15</v>
      </c>
      <c r="M88" t="s">
        <v>11</v>
      </c>
      <c r="N88">
        <v>0</v>
      </c>
      <c r="O88">
        <v>0</v>
      </c>
      <c r="P88">
        <v>0</v>
      </c>
    </row>
    <row r="89" spans="1:16" x14ac:dyDescent="0.25">
      <c r="A89">
        <v>14</v>
      </c>
      <c r="B89" s="2" t="s">
        <v>11</v>
      </c>
      <c r="C89">
        <v>0</v>
      </c>
      <c r="F89">
        <v>14</v>
      </c>
      <c r="G89" s="2" t="s">
        <v>11</v>
      </c>
      <c r="H89">
        <v>0</v>
      </c>
      <c r="I89">
        <v>0</v>
      </c>
      <c r="J89">
        <v>0</v>
      </c>
      <c r="L89">
        <v>14</v>
      </c>
      <c r="M89" t="s">
        <v>11</v>
      </c>
      <c r="N89">
        <v>0</v>
      </c>
      <c r="O89">
        <v>0</v>
      </c>
      <c r="P89">
        <v>0</v>
      </c>
    </row>
    <row r="90" spans="1:16" x14ac:dyDescent="0.25">
      <c r="A90">
        <v>13</v>
      </c>
      <c r="B90" s="2" t="s">
        <v>11</v>
      </c>
      <c r="C90">
        <v>0</v>
      </c>
      <c r="F90">
        <v>13</v>
      </c>
      <c r="G90" s="2" t="s">
        <v>11</v>
      </c>
      <c r="H90">
        <v>0</v>
      </c>
      <c r="I90">
        <v>0</v>
      </c>
      <c r="J90">
        <v>0</v>
      </c>
      <c r="L90">
        <v>13</v>
      </c>
      <c r="M90" t="s">
        <v>11</v>
      </c>
      <c r="N90">
        <v>0</v>
      </c>
      <c r="O90">
        <v>0</v>
      </c>
      <c r="P90">
        <v>0</v>
      </c>
    </row>
    <row r="91" spans="1:16" x14ac:dyDescent="0.25">
      <c r="A91">
        <v>12</v>
      </c>
      <c r="B91" s="2" t="s">
        <v>11</v>
      </c>
      <c r="C91">
        <v>0</v>
      </c>
      <c r="F91">
        <v>12</v>
      </c>
      <c r="G91" s="2" t="s">
        <v>11</v>
      </c>
      <c r="H91">
        <v>0</v>
      </c>
      <c r="I91">
        <v>0</v>
      </c>
      <c r="J91">
        <v>0</v>
      </c>
      <c r="L91">
        <v>12</v>
      </c>
      <c r="M91" t="s">
        <v>11</v>
      </c>
      <c r="N91">
        <v>0</v>
      </c>
      <c r="O91">
        <v>0</v>
      </c>
      <c r="P91">
        <v>0</v>
      </c>
    </row>
    <row r="92" spans="1:16" x14ac:dyDescent="0.25">
      <c r="A92">
        <v>11</v>
      </c>
      <c r="B92" s="2" t="s">
        <v>11</v>
      </c>
      <c r="C92">
        <v>0</v>
      </c>
      <c r="F92">
        <v>11</v>
      </c>
      <c r="G92" s="2" t="s">
        <v>11</v>
      </c>
      <c r="H92">
        <v>0</v>
      </c>
      <c r="I92">
        <v>0</v>
      </c>
      <c r="J92">
        <v>0</v>
      </c>
      <c r="L92">
        <v>11</v>
      </c>
      <c r="M92" t="s">
        <v>11</v>
      </c>
      <c r="N92">
        <v>0</v>
      </c>
      <c r="O92">
        <v>0</v>
      </c>
      <c r="P92">
        <v>0</v>
      </c>
    </row>
    <row r="93" spans="1:16" x14ac:dyDescent="0.25">
      <c r="A93">
        <v>10</v>
      </c>
      <c r="B93" s="2" t="s">
        <v>11</v>
      </c>
      <c r="C93">
        <v>0</v>
      </c>
      <c r="F93">
        <v>10</v>
      </c>
      <c r="G93" s="2" t="s">
        <v>11</v>
      </c>
      <c r="H93">
        <v>0</v>
      </c>
      <c r="I93">
        <v>0</v>
      </c>
      <c r="J93">
        <v>0</v>
      </c>
      <c r="L93">
        <v>10</v>
      </c>
      <c r="M93" t="s">
        <v>11</v>
      </c>
      <c r="N93">
        <v>0</v>
      </c>
      <c r="O93">
        <v>0</v>
      </c>
      <c r="P93">
        <v>0</v>
      </c>
    </row>
    <row r="94" spans="1:16" x14ac:dyDescent="0.25">
      <c r="A94">
        <v>9</v>
      </c>
      <c r="B94" s="2" t="s">
        <v>11</v>
      </c>
      <c r="C94">
        <v>0</v>
      </c>
      <c r="F94">
        <v>9</v>
      </c>
      <c r="G94" s="2" t="s">
        <v>11</v>
      </c>
      <c r="H94">
        <v>0</v>
      </c>
      <c r="I94">
        <v>0</v>
      </c>
      <c r="J94">
        <v>0</v>
      </c>
      <c r="L94">
        <v>9</v>
      </c>
      <c r="M94" t="s">
        <v>11</v>
      </c>
      <c r="N94">
        <v>0</v>
      </c>
      <c r="O94">
        <v>0</v>
      </c>
      <c r="P94">
        <v>0</v>
      </c>
    </row>
    <row r="95" spans="1:16" x14ac:dyDescent="0.25">
      <c r="A95">
        <v>8</v>
      </c>
      <c r="B95" s="2" t="s">
        <v>11</v>
      </c>
      <c r="C95">
        <v>0</v>
      </c>
      <c r="F95">
        <v>8</v>
      </c>
      <c r="G95" s="2" t="s">
        <v>11</v>
      </c>
      <c r="H95">
        <v>0</v>
      </c>
      <c r="I95">
        <v>0</v>
      </c>
      <c r="J95">
        <v>0</v>
      </c>
      <c r="L95">
        <v>8</v>
      </c>
      <c r="M95" t="s">
        <v>11</v>
      </c>
      <c r="N95">
        <v>0</v>
      </c>
      <c r="O95">
        <v>0</v>
      </c>
      <c r="P95">
        <v>0</v>
      </c>
    </row>
    <row r="96" spans="1:16" x14ac:dyDescent="0.25">
      <c r="A96">
        <v>7</v>
      </c>
      <c r="B96" s="2" t="s">
        <v>11</v>
      </c>
      <c r="C96">
        <v>0</v>
      </c>
      <c r="F96">
        <v>7</v>
      </c>
      <c r="G96" s="2" t="s">
        <v>11</v>
      </c>
      <c r="H96">
        <v>0</v>
      </c>
      <c r="I96">
        <v>0</v>
      </c>
      <c r="J96">
        <v>0</v>
      </c>
      <c r="L96">
        <v>7</v>
      </c>
      <c r="M96" t="s">
        <v>11</v>
      </c>
      <c r="N96">
        <v>0</v>
      </c>
      <c r="O96">
        <v>0</v>
      </c>
      <c r="P96">
        <v>0</v>
      </c>
    </row>
    <row r="97" spans="1:16" x14ac:dyDescent="0.25">
      <c r="A97">
        <v>6</v>
      </c>
      <c r="B97" s="2" t="s">
        <v>11</v>
      </c>
      <c r="C97">
        <v>0</v>
      </c>
      <c r="F97">
        <v>6</v>
      </c>
      <c r="G97" s="2" t="s">
        <v>11</v>
      </c>
      <c r="H97">
        <v>0</v>
      </c>
      <c r="I97">
        <v>0</v>
      </c>
      <c r="J97">
        <v>0</v>
      </c>
      <c r="L97">
        <v>6</v>
      </c>
      <c r="M97" t="s">
        <v>11</v>
      </c>
      <c r="N97">
        <v>0</v>
      </c>
      <c r="O97">
        <v>0</v>
      </c>
      <c r="P97">
        <v>0</v>
      </c>
    </row>
    <row r="98" spans="1:16" x14ac:dyDescent="0.25">
      <c r="A98">
        <v>5</v>
      </c>
      <c r="B98" s="2" t="s">
        <v>11</v>
      </c>
      <c r="C98">
        <v>0</v>
      </c>
      <c r="F98">
        <v>5</v>
      </c>
      <c r="G98" s="2" t="s">
        <v>11</v>
      </c>
      <c r="H98">
        <v>0</v>
      </c>
      <c r="I98">
        <v>0</v>
      </c>
      <c r="J98">
        <v>0</v>
      </c>
      <c r="L98">
        <v>5</v>
      </c>
      <c r="M98" t="s">
        <v>11</v>
      </c>
      <c r="N98">
        <v>0</v>
      </c>
      <c r="O98">
        <v>0</v>
      </c>
      <c r="P98">
        <v>0</v>
      </c>
    </row>
    <row r="99" spans="1:16" x14ac:dyDescent="0.25">
      <c r="A99">
        <v>4</v>
      </c>
      <c r="B99" s="2" t="s">
        <v>11</v>
      </c>
      <c r="C99">
        <v>0</v>
      </c>
      <c r="F99">
        <v>4</v>
      </c>
      <c r="G99" s="2" t="s">
        <v>11</v>
      </c>
      <c r="H99">
        <v>0</v>
      </c>
      <c r="I99">
        <v>0</v>
      </c>
      <c r="J99">
        <v>0</v>
      </c>
      <c r="L99">
        <v>4</v>
      </c>
      <c r="M99" t="s">
        <v>11</v>
      </c>
      <c r="N99">
        <v>0</v>
      </c>
      <c r="O99">
        <v>0</v>
      </c>
      <c r="P99">
        <v>0</v>
      </c>
    </row>
    <row r="100" spans="1:16" x14ac:dyDescent="0.25">
      <c r="A100">
        <v>3</v>
      </c>
      <c r="B100" s="2" t="s">
        <v>11</v>
      </c>
      <c r="C100">
        <v>0</v>
      </c>
      <c r="F100">
        <v>3</v>
      </c>
      <c r="G100" s="2" t="s">
        <v>11</v>
      </c>
      <c r="H100">
        <v>0</v>
      </c>
      <c r="I100">
        <v>0</v>
      </c>
      <c r="J100">
        <v>0</v>
      </c>
      <c r="L100">
        <v>3</v>
      </c>
      <c r="M100" t="s">
        <v>11</v>
      </c>
      <c r="N100">
        <v>0</v>
      </c>
      <c r="O100">
        <v>0</v>
      </c>
      <c r="P100">
        <v>0</v>
      </c>
    </row>
    <row r="101" spans="1:16" x14ac:dyDescent="0.25">
      <c r="A101">
        <v>2</v>
      </c>
      <c r="B101" s="2" t="s">
        <v>11</v>
      </c>
      <c r="C101">
        <v>0</v>
      </c>
      <c r="F101">
        <v>2</v>
      </c>
      <c r="G101" s="2" t="s">
        <v>11</v>
      </c>
      <c r="H101">
        <v>0</v>
      </c>
      <c r="I101">
        <v>0</v>
      </c>
      <c r="J101">
        <v>0</v>
      </c>
      <c r="L101">
        <v>2</v>
      </c>
      <c r="M101" t="s">
        <v>11</v>
      </c>
      <c r="N101">
        <v>0</v>
      </c>
      <c r="O101">
        <v>0</v>
      </c>
      <c r="P101">
        <v>0</v>
      </c>
    </row>
    <row r="102" spans="1:16" x14ac:dyDescent="0.25">
      <c r="A102">
        <v>1</v>
      </c>
      <c r="B102" s="2" t="s">
        <v>11</v>
      </c>
      <c r="C102">
        <v>0</v>
      </c>
      <c r="F102">
        <v>1</v>
      </c>
      <c r="G102" s="2" t="s">
        <v>11</v>
      </c>
      <c r="H102">
        <v>0</v>
      </c>
      <c r="I102">
        <v>0</v>
      </c>
      <c r="J102">
        <v>0</v>
      </c>
      <c r="L102">
        <v>1</v>
      </c>
      <c r="M102" t="s">
        <v>11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 s="2" t="s">
        <v>11</v>
      </c>
      <c r="C103">
        <v>0</v>
      </c>
      <c r="F103">
        <v>0</v>
      </c>
      <c r="G103" s="2" t="s">
        <v>11</v>
      </c>
      <c r="H103">
        <v>0</v>
      </c>
      <c r="I103">
        <v>0</v>
      </c>
      <c r="J103">
        <v>0</v>
      </c>
      <c r="L103">
        <v>0</v>
      </c>
      <c r="M103" t="s">
        <v>11</v>
      </c>
      <c r="N103">
        <v>0</v>
      </c>
      <c r="O103">
        <v>0</v>
      </c>
      <c r="P103">
        <v>0</v>
      </c>
    </row>
    <row r="104" spans="1:16" x14ac:dyDescent="0.25">
      <c r="G104" s="2"/>
    </row>
    <row r="105" spans="1:16" x14ac:dyDescent="0.25">
      <c r="G105" s="2"/>
    </row>
    <row r="106" spans="1:16" x14ac:dyDescent="0.25">
      <c r="G106" s="2"/>
    </row>
    <row r="107" spans="1:16" x14ac:dyDescent="0.25">
      <c r="G107" s="2"/>
    </row>
    <row r="108" spans="1:16" x14ac:dyDescent="0.25">
      <c r="G108" s="2"/>
    </row>
    <row r="109" spans="1:16" x14ac:dyDescent="0.25">
      <c r="G109" s="2"/>
    </row>
    <row r="110" spans="1:16" x14ac:dyDescent="0.25">
      <c r="G110" s="2"/>
    </row>
    <row r="111" spans="1:16" x14ac:dyDescent="0.25">
      <c r="G111" s="2"/>
    </row>
    <row r="112" spans="1:16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</sheetData>
  <sheetProtection algorithmName="SHA-512" hashValue="k44XyTyQEyxnXdwSl8e9IEzJoztiy/iv0KASDxSKqChxFPVSz38ywTQ+MNKKJcn3fPQn2xsRpn4YJela5ht1Hw==" saltValue="tug8XH9a/hBV12KKiGFSwg==" spinCount="100000" sheet="1" objects="1" scenarios="1"/>
  <mergeCells count="2">
    <mergeCell ref="F1:J1"/>
    <mergeCell ref="L1:P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Grades</vt:lpstr>
      <vt:lpstr>FRESHMAN</vt:lpstr>
      <vt:lpstr>SOPHMORE</vt:lpstr>
      <vt:lpstr>JUNIOR</vt:lpstr>
      <vt:lpstr>SENIOR</vt:lpstr>
      <vt:lpstr>All GPA'S</vt:lpstr>
      <vt:lpstr>gpa scales </vt:lpstr>
      <vt:lpstr>FRESHMAN!_2014_15</vt:lpstr>
      <vt:lpstr>JUNIOR!_2014_15</vt:lpstr>
      <vt:lpstr>SENIOR!_2014_15</vt:lpstr>
      <vt:lpstr>SOPHMORE!_2014_15</vt:lpstr>
      <vt:lpstr>FRESHMAN!_2014grade</vt:lpstr>
      <vt:lpstr>JUNIOR!_2014grade</vt:lpstr>
      <vt:lpstr>SENIOR!_2014grade</vt:lpstr>
      <vt:lpstr>SOPHMORE!_2014grade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 formula</dc:title>
  <dc:creator>Skyler Simpson</dc:creator>
  <cp:lastModifiedBy>fmhs r105 b3</cp:lastModifiedBy>
  <cp:lastPrinted>2016-10-21T21:55:57Z</cp:lastPrinted>
  <dcterms:created xsi:type="dcterms:W3CDTF">2016-08-16T20:30:18Z</dcterms:created>
  <dcterms:modified xsi:type="dcterms:W3CDTF">2017-03-23T16:57:46Z</dcterms:modified>
</cp:coreProperties>
</file>