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https://mailsfsu-my.sharepoint.com/personal/skahlon_mail_sfsu_edu/Documents/"/>
    </mc:Choice>
  </mc:AlternateContent>
  <xr:revisionPtr revIDLastSave="196" documentId="8_{15F39D95-3B1A-A14B-8763-4CD38569D8BE}" xr6:coauthVersionLast="47" xr6:coauthVersionMax="47" xr10:uidLastSave="{A9549B5F-4ECB-9E4A-8C54-506D8D15A5CB}"/>
  <bookViews>
    <workbookView xWindow="0" yWindow="500" windowWidth="33600" windowHeight="19380" xr2:uid="{00000000-000D-0000-FFFF-FFFF00000000}"/>
  </bookViews>
  <sheets>
    <sheet name="Sheet1" sheetId="1" r:id="rId1"/>
  </sheets>
  <definedNames>
    <definedName name="solver_adj" localSheetId="0" hidden="1">Sheet1!$B$1:$B$3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Sheet1!$H$4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G6" i="1" s="1"/>
  <c r="I6" i="1" s="1"/>
  <c r="P17" i="1"/>
  <c r="P16" i="1"/>
  <c r="E7" i="1"/>
  <c r="F7" i="1" s="1"/>
  <c r="G7" i="1" s="1"/>
  <c r="H7" i="1" s="1"/>
  <c r="E8" i="1"/>
  <c r="F8" i="1" s="1"/>
  <c r="G8" i="1" s="1"/>
  <c r="H8" i="1" s="1"/>
  <c r="E9" i="1"/>
  <c r="F9" i="1" s="1"/>
  <c r="G9" i="1" s="1"/>
  <c r="H9" i="1" s="1"/>
  <c r="E10" i="1"/>
  <c r="F10" i="1" s="1"/>
  <c r="G10" i="1" s="1"/>
  <c r="H10" i="1" s="1"/>
  <c r="E11" i="1"/>
  <c r="F11" i="1" s="1"/>
  <c r="G11" i="1" s="1"/>
  <c r="H11" i="1" s="1"/>
  <c r="E12" i="1"/>
  <c r="F12" i="1" s="1"/>
  <c r="G12" i="1" s="1"/>
  <c r="H12" i="1" s="1"/>
  <c r="E13" i="1"/>
  <c r="F13" i="1" s="1"/>
  <c r="G13" i="1" s="1"/>
  <c r="H13" i="1" s="1"/>
  <c r="E14" i="1"/>
  <c r="F14" i="1" s="1"/>
  <c r="G14" i="1" s="1"/>
  <c r="H14" i="1" s="1"/>
  <c r="E15" i="1"/>
  <c r="F15" i="1" s="1"/>
  <c r="G15" i="1" s="1"/>
  <c r="H15" i="1" s="1"/>
  <c r="E16" i="1"/>
  <c r="F16" i="1" s="1"/>
  <c r="G16" i="1" s="1"/>
  <c r="H16" i="1" s="1"/>
  <c r="E17" i="1"/>
  <c r="F17" i="1" s="1"/>
  <c r="G17" i="1" s="1"/>
  <c r="H17" i="1" s="1"/>
  <c r="E18" i="1"/>
  <c r="F18" i="1" s="1"/>
  <c r="G18" i="1" s="1"/>
  <c r="H18" i="1" s="1"/>
  <c r="E19" i="1"/>
  <c r="F19" i="1" s="1"/>
  <c r="G19" i="1" s="1"/>
  <c r="H19" i="1" s="1"/>
  <c r="E20" i="1"/>
  <c r="F20" i="1" s="1"/>
  <c r="G20" i="1" s="1"/>
  <c r="H20" i="1" s="1"/>
  <c r="E21" i="1"/>
  <c r="F21" i="1" s="1"/>
  <c r="G21" i="1" s="1"/>
  <c r="H21" i="1" s="1"/>
  <c r="E22" i="1"/>
  <c r="F22" i="1" s="1"/>
  <c r="G22" i="1" s="1"/>
  <c r="H22" i="1" s="1"/>
  <c r="E23" i="1"/>
  <c r="F23" i="1" s="1"/>
  <c r="G23" i="1" s="1"/>
  <c r="H23" i="1" s="1"/>
  <c r="E24" i="1"/>
  <c r="F24" i="1" s="1"/>
  <c r="G24" i="1" s="1"/>
  <c r="H24" i="1" s="1"/>
  <c r="E25" i="1"/>
  <c r="F25" i="1" s="1"/>
  <c r="G25" i="1" s="1"/>
  <c r="H25" i="1" s="1"/>
  <c r="E26" i="1"/>
  <c r="F26" i="1" s="1"/>
  <c r="G26" i="1" s="1"/>
  <c r="H26" i="1" s="1"/>
  <c r="E27" i="1"/>
  <c r="F27" i="1" s="1"/>
  <c r="G27" i="1" s="1"/>
  <c r="H27" i="1" s="1"/>
  <c r="E28" i="1"/>
  <c r="F28" i="1" s="1"/>
  <c r="G28" i="1" s="1"/>
  <c r="H28" i="1" s="1"/>
  <c r="E29" i="1"/>
  <c r="F29" i="1" s="1"/>
  <c r="G29" i="1" s="1"/>
  <c r="H29" i="1" s="1"/>
  <c r="E30" i="1"/>
  <c r="F30" i="1" s="1"/>
  <c r="G30" i="1" s="1"/>
  <c r="H30" i="1" s="1"/>
  <c r="I27" i="1" l="1"/>
  <c r="I23" i="1"/>
  <c r="I19" i="1"/>
  <c r="I15" i="1"/>
  <c r="I11" i="1"/>
  <c r="I7" i="1"/>
  <c r="I28" i="1"/>
  <c r="I24" i="1"/>
  <c r="I20" i="1"/>
  <c r="I16" i="1"/>
  <c r="I12" i="1"/>
  <c r="I8" i="1"/>
  <c r="O8" i="1" s="1"/>
  <c r="I30" i="1"/>
  <c r="I26" i="1"/>
  <c r="I22" i="1"/>
  <c r="I18" i="1"/>
  <c r="N9" i="1" s="1"/>
  <c r="I14" i="1"/>
  <c r="I10" i="1"/>
  <c r="I29" i="1"/>
  <c r="I25" i="1"/>
  <c r="I21" i="1"/>
  <c r="I17" i="1"/>
  <c r="I13" i="1"/>
  <c r="I9" i="1"/>
  <c r="N8" i="1" s="1"/>
  <c r="H6" i="1"/>
  <c r="H4" i="1" s="1"/>
  <c r="O9" i="1" l="1"/>
  <c r="O10" i="1" s="1"/>
  <c r="P8" i="1"/>
  <c r="N10" i="1"/>
  <c r="P9" i="1" l="1"/>
</calcChain>
</file>

<file path=xl/sharedStrings.xml><?xml version="1.0" encoding="utf-8"?>
<sst xmlns="http://schemas.openxmlformats.org/spreadsheetml/2006/main" count="28" uniqueCount="26">
  <si>
    <t>Intercept=</t>
  </si>
  <si>
    <t>Log likelihood</t>
  </si>
  <si>
    <t>Y = Stress</t>
  </si>
  <si>
    <t>Observation</t>
  </si>
  <si>
    <t>Prob of stress</t>
  </si>
  <si>
    <t>Prediction</t>
  </si>
  <si>
    <t>X2 = total expenses to assets</t>
  </si>
  <si>
    <t>X1 = total loans and leases to assets</t>
  </si>
  <si>
    <t>Beta1 = Coefficient for X1</t>
  </si>
  <si>
    <t>Beta2 = Coefficient for X2</t>
  </si>
  <si>
    <t>sum=</t>
  </si>
  <si>
    <t>*MAX LOG LIKELIHHOD*</t>
  </si>
  <si>
    <t>SOLVER----&gt;</t>
  </si>
  <si>
    <t>cut off probability=</t>
  </si>
  <si>
    <t>CLASSIFICATION MATRIX</t>
  </si>
  <si>
    <t>Predicted Class</t>
  </si>
  <si>
    <t>Actual</t>
  </si>
  <si>
    <t>total</t>
  </si>
  <si>
    <t>error summary</t>
  </si>
  <si>
    <t>actual</t>
  </si>
  <si>
    <t>#errors</t>
  </si>
  <si>
    <t>error%</t>
  </si>
  <si>
    <t>false neg rate</t>
  </si>
  <si>
    <t>false pos rate</t>
  </si>
  <si>
    <t>Regression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</si>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</sst>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2" fontId="0" fillId="2" borderId="0" xfId="0" applyNumberFormat="1" applyFill="1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2" fontId="0" fillId="0" borderId="1" xfId="0" applyNumberFormat="1" applyBorder="1"/>
    <xf numFmtId="165" fontId="0" fillId="0" borderId="0" xfId="0" applyNumberFormat="1"/>
    <xf numFmtId="10" fontId="0" fillId="0" borderId="0" xfId="1" applyNumberFormat="1" applyFont="1"/>
    <xf numFmtId="2" fontId="2" fillId="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314114</xdr:colOff>
      <xdr:row>4</xdr:row>
      <xdr:rowOff>360680</xdr:rowOff>
    </xdr:from>
    <xdr:to>
      <xdr:col>33</xdr:col>
      <xdr:colOff>5504</xdr:colOff>
      <xdr:row>21</xdr:row>
      <xdr:rowOff>177377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BB42CC-DCA2-0C40-B7AC-5E953EFF3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70434" y="1803400"/>
          <a:ext cx="7738110" cy="3484457"/>
        </a:xfrm>
        <a:prstGeom prst="rect">
          <a:avLst/>
        </a:prstGeom>
      </xdr:spPr>
    </xdr:pic>
    <xdr:clientData/>
  </xdr:twoCellAnchor>
  <xdr:twoCellAnchor editAs="oneCell">
    <xdr:from>
      <xdr:col>22</xdr:col>
      <xdr:colOff>203200</xdr:colOff>
      <xdr:row>21</xdr:row>
      <xdr:rowOff>152400</xdr:rowOff>
    </xdr:from>
    <xdr:to>
      <xdr:col>33</xdr:col>
      <xdr:colOff>599440</xdr:colOff>
      <xdr:row>33</xdr:row>
      <xdr:rowOff>77755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429253-1A0B-B842-90D4-F338CCC39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230080" y="5466080"/>
          <a:ext cx="7772400" cy="2241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zoomScale="125" zoomScaleNormal="125" workbookViewId="0">
      <selection activeCell="K17" sqref="K17"/>
    </sheetView>
  </sheetViews>
  <sheetFormatPr baseColWidth="10" defaultColWidth="8.83203125" defaultRowHeight="15" x14ac:dyDescent="0.2"/>
  <cols>
    <col min="1" max="1" width="13.6640625" customWidth="1"/>
    <col min="2" max="3" width="17.1640625" customWidth="1"/>
    <col min="4" max="5" width="16.5" customWidth="1"/>
    <col min="6" max="6" width="13.33203125" customWidth="1"/>
    <col min="7" max="7" width="14.33203125" customWidth="1"/>
    <col min="8" max="8" width="12.33203125" customWidth="1"/>
    <col min="9" max="9" width="15" customWidth="1"/>
    <col min="11" max="11" width="11.83203125" customWidth="1"/>
    <col min="13" max="14" width="9.6640625" bestFit="1" customWidth="1"/>
    <col min="16" max="16" width="9.6640625" bestFit="1" customWidth="1"/>
  </cols>
  <sheetData>
    <row r="1" spans="1:17" ht="16" x14ac:dyDescent="0.2">
      <c r="A1" s="1" t="s">
        <v>0</v>
      </c>
      <c r="B1" s="5">
        <v>-11.732616664739338</v>
      </c>
      <c r="C1" s="2"/>
    </row>
    <row r="2" spans="1:17" ht="30" customHeight="1" x14ac:dyDescent="0.2">
      <c r="A2" s="1" t="s">
        <v>8</v>
      </c>
      <c r="B2" s="5">
        <v>4.4743151911499641</v>
      </c>
      <c r="C2" s="2"/>
    </row>
    <row r="3" spans="1:17" ht="28" customHeight="1" x14ac:dyDescent="0.2">
      <c r="A3" s="1" t="s">
        <v>9</v>
      </c>
      <c r="B3" s="5">
        <v>81.823333985762289</v>
      </c>
      <c r="G3" s="4" t="s">
        <v>12</v>
      </c>
      <c r="H3" s="3" t="s">
        <v>11</v>
      </c>
    </row>
    <row r="4" spans="1:17" ht="39" customHeight="1" x14ac:dyDescent="0.2">
      <c r="G4" s="4" t="s">
        <v>10</v>
      </c>
      <c r="H4" s="6">
        <f>SUM(H6:H30)</f>
        <v>-9.6618837517917875</v>
      </c>
      <c r="I4" t="s">
        <v>13</v>
      </c>
      <c r="J4">
        <v>0.5</v>
      </c>
      <c r="K4" s="7"/>
    </row>
    <row r="5" spans="1:17" ht="32" x14ac:dyDescent="0.2">
      <c r="A5" t="s">
        <v>3</v>
      </c>
      <c r="B5" s="1" t="s">
        <v>7</v>
      </c>
      <c r="C5" s="1" t="s">
        <v>6</v>
      </c>
      <c r="D5" t="s">
        <v>2</v>
      </c>
      <c r="E5" s="1" t="s">
        <v>24</v>
      </c>
      <c r="F5" s="1" t="s">
        <v>25</v>
      </c>
      <c r="G5" t="s">
        <v>4</v>
      </c>
      <c r="H5" t="s">
        <v>1</v>
      </c>
      <c r="I5" t="s">
        <v>5</v>
      </c>
      <c r="M5" s="8" t="s">
        <v>14</v>
      </c>
      <c r="N5" s="8"/>
      <c r="O5" s="8"/>
    </row>
    <row r="6" spans="1:17" x14ac:dyDescent="0.2">
      <c r="A6">
        <v>1</v>
      </c>
      <c r="B6">
        <v>0.65</v>
      </c>
      <c r="C6">
        <v>0.12</v>
      </c>
      <c r="D6">
        <v>1</v>
      </c>
      <c r="E6">
        <f>$B$1+$B$2*B6+$B$3*C6</f>
        <v>0.99448828779961396</v>
      </c>
      <c r="F6" s="3">
        <f>EXP(E6)</f>
        <v>2.7033406548901349</v>
      </c>
      <c r="G6" s="3">
        <f>F6/(1+F6)</f>
        <v>0.72997353114692964</v>
      </c>
      <c r="H6" s="3">
        <f>D6*LN(G6)+(1-D6)*LN(1-G6)</f>
        <v>-0.31474700419989898</v>
      </c>
      <c r="I6">
        <f>IF(G6&gt;$J$4,1,0)</f>
        <v>1</v>
      </c>
      <c r="M6" s="10"/>
      <c r="N6" s="10" t="s">
        <v>15</v>
      </c>
      <c r="O6" s="10"/>
      <c r="P6" t="s">
        <v>17</v>
      </c>
    </row>
    <row r="7" spans="1:17" x14ac:dyDescent="0.2">
      <c r="A7">
        <v>2</v>
      </c>
      <c r="B7">
        <v>0.7</v>
      </c>
      <c r="C7">
        <v>0.12</v>
      </c>
      <c r="D7">
        <v>1</v>
      </c>
      <c r="E7">
        <f t="shared" ref="E7:E30" si="0">$B$1+$B$2*B7+$B$3*C7</f>
        <v>1.2182040473571121</v>
      </c>
      <c r="F7" s="3">
        <f t="shared" ref="F7:F30" si="1">EXP(E7)</f>
        <v>3.3811099641858462</v>
      </c>
      <c r="G7" s="3">
        <f t="shared" ref="G7:G30" si="2">F7/(1+F7)</f>
        <v>0.77174734070254436</v>
      </c>
      <c r="H7" s="3">
        <f>D7*LN(G7)+(1-D7)*LN(1-G7)</f>
        <v>-0.25909806140749697</v>
      </c>
      <c r="I7">
        <f t="shared" ref="I7:I30" si="3">IF(G7&gt;$J$4,1,0)</f>
        <v>1</v>
      </c>
      <c r="M7" s="11" t="s">
        <v>16</v>
      </c>
      <c r="N7" s="9">
        <v>1</v>
      </c>
      <c r="O7" s="11">
        <v>0</v>
      </c>
    </row>
    <row r="8" spans="1:17" x14ac:dyDescent="0.2">
      <c r="A8">
        <v>3</v>
      </c>
      <c r="B8">
        <v>0.66</v>
      </c>
      <c r="C8">
        <v>0.11</v>
      </c>
      <c r="D8">
        <v>1</v>
      </c>
      <c r="E8">
        <f t="shared" si="0"/>
        <v>0.22099809985349061</v>
      </c>
      <c r="F8" s="3">
        <f t="shared" si="1"/>
        <v>1.2473210604690539</v>
      </c>
      <c r="G8" s="3">
        <f t="shared" si="2"/>
        <v>0.55502575150909539</v>
      </c>
      <c r="H8" s="3">
        <f t="shared" ref="H8:H30" si="4">D8*LN(G8)+(1-D8)*LN(1-G8)</f>
        <v>-0.58874076719662105</v>
      </c>
      <c r="I8">
        <f t="shared" si="3"/>
        <v>1</v>
      </c>
      <c r="M8" s="10">
        <v>1</v>
      </c>
      <c r="N8" s="10">
        <f>COUNTIFS($D$6:$D$30,$M8,$I$6:$I$30,N$7)</f>
        <v>11</v>
      </c>
      <c r="O8" s="10">
        <f>COUNTIFS($D$6:$D$30,$M8,$I$6:$I$30,O$7)</f>
        <v>1</v>
      </c>
      <c r="P8">
        <f>SUM(N8:O8)</f>
        <v>12</v>
      </c>
    </row>
    <row r="9" spans="1:17" x14ac:dyDescent="0.2">
      <c r="A9">
        <v>4</v>
      </c>
      <c r="B9">
        <v>0.92</v>
      </c>
      <c r="C9">
        <v>0.09</v>
      </c>
      <c r="D9">
        <v>1</v>
      </c>
      <c r="E9">
        <f t="shared" si="0"/>
        <v>-0.2521466301627644</v>
      </c>
      <c r="F9" s="3">
        <f t="shared" si="1"/>
        <v>0.77713077890162519</v>
      </c>
      <c r="G9" s="3">
        <f t="shared" si="2"/>
        <v>0.43729521098156843</v>
      </c>
      <c r="H9" s="3">
        <f t="shared" si="4"/>
        <v>-0.82714677195739628</v>
      </c>
      <c r="I9">
        <f t="shared" si="3"/>
        <v>0</v>
      </c>
      <c r="M9" s="10">
        <v>0</v>
      </c>
      <c r="N9" s="10">
        <f>COUNTIFS($D$6:$D$30,$M9,$I$6:$I$30,N$7)</f>
        <v>3</v>
      </c>
      <c r="O9" s="10">
        <f>COUNTIFS($D$6:$D$30,$M9,$I$6:$I$30,O$7)</f>
        <v>10</v>
      </c>
      <c r="P9">
        <f>SUM(N9:O9)</f>
        <v>13</v>
      </c>
    </row>
    <row r="10" spans="1:17" x14ac:dyDescent="0.2">
      <c r="A10">
        <v>5</v>
      </c>
      <c r="B10">
        <v>0.69</v>
      </c>
      <c r="C10">
        <v>0.11</v>
      </c>
      <c r="D10">
        <v>1</v>
      </c>
      <c r="E10">
        <f t="shared" si="0"/>
        <v>0.35522755558798913</v>
      </c>
      <c r="F10" s="3">
        <f t="shared" si="1"/>
        <v>1.4265052265865641</v>
      </c>
      <c r="G10" s="3">
        <f t="shared" si="2"/>
        <v>0.58788467090724983</v>
      </c>
      <c r="H10" s="3">
        <f t="shared" si="4"/>
        <v>-0.53122448823390656</v>
      </c>
      <c r="I10">
        <f t="shared" si="3"/>
        <v>1</v>
      </c>
      <c r="M10" t="s">
        <v>17</v>
      </c>
      <c r="N10">
        <f>SUM(N8:N9)</f>
        <v>14</v>
      </c>
      <c r="O10">
        <f>SUM(O8:O9)</f>
        <v>11</v>
      </c>
      <c r="P10">
        <v>25</v>
      </c>
    </row>
    <row r="11" spans="1:17" x14ac:dyDescent="0.2">
      <c r="A11">
        <v>6</v>
      </c>
      <c r="B11">
        <v>0.74</v>
      </c>
      <c r="C11">
        <v>0.14000000000000001</v>
      </c>
      <c r="D11">
        <v>1</v>
      </c>
      <c r="E11">
        <f t="shared" si="0"/>
        <v>3.0336433347183576</v>
      </c>
      <c r="F11" s="3">
        <f t="shared" si="1"/>
        <v>20.772777068804604</v>
      </c>
      <c r="G11" s="3">
        <f t="shared" si="2"/>
        <v>0.95407108625418435</v>
      </c>
      <c r="H11" s="3">
        <f t="shared" si="4"/>
        <v>-4.7017096416597765E-2</v>
      </c>
      <c r="I11">
        <f t="shared" si="3"/>
        <v>1</v>
      </c>
    </row>
    <row r="12" spans="1:17" x14ac:dyDescent="0.2">
      <c r="A12">
        <v>7</v>
      </c>
      <c r="B12">
        <v>0.75</v>
      </c>
      <c r="C12">
        <v>0.12</v>
      </c>
      <c r="D12">
        <v>1</v>
      </c>
      <c r="E12">
        <f t="shared" si="0"/>
        <v>1.4419198069146102</v>
      </c>
      <c r="F12" s="3">
        <f t="shared" si="1"/>
        <v>4.2288065210122081</v>
      </c>
      <c r="G12" s="3">
        <f t="shared" si="2"/>
        <v>0.80875176849985697</v>
      </c>
      <c r="H12" s="3">
        <f t="shared" si="4"/>
        <v>-0.21226324646171188</v>
      </c>
      <c r="I12">
        <f t="shared" si="3"/>
        <v>1</v>
      </c>
    </row>
    <row r="13" spans="1:17" x14ac:dyDescent="0.2">
      <c r="A13">
        <v>8</v>
      </c>
      <c r="B13">
        <v>0.75</v>
      </c>
      <c r="C13">
        <v>0.12</v>
      </c>
      <c r="D13">
        <v>1</v>
      </c>
      <c r="E13">
        <f t="shared" si="0"/>
        <v>1.4419198069146102</v>
      </c>
      <c r="F13" s="3">
        <f t="shared" si="1"/>
        <v>4.2288065210122081</v>
      </c>
      <c r="G13" s="3">
        <f t="shared" si="2"/>
        <v>0.80875176849985697</v>
      </c>
      <c r="H13" s="3">
        <f t="shared" si="4"/>
        <v>-0.21226324646171188</v>
      </c>
      <c r="I13">
        <f t="shared" si="3"/>
        <v>1</v>
      </c>
      <c r="M13" t="s">
        <v>18</v>
      </c>
    </row>
    <row r="14" spans="1:17" x14ac:dyDescent="0.2">
      <c r="A14">
        <v>9</v>
      </c>
      <c r="B14">
        <v>0.7</v>
      </c>
      <c r="C14">
        <v>0.16</v>
      </c>
      <c r="D14">
        <v>1</v>
      </c>
      <c r="E14">
        <f t="shared" si="0"/>
        <v>4.4911374067876046</v>
      </c>
      <c r="F14" s="3">
        <f t="shared" si="1"/>
        <v>89.222870885933617</v>
      </c>
      <c r="G14" s="3">
        <f t="shared" si="2"/>
        <v>0.98891633584499572</v>
      </c>
      <c r="H14" s="3">
        <f t="shared" si="4"/>
        <v>-1.114554563442572E-2</v>
      </c>
      <c r="I14">
        <f t="shared" si="3"/>
        <v>1</v>
      </c>
    </row>
    <row r="15" spans="1:17" x14ac:dyDescent="0.2">
      <c r="A15">
        <v>10</v>
      </c>
      <c r="B15">
        <v>0.64</v>
      </c>
      <c r="C15">
        <v>0.13</v>
      </c>
      <c r="D15">
        <v>1</v>
      </c>
      <c r="E15">
        <f t="shared" si="0"/>
        <v>1.7679784757457373</v>
      </c>
      <c r="F15" s="3">
        <f t="shared" si="1"/>
        <v>5.8589972766383323</v>
      </c>
      <c r="G15" s="3">
        <f t="shared" si="2"/>
        <v>0.85420609461298536</v>
      </c>
      <c r="H15" s="3">
        <f t="shared" si="4"/>
        <v>-0.15758278572199255</v>
      </c>
      <c r="I15">
        <f t="shared" si="3"/>
        <v>1</v>
      </c>
      <c r="M15" t="s">
        <v>19</v>
      </c>
      <c r="N15" t="s">
        <v>20</v>
      </c>
      <c r="O15" t="s">
        <v>17</v>
      </c>
      <c r="P15" t="s">
        <v>21</v>
      </c>
    </row>
    <row r="16" spans="1:17" x14ac:dyDescent="0.2">
      <c r="A16">
        <v>11</v>
      </c>
      <c r="B16">
        <v>0.64</v>
      </c>
      <c r="C16">
        <v>0.11</v>
      </c>
      <c r="D16">
        <v>1</v>
      </c>
      <c r="E16">
        <f t="shared" si="0"/>
        <v>0.13151179603049101</v>
      </c>
      <c r="F16" s="3">
        <f t="shared" si="1"/>
        <v>1.140551361621658</v>
      </c>
      <c r="G16" s="3">
        <f t="shared" si="2"/>
        <v>0.53283064451094919</v>
      </c>
      <c r="H16" s="3">
        <f t="shared" si="4"/>
        <v>-0.62955164543593412</v>
      </c>
      <c r="I16">
        <f t="shared" si="3"/>
        <v>1</v>
      </c>
      <c r="M16" s="10">
        <v>1</v>
      </c>
      <c r="N16" s="10">
        <v>1</v>
      </c>
      <c r="O16" s="10">
        <v>12</v>
      </c>
      <c r="P16" s="12">
        <f>N16/O16</f>
        <v>8.3333333333333329E-2</v>
      </c>
      <c r="Q16" t="s">
        <v>22</v>
      </c>
    </row>
    <row r="17" spans="1:17" x14ac:dyDescent="0.2">
      <c r="A17">
        <v>12</v>
      </c>
      <c r="B17">
        <v>1.01</v>
      </c>
      <c r="C17">
        <v>0.11</v>
      </c>
      <c r="D17">
        <v>1</v>
      </c>
      <c r="E17">
        <f t="shared" si="0"/>
        <v>1.7870084167559783</v>
      </c>
      <c r="F17" s="3">
        <f t="shared" si="1"/>
        <v>5.9715612955504458</v>
      </c>
      <c r="G17" s="3">
        <f t="shared" si="2"/>
        <v>0.85656010790032877</v>
      </c>
      <c r="H17" s="3">
        <f t="shared" si="4"/>
        <v>-0.15483078516275431</v>
      </c>
      <c r="I17">
        <f t="shared" si="3"/>
        <v>1</v>
      </c>
      <c r="M17" s="10">
        <v>0</v>
      </c>
      <c r="N17" s="10">
        <v>3</v>
      </c>
      <c r="O17" s="10">
        <v>13</v>
      </c>
      <c r="P17" s="12">
        <f>N17/O17</f>
        <v>0.23076923076923078</v>
      </c>
      <c r="Q17" t="s">
        <v>23</v>
      </c>
    </row>
    <row r="18" spans="1:17" ht="29.5" customHeight="1" x14ac:dyDescent="0.2">
      <c r="A18">
        <v>13</v>
      </c>
      <c r="B18">
        <v>1.04</v>
      </c>
      <c r="C18">
        <v>0.1</v>
      </c>
      <c r="D18">
        <v>0</v>
      </c>
      <c r="E18">
        <f t="shared" si="0"/>
        <v>1.1030045326328546</v>
      </c>
      <c r="F18" s="3">
        <f t="shared" si="1"/>
        <v>3.0132057120185274</v>
      </c>
      <c r="G18" s="3">
        <f t="shared" si="2"/>
        <v>0.75082264111075725</v>
      </c>
      <c r="H18" s="3">
        <f t="shared" si="4"/>
        <v>-1.3895903513760246</v>
      </c>
      <c r="I18">
        <f t="shared" si="3"/>
        <v>1</v>
      </c>
    </row>
    <row r="19" spans="1:17" x14ac:dyDescent="0.2">
      <c r="A19">
        <v>14</v>
      </c>
      <c r="B19">
        <v>0.51</v>
      </c>
      <c r="C19">
        <v>0.09</v>
      </c>
      <c r="D19">
        <v>0</v>
      </c>
      <c r="E19">
        <f t="shared" si="0"/>
        <v>-2.08661585853425</v>
      </c>
      <c r="F19" s="3">
        <f t="shared" si="1"/>
        <v>0.124106419640289</v>
      </c>
      <c r="G19" s="3">
        <f t="shared" si="2"/>
        <v>0.11040451106044098</v>
      </c>
      <c r="H19" s="3">
        <f t="shared" si="4"/>
        <v>-0.11698842638496323</v>
      </c>
      <c r="I19">
        <f t="shared" si="3"/>
        <v>0</v>
      </c>
    </row>
    <row r="20" spans="1:17" x14ac:dyDescent="0.2">
      <c r="A20">
        <v>15</v>
      </c>
      <c r="B20">
        <v>0.3</v>
      </c>
      <c r="C20">
        <v>0.08</v>
      </c>
      <c r="D20">
        <v>0</v>
      </c>
      <c r="E20">
        <f t="shared" si="0"/>
        <v>-3.8444553885333654</v>
      </c>
      <c r="F20" s="3">
        <f t="shared" si="1"/>
        <v>2.1398052012874185E-2</v>
      </c>
      <c r="G20" s="3">
        <f t="shared" si="2"/>
        <v>2.0949767792003263E-2</v>
      </c>
      <c r="H20" s="3">
        <f t="shared" si="4"/>
        <v>-2.1172328055977317E-2</v>
      </c>
      <c r="I20">
        <f t="shared" si="3"/>
        <v>0</v>
      </c>
    </row>
    <row r="21" spans="1:17" x14ac:dyDescent="0.2">
      <c r="A21">
        <v>16</v>
      </c>
      <c r="B21">
        <v>0.55000000000000004</v>
      </c>
      <c r="C21">
        <v>0.1</v>
      </c>
      <c r="D21">
        <v>0</v>
      </c>
      <c r="E21">
        <f t="shared" si="0"/>
        <v>-1.0894099110306268</v>
      </c>
      <c r="F21" s="3">
        <f t="shared" si="1"/>
        <v>0.33641494989863729</v>
      </c>
      <c r="G21" s="3">
        <f t="shared" si="2"/>
        <v>0.25172941227883844</v>
      </c>
      <c r="H21" s="3">
        <f t="shared" si="4"/>
        <v>-0.28999061813247429</v>
      </c>
      <c r="I21">
        <f t="shared" si="3"/>
        <v>0</v>
      </c>
    </row>
    <row r="22" spans="1:17" x14ac:dyDescent="0.2">
      <c r="A22">
        <v>17</v>
      </c>
      <c r="B22">
        <v>0.6</v>
      </c>
      <c r="C22">
        <v>0.13</v>
      </c>
      <c r="D22">
        <v>0</v>
      </c>
      <c r="E22">
        <f t="shared" si="0"/>
        <v>1.5890058680997399</v>
      </c>
      <c r="F22" s="3">
        <f t="shared" si="1"/>
        <v>4.8988763774665234</v>
      </c>
      <c r="G22" s="3">
        <f t="shared" si="2"/>
        <v>0.83047618969945514</v>
      </c>
      <c r="H22" s="3">
        <f t="shared" si="4"/>
        <v>-1.7747618882776182</v>
      </c>
      <c r="I22">
        <f t="shared" si="3"/>
        <v>1</v>
      </c>
      <c r="M22" s="1"/>
      <c r="N22" s="1"/>
    </row>
    <row r="23" spans="1:17" x14ac:dyDescent="0.2">
      <c r="A23">
        <v>18</v>
      </c>
      <c r="B23">
        <v>0.54</v>
      </c>
      <c r="C23">
        <v>0.08</v>
      </c>
      <c r="D23">
        <v>0</v>
      </c>
      <c r="E23">
        <f t="shared" si="0"/>
        <v>-2.7706197426573738</v>
      </c>
      <c r="F23" s="3">
        <f t="shared" si="1"/>
        <v>6.2623182455973855E-2</v>
      </c>
      <c r="G23" s="3">
        <f t="shared" si="2"/>
        <v>5.8932633401839449E-2</v>
      </c>
      <c r="H23" s="3">
        <f t="shared" si="4"/>
        <v>-6.0740551525478262E-2</v>
      </c>
      <c r="I23">
        <f t="shared" si="3"/>
        <v>0</v>
      </c>
      <c r="M23" s="15"/>
      <c r="N23" s="15"/>
    </row>
    <row r="24" spans="1:17" x14ac:dyDescent="0.2">
      <c r="A24">
        <v>19</v>
      </c>
      <c r="B24">
        <v>0.43</v>
      </c>
      <c r="C24">
        <v>0.08</v>
      </c>
      <c r="D24">
        <v>0</v>
      </c>
      <c r="E24">
        <f t="shared" si="0"/>
        <v>-3.2627944136838689</v>
      </c>
      <c r="F24" s="3">
        <f t="shared" si="1"/>
        <v>3.8281274695976093E-2</v>
      </c>
      <c r="G24" s="3">
        <f t="shared" si="2"/>
        <v>3.6869849846021159E-2</v>
      </c>
      <c r="H24" s="3">
        <f t="shared" si="4"/>
        <v>-3.7566725585021915E-2</v>
      </c>
      <c r="I24">
        <f t="shared" si="3"/>
        <v>0</v>
      </c>
      <c r="M24" s="13"/>
      <c r="N24" s="13"/>
    </row>
    <row r="25" spans="1:17" x14ac:dyDescent="0.2">
      <c r="A25">
        <v>20</v>
      </c>
      <c r="B25">
        <v>0.52</v>
      </c>
      <c r="C25">
        <v>7.0000000000000007E-2</v>
      </c>
      <c r="D25">
        <v>0</v>
      </c>
      <c r="E25">
        <f t="shared" si="0"/>
        <v>-3.6783393863379956</v>
      </c>
      <c r="F25" s="3">
        <f t="shared" si="1"/>
        <v>2.5264895249007463E-2</v>
      </c>
      <c r="G25" s="3">
        <f t="shared" si="2"/>
        <v>2.4642309871412638E-2</v>
      </c>
      <c r="H25" s="3">
        <f t="shared" si="4"/>
        <v>-2.4951013591232588E-2</v>
      </c>
      <c r="I25">
        <f t="shared" si="3"/>
        <v>0</v>
      </c>
      <c r="M25" s="13"/>
      <c r="N25" s="13"/>
    </row>
    <row r="26" spans="1:17" x14ac:dyDescent="0.2">
      <c r="A26">
        <v>21</v>
      </c>
      <c r="B26">
        <v>0.54</v>
      </c>
      <c r="C26">
        <v>0.08</v>
      </c>
      <c r="D26">
        <v>0</v>
      </c>
      <c r="E26">
        <f t="shared" si="0"/>
        <v>-2.7706197426573738</v>
      </c>
      <c r="F26" s="3">
        <f t="shared" si="1"/>
        <v>6.2623182455973855E-2</v>
      </c>
      <c r="G26" s="3">
        <f t="shared" si="2"/>
        <v>5.8932633401839449E-2</v>
      </c>
      <c r="H26" s="3">
        <f t="shared" si="4"/>
        <v>-6.0740551525478262E-2</v>
      </c>
      <c r="I26">
        <f t="shared" si="3"/>
        <v>0</v>
      </c>
      <c r="M26" s="13"/>
      <c r="N26" s="13"/>
    </row>
    <row r="27" spans="1:17" x14ac:dyDescent="0.2">
      <c r="A27">
        <v>22</v>
      </c>
      <c r="B27">
        <v>0.3</v>
      </c>
      <c r="C27">
        <v>0.09</v>
      </c>
      <c r="D27">
        <v>0</v>
      </c>
      <c r="E27">
        <f t="shared" si="0"/>
        <v>-3.0262220486757432</v>
      </c>
      <c r="F27" s="3">
        <f t="shared" si="1"/>
        <v>4.8498517492261875E-2</v>
      </c>
      <c r="G27" s="3">
        <f t="shared" si="2"/>
        <v>4.6255208455857261E-2</v>
      </c>
      <c r="H27" s="3">
        <f t="shared" si="4"/>
        <v>-4.7359157426803557E-2</v>
      </c>
      <c r="I27">
        <f t="shared" si="3"/>
        <v>0</v>
      </c>
      <c r="M27" s="13"/>
      <c r="N27" s="13"/>
    </row>
    <row r="28" spans="1:17" x14ac:dyDescent="0.2">
      <c r="A28">
        <v>23</v>
      </c>
      <c r="B28">
        <v>0.67</v>
      </c>
      <c r="C28">
        <v>7.0000000000000007E-2</v>
      </c>
      <c r="D28">
        <v>0</v>
      </c>
      <c r="E28">
        <f t="shared" si="0"/>
        <v>-3.0071921076654995</v>
      </c>
      <c r="F28" s="3">
        <f t="shared" si="1"/>
        <v>4.9430278983597045E-2</v>
      </c>
      <c r="G28" s="3">
        <f t="shared" si="2"/>
        <v>4.7102013324288372E-2</v>
      </c>
      <c r="H28" s="3">
        <f t="shared" si="4"/>
        <v>-4.8247425469232032E-2</v>
      </c>
      <c r="I28">
        <f t="shared" si="3"/>
        <v>0</v>
      </c>
      <c r="M28" s="13"/>
      <c r="N28" s="13"/>
    </row>
    <row r="29" spans="1:17" x14ac:dyDescent="0.2">
      <c r="A29">
        <v>24</v>
      </c>
      <c r="B29">
        <v>0.79</v>
      </c>
      <c r="C29">
        <v>0.12</v>
      </c>
      <c r="D29">
        <v>0</v>
      </c>
      <c r="E29">
        <f t="shared" si="0"/>
        <v>1.6208924145606076</v>
      </c>
      <c r="F29" s="3">
        <f t="shared" si="1"/>
        <v>5.0576017806871585</v>
      </c>
      <c r="G29" s="3">
        <f t="shared" si="2"/>
        <v>0.83491816791453688</v>
      </c>
      <c r="H29" s="3">
        <f t="shared" si="4"/>
        <v>-1.8013139759920085</v>
      </c>
      <c r="I29">
        <f t="shared" si="3"/>
        <v>1</v>
      </c>
      <c r="M29" s="13"/>
      <c r="N29" s="13"/>
    </row>
    <row r="30" spans="1:17" x14ac:dyDescent="0.2">
      <c r="A30">
        <v>25</v>
      </c>
      <c r="B30">
        <v>0.46</v>
      </c>
      <c r="C30">
        <v>0.08</v>
      </c>
      <c r="D30">
        <v>0</v>
      </c>
      <c r="E30">
        <f t="shared" si="0"/>
        <v>-3.1285649579493704</v>
      </c>
      <c r="F30" s="3">
        <f t="shared" si="1"/>
        <v>4.3780579166738692E-2</v>
      </c>
      <c r="G30" s="3">
        <f t="shared" si="2"/>
        <v>4.1944236212642698E-2</v>
      </c>
      <c r="H30" s="3">
        <f t="shared" si="4"/>
        <v>-4.2849294159026163E-2</v>
      </c>
      <c r="I30">
        <f t="shared" si="3"/>
        <v>0</v>
      </c>
      <c r="M30" s="13"/>
      <c r="N30" s="13"/>
    </row>
    <row r="31" spans="1:17" x14ac:dyDescent="0.2">
      <c r="F31" s="3"/>
      <c r="G31" s="3"/>
    </row>
    <row r="37" spans="9:9" x14ac:dyDescent="0.2">
      <c r="I37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</dc:creator>
  <cp:lastModifiedBy>Renu Kahlon</cp:lastModifiedBy>
  <dcterms:created xsi:type="dcterms:W3CDTF">2015-04-26T05:00:11Z</dcterms:created>
  <dcterms:modified xsi:type="dcterms:W3CDTF">2021-11-14T02:18:17Z</dcterms:modified>
</cp:coreProperties>
</file>