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chedule with Timeline" sheetId="1" r:id="rId4"/>
  </sheets>
  <definedNames>
    <definedName name="coeff_made_copy">#REF!</definedName>
    <definedName name="coeff_ok_check">#REF!</definedName>
    <definedName name="coeff_importrange_check">#REF!</definedName>
    <definedName name="coeff_addon_launched">#REF!</definedName>
  </definedNames>
  <calcPr/>
</workbook>
</file>

<file path=xl/sharedStrings.xml><?xml version="1.0" encoding="utf-8"?>
<sst xmlns="http://schemas.openxmlformats.org/spreadsheetml/2006/main" count="70" uniqueCount="43">
  <si>
    <t>SCHEDULE PROJECT TIMELINE</t>
  </si>
  <si>
    <t>Company Name</t>
  </si>
  <si>
    <t>High-Performance Computing Cluster</t>
  </si>
  <si>
    <t>Project Name</t>
  </si>
  <si>
    <t>Enhancing Legal Assistance using HPCC systems</t>
  </si>
  <si>
    <t>Project Start</t>
  </si>
  <si>
    <t>Display Week</t>
  </si>
  <si>
    <t>Task</t>
  </si>
  <si>
    <t>Assign To</t>
  </si>
  <si>
    <t>Start</t>
  </si>
  <si>
    <t>Days</t>
  </si>
  <si>
    <t>End</t>
  </si>
  <si>
    <t>Status</t>
  </si>
  <si>
    <t>Phase 1</t>
  </si>
  <si>
    <t>Exploring HPCC systems</t>
  </si>
  <si>
    <t>Nihar Mandahas</t>
  </si>
  <si>
    <t>Complete</t>
  </si>
  <si>
    <t>Pratheek Rao, Manvith L B</t>
  </si>
  <si>
    <t>Skanda P R</t>
  </si>
  <si>
    <t>Arya Hariharan</t>
  </si>
  <si>
    <t>Phase 2</t>
  </si>
  <si>
    <t>Finding NLP model to extract key words</t>
  </si>
  <si>
    <t>Nihar Mandahas, Arya Hariharan</t>
  </si>
  <si>
    <t>Searching for relevant datsets to suit our needs</t>
  </si>
  <si>
    <t xml:space="preserve">Spray the dataset onto HPCC cluster and develop demo roxie query                              </t>
  </si>
  <si>
    <t>Phase 3</t>
  </si>
  <si>
    <t>Creating a web interface for interaction</t>
  </si>
  <si>
    <t>Manvith</t>
  </si>
  <si>
    <t>Implementing searching algortihm to match keywords</t>
  </si>
  <si>
    <t xml:space="preserve">Sending Kewords to HPCC cluster using ROXIE query				</t>
  </si>
  <si>
    <t xml:space="preserve">Manvith						</t>
  </si>
  <si>
    <t>Meeting a lawyer to get input about the product and corrections</t>
  </si>
  <si>
    <t xml:space="preserve">Nihar Mandahas, Arya Hariharan , Manvith LB  , Pratheek Rao and Skanda PR                                     </t>
  </si>
  <si>
    <t>5/14/24</t>
  </si>
  <si>
    <t>Phase 4</t>
  </si>
  <si>
    <t>Starting with research paper</t>
  </si>
  <si>
    <t>In Progress</t>
  </si>
  <si>
    <t>Improvements on keyword extraction and UI of website</t>
  </si>
  <si>
    <t>Development of index searching for quicker response time</t>
  </si>
  <si>
    <t>Improvements on Roxie Query to get accurate and quicker results</t>
  </si>
  <si>
    <t xml:space="preserve">Skanda P R,  Pratheek Rao </t>
  </si>
  <si>
    <t>Phase 5</t>
  </si>
  <si>
    <t>Not 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</si>
</sst>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&quot;-&quot;yyyy"/>
    <numFmt numFmtId="165" formatCode="d"/>
    <numFmt numFmtId="166" formatCode="m/d/yy"/>
  </numFmts>
  <fonts count="12">
    <font>
      <sz val="10.0"/>
      <color rgb="FF000000"/>
      <name val="Arial"/>
      <scheme val="minor"/>
    </font>
    <font>
      <color theme="1"/>
      <name val="Poppins"/>
    </font>
    <font>
      <b/>
      <sz val="21.0"/>
      <color rgb="FFFFFFFF"/>
      <name val="Poppins"/>
    </font>
    <font>
      <color rgb="FF000000"/>
      <name val="Poppins"/>
    </font>
    <font>
      <b/>
      <color theme="1"/>
      <name val="Poppins"/>
    </font>
    <font>
      <b/>
      <color rgb="FF000000"/>
      <name val="Poppins"/>
    </font>
    <font>
      <color rgb="FFEDF6F9"/>
      <name val="Poppins"/>
    </font>
    <font>
      <b/>
      <color rgb="FFFFFFFF"/>
      <name val="Poppins"/>
    </font>
    <font>
      <b/>
      <color rgb="FF2B2D42"/>
      <name val="Poppins"/>
    </font>
    <font>
      <color rgb="FF2B2D42"/>
      <name val="Poppins"/>
    </font>
    <font>
      <b/>
      <sz val="9.0"/>
      <color rgb="FFEDF6F9"/>
      <name val="Poppins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E8580"/>
        <bgColor rgb="FF4E8580"/>
      </patternFill>
    </fill>
    <fill>
      <patternFill patternType="solid">
        <fgColor rgb="FF83C5BE"/>
        <bgColor rgb="FF83C5BE"/>
      </patternFill>
    </fill>
    <fill>
      <patternFill patternType="solid">
        <fgColor rgb="FFFFFFFF"/>
        <bgColor rgb="FFFFFFFF"/>
      </patternFill>
    </fill>
    <fill>
      <patternFill patternType="solid">
        <fgColor rgb="FF2B2D42"/>
        <bgColor rgb="FF2B2D42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5">
    <border/>
    <border>
      <top style="hair">
        <color rgb="FFD9D9D9"/>
      </top>
    </border>
    <border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top style="hair">
        <color rgb="FFCCCCCC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vertical="center"/>
    </xf>
    <xf borderId="0" fillId="2" fontId="1" numFmtId="0" xfId="0" applyAlignment="1" applyFont="1">
      <alignment horizontal="center"/>
    </xf>
    <xf borderId="0" fillId="3" fontId="1" numFmtId="0" xfId="0" applyFill="1" applyFont="1"/>
    <xf borderId="0" fillId="3" fontId="1" numFmtId="0" xfId="0" applyAlignment="1" applyFont="1">
      <alignment horizontal="center"/>
    </xf>
    <xf borderId="0" fillId="3" fontId="3" numFmtId="0" xfId="0" applyFont="1"/>
    <xf borderId="0" fillId="3" fontId="4" numFmtId="0" xfId="0" applyAlignment="1" applyFont="1">
      <alignment horizontal="left" readingOrder="0"/>
    </xf>
    <xf borderId="0" fillId="3" fontId="4" numFmtId="164" xfId="0" applyAlignment="1" applyFont="1" applyNumberFormat="1">
      <alignment horizontal="left"/>
    </xf>
    <xf borderId="0" fillId="3" fontId="5" numFmtId="164" xfId="0" applyAlignment="1" applyFont="1" applyNumberFormat="1">
      <alignment horizontal="left"/>
    </xf>
    <xf borderId="0" fillId="3" fontId="4" numFmtId="0" xfId="0" applyAlignment="1" applyFont="1">
      <alignment horizontal="left" readingOrder="0" shrinkToFit="0" wrapText="1"/>
    </xf>
    <xf borderId="0" fillId="3" fontId="4" numFmtId="164" xfId="0" applyAlignment="1" applyFont="1" applyNumberFormat="1">
      <alignment horizontal="left" readingOrder="0"/>
    </xf>
    <xf borderId="0" fillId="3" fontId="1" numFmtId="0" xfId="0" applyAlignment="1" applyFont="1">
      <alignment horizontal="center" vertical="center"/>
    </xf>
    <xf borderId="0" fillId="4" fontId="1" numFmtId="0" xfId="0" applyAlignment="1" applyFill="1" applyFont="1">
      <alignment horizontal="center" vertical="center"/>
    </xf>
    <xf borderId="0" fillId="4" fontId="1" numFmtId="0" xfId="0" applyAlignment="1" applyFont="1">
      <alignment horizontal="center"/>
    </xf>
    <xf borderId="0" fillId="4" fontId="1" numFmtId="0" xfId="0" applyFont="1"/>
    <xf borderId="0" fillId="5" fontId="6" numFmtId="0" xfId="0" applyFill="1" applyFont="1"/>
    <xf borderId="0" fillId="6" fontId="4" numFmtId="0" xfId="0" applyAlignment="1" applyFill="1" applyFont="1">
      <alignment horizontal="center"/>
    </xf>
    <xf borderId="0" fillId="5" fontId="7" numFmtId="0" xfId="0" applyAlignment="1" applyFont="1">
      <alignment horizontal="center" vertical="center"/>
    </xf>
    <xf borderId="0" fillId="5" fontId="7" numFmtId="164" xfId="0" applyAlignment="1" applyFont="1" applyNumberFormat="1">
      <alignment horizontal="center" vertical="center"/>
    </xf>
    <xf borderId="1" fillId="5" fontId="7" numFmtId="165" xfId="0" applyAlignment="1" applyBorder="1" applyFont="1" applyNumberFormat="1">
      <alignment horizontal="center" vertical="center"/>
    </xf>
    <xf borderId="2" fillId="7" fontId="8" numFmtId="0" xfId="0" applyAlignment="1" applyBorder="1" applyFill="1" applyFont="1">
      <alignment horizontal="left" vertical="center"/>
    </xf>
    <xf borderId="2" fillId="0" fontId="1" numFmtId="0" xfId="0" applyAlignment="1" applyBorder="1" applyFont="1">
      <alignment horizontal="center" vertical="center"/>
    </xf>
    <xf borderId="3" fillId="8" fontId="9" numFmtId="0" xfId="0" applyAlignment="1" applyBorder="1" applyFill="1" applyFont="1">
      <alignment horizontal="left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5" fontId="10" numFmtId="0" xfId="0" applyAlignment="1" applyFont="1">
      <alignment horizontal="left" vertical="center"/>
    </xf>
    <xf borderId="0" fillId="5" fontId="10" numFmtId="0" xfId="0" applyAlignment="1" applyFont="1">
      <alignment horizontal="center" vertical="center"/>
    </xf>
    <xf borderId="0" fillId="5" fontId="10" numFmtId="0" xfId="0" applyAlignment="1" applyFont="1">
      <alignment horizontal="center" shrinkToFit="0" vertical="center" wrapText="0"/>
    </xf>
    <xf borderId="0" fillId="6" fontId="4" numFmtId="0" xfId="0" applyAlignment="1" applyFont="1">
      <alignment vertical="center"/>
    </xf>
    <xf borderId="0" fillId="6" fontId="1" numFmtId="0" xfId="0" applyAlignment="1" applyFont="1">
      <alignment vertical="center"/>
    </xf>
    <xf borderId="0" fillId="6" fontId="1" numFmtId="0" xfId="0" applyAlignment="1" applyFont="1">
      <alignment horizontal="left" vertical="center"/>
    </xf>
    <xf borderId="0" fillId="6" fontId="1" numFmtId="166" xfId="0" applyAlignment="1" applyFont="1" applyNumberFormat="1">
      <alignment horizontal="center" vertical="center"/>
    </xf>
    <xf borderId="0" fillId="6" fontId="1" numFmtId="0" xfId="0" applyAlignment="1" applyFont="1">
      <alignment horizontal="center" vertical="center"/>
    </xf>
    <xf borderId="0" fillId="6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166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166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1" numFmtId="0" xfId="0" applyAlignment="1" applyFont="1">
      <alignment readingOrder="0"/>
    </xf>
    <xf borderId="0" fillId="6" fontId="4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solid">
          <fgColor rgb="FFEF233C"/>
          <bgColor rgb="FFEF233C"/>
        </patternFill>
      </fill>
      <border/>
    </dxf>
    <dxf>
      <font/>
      <fill>
        <patternFill patternType="solid">
          <fgColor rgb="FFE07A5F"/>
          <bgColor rgb="FFE07A5F"/>
        </patternFill>
      </fill>
      <border/>
    </dxf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0"/>
  <cols>
    <col customWidth="1" min="1" max="1" width="3.38"/>
    <col customWidth="1" min="2" max="2" width="33.13"/>
    <col customWidth="1" min="3" max="31" width="3.5"/>
  </cols>
  <sheetData>
    <row r="1" ht="15.75" hidden="1" customHeight="1">
      <c r="A1" s="1"/>
      <c r="B1" s="2" t="s">
        <v>0</v>
      </c>
      <c r="AE1" s="3"/>
    </row>
    <row r="2" ht="15.75" hidden="1" customHeight="1">
      <c r="A2" s="1"/>
      <c r="AE2" s="3"/>
    </row>
    <row r="3" ht="15.75" hidden="1" customHeight="1">
      <c r="A3" s="1"/>
      <c r="AE3" s="3"/>
    </row>
    <row r="4" ht="15.75" hidden="1" customHeight="1">
      <c r="A4" s="1"/>
      <c r="AE4" s="3"/>
    </row>
    <row r="5" ht="15.75" hidden="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/>
    </row>
    <row r="6" ht="15.75" hidden="1" customHeight="1">
      <c r="A6" s="4"/>
      <c r="B6" s="4"/>
      <c r="C6" s="4"/>
      <c r="D6" s="6" t="s">
        <v>1</v>
      </c>
      <c r="K6" s="7" t="s">
        <v>2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/>
    </row>
    <row r="7" ht="6.0" hidden="1" customHeight="1">
      <c r="A7" s="8"/>
      <c r="B7" s="4"/>
      <c r="C7" s="4"/>
      <c r="D7" s="4"/>
      <c r="E7" s="4"/>
      <c r="F7" s="4"/>
      <c r="G7" s="4"/>
      <c r="H7" s="4"/>
      <c r="I7" s="4"/>
      <c r="J7" s="9"/>
      <c r="K7" s="8"/>
      <c r="L7" s="8"/>
      <c r="M7" s="8"/>
      <c r="N7" s="8"/>
      <c r="O7" s="8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</row>
    <row r="8" ht="14.25" hidden="1" customHeight="1">
      <c r="A8" s="8"/>
      <c r="B8" s="4"/>
      <c r="C8" s="4"/>
      <c r="D8" s="6" t="s">
        <v>3</v>
      </c>
      <c r="K8" s="10" t="s">
        <v>4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/>
    </row>
    <row r="9" ht="6.75" hidden="1" customHeight="1">
      <c r="A9" s="8"/>
      <c r="B9" s="4"/>
      <c r="C9" s="4"/>
      <c r="D9" s="4"/>
      <c r="E9" s="4"/>
      <c r="F9" s="4"/>
      <c r="G9" s="4"/>
      <c r="H9" s="4"/>
      <c r="I9" s="4"/>
      <c r="J9" s="9"/>
      <c r="K9" s="8"/>
      <c r="L9" s="8"/>
      <c r="M9" s="8"/>
      <c r="N9" s="8"/>
      <c r="O9" s="8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/>
    </row>
    <row r="10" ht="15.75" hidden="1" customHeight="1">
      <c r="A10" s="4"/>
      <c r="B10" s="4"/>
      <c r="C10" s="4"/>
      <c r="D10" s="6" t="s">
        <v>5</v>
      </c>
      <c r="K10" s="11">
        <v>45301.0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/>
    </row>
    <row r="11" ht="6.0" hidden="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5"/>
    </row>
    <row r="12" ht="15.75" hidden="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5"/>
    </row>
    <row r="13" ht="6.75" hidden="1" customHeight="1">
      <c r="A13" s="1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5"/>
    </row>
    <row r="14" ht="15.75" customHeight="1">
      <c r="A14" s="13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4"/>
    </row>
    <row r="15" ht="15.75" customHeight="1">
      <c r="A15" s="13"/>
      <c r="B15" s="16" t="s">
        <v>6</v>
      </c>
      <c r="C15" s="17">
        <v>1.0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4"/>
    </row>
    <row r="16" ht="5.25" customHeight="1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4"/>
    </row>
    <row r="17" ht="15.75" customHeight="1">
      <c r="A17" s="13"/>
      <c r="B17" s="18" t="s">
        <v>7</v>
      </c>
      <c r="C17" s="19"/>
      <c r="J17" s="19"/>
      <c r="Q17" s="19"/>
      <c r="X17" s="19"/>
      <c r="AE17" s="14"/>
    </row>
    <row r="18" ht="15.75" customHeight="1">
      <c r="A18" s="13"/>
      <c r="C18" s="20">
        <f>K10-WEEKDAY(K10,3)+(C15-1)*7</f>
        <v>45299</v>
      </c>
      <c r="D18" s="20">
        <f t="shared" ref="D18:AD18" si="1">C18+1</f>
        <v>45300</v>
      </c>
      <c r="E18" s="20">
        <f t="shared" si="1"/>
        <v>45301</v>
      </c>
      <c r="F18" s="20">
        <f t="shared" si="1"/>
        <v>45302</v>
      </c>
      <c r="G18" s="20">
        <f t="shared" si="1"/>
        <v>45303</v>
      </c>
      <c r="H18" s="20">
        <f t="shared" si="1"/>
        <v>45304</v>
      </c>
      <c r="I18" s="20">
        <f t="shared" si="1"/>
        <v>45305</v>
      </c>
      <c r="J18" s="20">
        <f t="shared" si="1"/>
        <v>45306</v>
      </c>
      <c r="K18" s="20">
        <f t="shared" si="1"/>
        <v>45307</v>
      </c>
      <c r="L18" s="20">
        <f t="shared" si="1"/>
        <v>45308</v>
      </c>
      <c r="M18" s="20">
        <f t="shared" si="1"/>
        <v>45309</v>
      </c>
      <c r="N18" s="20">
        <f t="shared" si="1"/>
        <v>45310</v>
      </c>
      <c r="O18" s="20">
        <f t="shared" si="1"/>
        <v>45311</v>
      </c>
      <c r="P18" s="20">
        <f t="shared" si="1"/>
        <v>45312</v>
      </c>
      <c r="Q18" s="20">
        <f t="shared" si="1"/>
        <v>45313</v>
      </c>
      <c r="R18" s="20">
        <f t="shared" si="1"/>
        <v>45314</v>
      </c>
      <c r="S18" s="20">
        <f t="shared" si="1"/>
        <v>45315</v>
      </c>
      <c r="T18" s="20">
        <f t="shared" si="1"/>
        <v>45316</v>
      </c>
      <c r="U18" s="20">
        <f t="shared" si="1"/>
        <v>45317</v>
      </c>
      <c r="V18" s="20">
        <f t="shared" si="1"/>
        <v>45318</v>
      </c>
      <c r="W18" s="20">
        <f t="shared" si="1"/>
        <v>45319</v>
      </c>
      <c r="X18" s="20">
        <f t="shared" si="1"/>
        <v>45320</v>
      </c>
      <c r="Y18" s="20">
        <f t="shared" si="1"/>
        <v>45321</v>
      </c>
      <c r="Z18" s="20">
        <f t="shared" si="1"/>
        <v>45322</v>
      </c>
      <c r="AA18" s="20">
        <f t="shared" si="1"/>
        <v>45323</v>
      </c>
      <c r="AB18" s="20">
        <f t="shared" si="1"/>
        <v>45324</v>
      </c>
      <c r="AC18" s="20">
        <f t="shared" si="1"/>
        <v>45325</v>
      </c>
      <c r="AD18" s="20">
        <f t="shared" si="1"/>
        <v>45326</v>
      </c>
      <c r="AE18" s="14"/>
    </row>
    <row r="19" ht="15.75" customHeight="1">
      <c r="A19" s="13"/>
      <c r="B19" s="21" t="str">
        <f>IFERROR(__xludf.DUMMYFUNCTION("QUERY(B42:B61)"),"Phase 1")</f>
        <v>Phase 1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14"/>
    </row>
    <row r="20" ht="15.75" customHeight="1">
      <c r="A20" s="15"/>
      <c r="B20" s="23" t="str">
        <f>IFERROR(__xludf.DUMMYFUNCTION("""COMPUTED_VALUE"""),"Exploring HPCC systems")</f>
        <v>Exploring HPCC systems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14"/>
    </row>
    <row r="21" ht="15.75" customHeight="1">
      <c r="A21" s="15"/>
      <c r="B21" s="23" t="str">
        <f>IFERROR(__xludf.DUMMYFUNCTION("""COMPUTED_VALUE"""),"Exploring HPCC systems")</f>
        <v>Exploring HPCC systems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14"/>
    </row>
    <row r="22" ht="15.75" customHeight="1">
      <c r="A22" s="15"/>
      <c r="B22" s="23" t="str">
        <f>IFERROR(__xludf.DUMMYFUNCTION("""COMPUTED_VALUE"""),"Exploring HPCC systems")</f>
        <v>Exploring HPCC systems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14"/>
    </row>
    <row r="23" ht="15.75" customHeight="1">
      <c r="A23" s="15"/>
      <c r="B23" s="23" t="str">
        <f>IFERROR(__xludf.DUMMYFUNCTION("""COMPUTED_VALUE"""),"Exploring HPCC systems")</f>
        <v>Exploring HPCC systems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14"/>
    </row>
    <row r="24" ht="15.75" customHeight="1">
      <c r="A24" s="15"/>
      <c r="B24" s="21" t="str">
        <f>IFERROR(__xludf.DUMMYFUNCTION("""COMPUTED_VALUE"""),"Phase 2")</f>
        <v>Phase 2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14"/>
    </row>
    <row r="25" ht="15.75" customHeight="1">
      <c r="A25" s="15"/>
      <c r="B25" s="23" t="str">
        <f>IFERROR(__xludf.DUMMYFUNCTION("""COMPUTED_VALUE"""),"Finding NLP model to extract key words")</f>
        <v>Finding NLP model to extract key words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14"/>
    </row>
    <row r="26" ht="15.75" customHeight="1">
      <c r="A26" s="15"/>
      <c r="B26" s="23" t="str">
        <f>IFERROR(__xludf.DUMMYFUNCTION("""COMPUTED_VALUE"""),"Searching for relevant datsets to suit our needs")</f>
        <v>Searching for relevant datsets to suit our needs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14"/>
    </row>
    <row r="27" ht="15.75" customHeight="1">
      <c r="A27" s="15"/>
      <c r="B27" s="23" t="str">
        <f>IFERROR(__xludf.DUMMYFUNCTION("""COMPUTED_VALUE"""),"Spray the dataset onto HPCC cluster and develop demo roxie query                              ")</f>
        <v>Spray the dataset onto HPCC cluster and develop demo roxie query                              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14"/>
    </row>
    <row r="28" ht="15.75" customHeight="1">
      <c r="A28" s="15"/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14"/>
    </row>
    <row r="29" ht="15.75" customHeight="1">
      <c r="A29" s="15"/>
      <c r="B29" s="21" t="str">
        <f>IFERROR(__xludf.DUMMYFUNCTION("""COMPUTED_VALUE"""),"Phase 3")</f>
        <v>Phase 3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14"/>
    </row>
    <row r="30" ht="15.75" customHeight="1">
      <c r="A30" s="15"/>
      <c r="B30" s="23" t="str">
        <f>IFERROR(__xludf.DUMMYFUNCTION("""COMPUTED_VALUE"""),"Creating a web interface for interaction")</f>
        <v>Creating a web interface for interaction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14"/>
    </row>
    <row r="31" ht="15.75" customHeight="1">
      <c r="A31" s="15"/>
      <c r="B31" s="23" t="str">
        <f>IFERROR(__xludf.DUMMYFUNCTION("""COMPUTED_VALUE"""),"Implementing searching algortihm to match keywords")</f>
        <v>Implementing searching algortihm to match keywords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14"/>
    </row>
    <row r="32" ht="15.75" customHeight="1">
      <c r="A32" s="15"/>
      <c r="B32" s="23" t="str">
        <f>IFERROR(__xludf.DUMMYFUNCTION("""COMPUTED_VALUE"""),"Sending Kewords to HPCC cluster using ROXIE query				")</f>
        <v>Sending Kewords to HPCC cluster using ROXIE query				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14"/>
    </row>
    <row r="33" ht="15.75" customHeight="1">
      <c r="A33" s="15"/>
      <c r="B33" s="23" t="str">
        <f>IFERROR(__xludf.DUMMYFUNCTION("""COMPUTED_VALUE"""),"Meeting a lawyer to get input about the product and corrections")</f>
        <v>Meeting a lawyer to get input about the product and corrections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14"/>
    </row>
    <row r="34" ht="15.75" customHeight="1">
      <c r="A34" s="15"/>
      <c r="B34" s="21" t="str">
        <f>IFERROR(__xludf.DUMMYFUNCTION("""COMPUTED_VALUE"""),"Phase 4")</f>
        <v>Phase 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14"/>
    </row>
    <row r="35" ht="15.75" customHeight="1">
      <c r="A35" s="15"/>
      <c r="B35" s="23" t="str">
        <f>IFERROR(__xludf.DUMMYFUNCTION("""COMPUTED_VALUE"""),"Starting with research paper")</f>
        <v>Starting with research paper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14"/>
    </row>
    <row r="36" ht="15.75" customHeight="1">
      <c r="A36" s="15"/>
      <c r="B36" s="23" t="str">
        <f>IFERROR(__xludf.DUMMYFUNCTION("""COMPUTED_VALUE"""),"Improvements on keyword extraction and UI of website")</f>
        <v>Improvements on keyword extraction and UI of website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13"/>
    </row>
    <row r="37" ht="15.75" customHeight="1">
      <c r="A37" s="15"/>
      <c r="B37" s="23" t="str">
        <f>IFERROR(__xludf.DUMMYFUNCTION("""COMPUTED_VALUE"""),"Development of index searching for quicker response time")</f>
        <v>Development of index searching for quicker response time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13"/>
    </row>
    <row r="38" ht="15.75" customHeight="1">
      <c r="A38" s="15"/>
      <c r="B38" s="23" t="str">
        <f>IFERROR(__xludf.DUMMYFUNCTION("""COMPUTED_VALUE"""),"Improvements on Roxie Query to get accurate and quicker results")</f>
        <v>Improvements on Roxie Query to get accurate and quicker results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13"/>
    </row>
    <row r="39" ht="15.75" customHeight="1">
      <c r="A39" s="14"/>
      <c r="B39" s="15"/>
      <c r="C39" s="14"/>
      <c r="D39" s="14"/>
      <c r="E39" s="14"/>
      <c r="F39" s="14"/>
      <c r="G39" s="15"/>
      <c r="H39" s="14"/>
      <c r="I39" s="14"/>
      <c r="J39" s="14"/>
      <c r="K39" s="14"/>
      <c r="L39" s="15"/>
      <c r="M39" s="14"/>
      <c r="N39" s="14"/>
      <c r="O39" s="14"/>
      <c r="P39" s="14"/>
      <c r="Q39" s="15"/>
      <c r="R39" s="14"/>
      <c r="S39" s="14"/>
      <c r="T39" s="14"/>
      <c r="U39" s="14"/>
      <c r="V39" s="15"/>
      <c r="W39" s="14"/>
      <c r="X39" s="14"/>
      <c r="Y39" s="14"/>
      <c r="Z39" s="14"/>
      <c r="AA39" s="15"/>
      <c r="AB39" s="14"/>
      <c r="AC39" s="14"/>
      <c r="AD39" s="14"/>
      <c r="AE39" s="14"/>
    </row>
    <row r="40" ht="15.75" customHeight="1">
      <c r="A40" s="14"/>
      <c r="B40" s="26"/>
      <c r="C40" s="27"/>
      <c r="D40" s="27"/>
      <c r="E40" s="27"/>
      <c r="F40" s="27"/>
      <c r="G40" s="26"/>
      <c r="H40" s="27"/>
      <c r="I40" s="27"/>
      <c r="J40" s="27"/>
      <c r="K40" s="27"/>
      <c r="L40" s="26"/>
      <c r="M40" s="27"/>
      <c r="N40" s="27"/>
      <c r="O40" s="27"/>
      <c r="P40" s="27"/>
      <c r="Q40" s="26"/>
      <c r="R40" s="27"/>
      <c r="S40" s="27"/>
      <c r="T40" s="27"/>
      <c r="U40" s="27"/>
      <c r="V40" s="26"/>
      <c r="W40" s="27"/>
      <c r="X40" s="27"/>
      <c r="Y40" s="27"/>
      <c r="Z40" s="27"/>
      <c r="AA40" s="26"/>
      <c r="AB40" s="27"/>
      <c r="AC40" s="27"/>
      <c r="AD40" s="27"/>
      <c r="AE40" s="14"/>
    </row>
    <row r="41" ht="15.75" customHeight="1">
      <c r="A41" s="15"/>
      <c r="B41" s="28" t="s">
        <v>7</v>
      </c>
      <c r="G41" s="28" t="s">
        <v>8</v>
      </c>
      <c r="N41" s="29" t="s">
        <v>9</v>
      </c>
      <c r="R41" s="29" t="s">
        <v>10</v>
      </c>
      <c r="V41" s="29" t="s">
        <v>11</v>
      </c>
      <c r="Z41" s="30" t="s">
        <v>12</v>
      </c>
      <c r="AE41" s="14"/>
    </row>
    <row r="42" ht="15.75" customHeight="1">
      <c r="A42" s="15"/>
      <c r="B42" s="31" t="s">
        <v>13</v>
      </c>
      <c r="C42" s="32"/>
      <c r="D42" s="32"/>
      <c r="E42" s="32"/>
      <c r="F42" s="32"/>
      <c r="G42" s="33"/>
      <c r="N42" s="34"/>
      <c r="R42" s="35"/>
      <c r="V42" s="35"/>
      <c r="Z42" s="36"/>
      <c r="AE42" s="14"/>
    </row>
    <row r="43" ht="15.75" customHeight="1">
      <c r="A43" s="15"/>
      <c r="B43" s="37" t="s">
        <v>14</v>
      </c>
      <c r="G43" s="38" t="s">
        <v>15</v>
      </c>
      <c r="N43" s="39">
        <v>45301.0</v>
      </c>
      <c r="R43" s="40">
        <v>20.0</v>
      </c>
      <c r="V43" s="41">
        <f t="shared" ref="V43:V46" si="2">N43+R43</f>
        <v>45321</v>
      </c>
      <c r="Z43" s="42" t="s">
        <v>16</v>
      </c>
      <c r="AE43" s="14"/>
    </row>
    <row r="44" ht="15.75" customHeight="1">
      <c r="A44" s="15"/>
      <c r="B44" s="37" t="s">
        <v>14</v>
      </c>
      <c r="G44" s="38" t="s">
        <v>17</v>
      </c>
      <c r="N44" s="39">
        <v>45301.0</v>
      </c>
      <c r="R44" s="40">
        <v>20.0</v>
      </c>
      <c r="V44" s="41">
        <f t="shared" si="2"/>
        <v>45321</v>
      </c>
      <c r="Z44" s="42" t="s">
        <v>16</v>
      </c>
      <c r="AE44" s="14"/>
    </row>
    <row r="45" ht="15.75" customHeight="1">
      <c r="A45" s="15"/>
      <c r="B45" s="37" t="s">
        <v>14</v>
      </c>
      <c r="G45" s="38" t="s">
        <v>18</v>
      </c>
      <c r="N45" s="39">
        <v>45301.0</v>
      </c>
      <c r="R45" s="40">
        <v>20.0</v>
      </c>
      <c r="V45" s="41">
        <f t="shared" si="2"/>
        <v>45321</v>
      </c>
      <c r="Z45" s="43" t="s">
        <v>16</v>
      </c>
      <c r="AE45" s="14"/>
    </row>
    <row r="46" ht="15.75" customHeight="1">
      <c r="A46" s="15"/>
      <c r="B46" s="37" t="s">
        <v>14</v>
      </c>
      <c r="G46" s="38" t="s">
        <v>19</v>
      </c>
      <c r="N46" s="39">
        <v>45301.0</v>
      </c>
      <c r="R46" s="40">
        <v>20.0</v>
      </c>
      <c r="V46" s="41">
        <f t="shared" si="2"/>
        <v>45321</v>
      </c>
      <c r="Z46" s="42" t="s">
        <v>16</v>
      </c>
      <c r="AE46" s="14"/>
    </row>
    <row r="47" ht="15.75" customHeight="1">
      <c r="A47" s="15"/>
      <c r="B47" s="31" t="s">
        <v>20</v>
      </c>
      <c r="C47" s="32"/>
      <c r="D47" s="32"/>
      <c r="E47" s="32"/>
      <c r="F47" s="32"/>
      <c r="G47" s="33"/>
      <c r="N47" s="34"/>
      <c r="R47" s="35"/>
      <c r="V47" s="35"/>
      <c r="Z47" s="36"/>
      <c r="AE47" s="14"/>
    </row>
    <row r="48" ht="15.75" customHeight="1">
      <c r="A48" s="15"/>
      <c r="B48" s="37" t="s">
        <v>21</v>
      </c>
      <c r="G48" s="38" t="s">
        <v>22</v>
      </c>
      <c r="N48" s="39">
        <v>45321.0</v>
      </c>
      <c r="R48" s="40">
        <v>20.0</v>
      </c>
      <c r="V48" s="41">
        <f t="shared" ref="V48:V50" si="3">N48+R48</f>
        <v>45341</v>
      </c>
      <c r="Z48" s="42" t="s">
        <v>16</v>
      </c>
      <c r="AE48" s="14"/>
    </row>
    <row r="49" ht="15.75" customHeight="1">
      <c r="A49" s="15"/>
      <c r="B49" s="37" t="s">
        <v>23</v>
      </c>
      <c r="G49" s="38" t="s">
        <v>17</v>
      </c>
      <c r="N49" s="39">
        <v>45321.0</v>
      </c>
      <c r="R49" s="40">
        <v>5.0</v>
      </c>
      <c r="V49" s="41">
        <f t="shared" si="3"/>
        <v>45326</v>
      </c>
      <c r="Z49" s="42" t="s">
        <v>16</v>
      </c>
      <c r="AE49" s="14"/>
    </row>
    <row r="50" ht="15.75" customHeight="1">
      <c r="A50" s="15"/>
      <c r="B50" s="44" t="s">
        <v>24</v>
      </c>
      <c r="G50" s="38" t="s">
        <v>18</v>
      </c>
      <c r="N50" s="39">
        <v>45321.0</v>
      </c>
      <c r="R50" s="45">
        <v>3.0</v>
      </c>
      <c r="V50" s="41">
        <f t="shared" si="3"/>
        <v>45324</v>
      </c>
      <c r="Z50" s="42" t="s">
        <v>16</v>
      </c>
      <c r="AE50" s="14"/>
    </row>
    <row r="51" ht="15.75" customHeight="1">
      <c r="A51" s="15"/>
      <c r="B51" s="37"/>
      <c r="G51" s="46"/>
      <c r="N51" s="41"/>
      <c r="R51" s="45"/>
      <c r="V51" s="41"/>
      <c r="Z51" s="43"/>
      <c r="AE51" s="14"/>
    </row>
    <row r="52" ht="15.75" customHeight="1">
      <c r="A52" s="15"/>
      <c r="B52" s="31" t="s">
        <v>25</v>
      </c>
      <c r="C52" s="32"/>
      <c r="D52" s="32"/>
      <c r="E52" s="32"/>
      <c r="F52" s="32"/>
      <c r="G52" s="33"/>
      <c r="N52" s="34"/>
      <c r="R52" s="35"/>
      <c r="V52" s="35"/>
      <c r="Z52" s="36"/>
      <c r="AE52" s="14"/>
    </row>
    <row r="53" ht="15.75" customHeight="1">
      <c r="A53" s="15"/>
      <c r="B53" s="37" t="s">
        <v>26</v>
      </c>
      <c r="G53" s="38" t="s">
        <v>27</v>
      </c>
      <c r="N53" s="39">
        <v>45342.0</v>
      </c>
      <c r="R53" s="40">
        <v>15.0</v>
      </c>
      <c r="V53" s="41">
        <f t="shared" ref="V53:V55" si="4">N53+R53</f>
        <v>45357</v>
      </c>
      <c r="Z53" s="42" t="s">
        <v>16</v>
      </c>
      <c r="AE53" s="14"/>
    </row>
    <row r="54" ht="15.75" customHeight="1">
      <c r="A54" s="15"/>
      <c r="B54" s="37" t="s">
        <v>28</v>
      </c>
      <c r="G54" s="38" t="s">
        <v>18</v>
      </c>
      <c r="N54" s="39">
        <v>45335.0</v>
      </c>
      <c r="R54" s="40">
        <v>30.0</v>
      </c>
      <c r="V54" s="41">
        <f t="shared" si="4"/>
        <v>45365</v>
      </c>
      <c r="Z54" s="42" t="s">
        <v>16</v>
      </c>
      <c r="AE54" s="14"/>
    </row>
    <row r="55" ht="15.75" customHeight="1">
      <c r="A55" s="15"/>
      <c r="B55" s="37" t="s">
        <v>29</v>
      </c>
      <c r="G55" s="38" t="s">
        <v>30</v>
      </c>
      <c r="N55" s="39">
        <v>45350.0</v>
      </c>
      <c r="R55" s="40">
        <v>30.0</v>
      </c>
      <c r="V55" s="41">
        <f t="shared" si="4"/>
        <v>45380</v>
      </c>
      <c r="Z55" s="42" t="s">
        <v>16</v>
      </c>
      <c r="AE55" s="14"/>
    </row>
    <row r="56" ht="15.75" customHeight="1">
      <c r="A56" s="15"/>
      <c r="B56" s="44" t="s">
        <v>31</v>
      </c>
      <c r="G56" s="38" t="s">
        <v>32</v>
      </c>
      <c r="N56" s="40" t="s">
        <v>33</v>
      </c>
      <c r="R56" s="40">
        <v>1.0</v>
      </c>
      <c r="V56" s="40" t="s">
        <v>33</v>
      </c>
      <c r="Z56" s="42" t="s">
        <v>16</v>
      </c>
      <c r="AE56" s="14"/>
    </row>
    <row r="57" ht="15.75" customHeight="1">
      <c r="A57" s="15"/>
      <c r="B57" s="31" t="s">
        <v>34</v>
      </c>
      <c r="C57" s="32"/>
      <c r="D57" s="32"/>
      <c r="E57" s="32"/>
      <c r="F57" s="32"/>
      <c r="G57" s="33"/>
      <c r="N57" s="34"/>
      <c r="R57" s="35"/>
      <c r="V57" s="35"/>
      <c r="Z57" s="36"/>
      <c r="AE57" s="14"/>
    </row>
    <row r="58" ht="15.75" customHeight="1">
      <c r="A58" s="15"/>
      <c r="B58" s="47" t="s">
        <v>35</v>
      </c>
      <c r="G58" s="38" t="s">
        <v>32</v>
      </c>
      <c r="N58" s="39">
        <v>45432.0</v>
      </c>
      <c r="R58" s="40"/>
      <c r="V58" s="41">
        <f t="shared" ref="V58:V61" si="5">N58+R58</f>
        <v>45432</v>
      </c>
      <c r="Z58" s="42" t="s">
        <v>36</v>
      </c>
      <c r="AE58" s="14"/>
    </row>
    <row r="59" ht="15.75" customHeight="1">
      <c r="A59" s="15"/>
      <c r="B59" s="37" t="s">
        <v>37</v>
      </c>
      <c r="G59" s="38" t="s">
        <v>27</v>
      </c>
      <c r="N59" s="39">
        <v>45426.0</v>
      </c>
      <c r="R59" s="40">
        <v>15.0</v>
      </c>
      <c r="V59" s="41">
        <f t="shared" si="5"/>
        <v>45441</v>
      </c>
      <c r="Z59" s="42" t="s">
        <v>16</v>
      </c>
      <c r="AE59" s="14"/>
    </row>
    <row r="60" ht="15.75" customHeight="1">
      <c r="A60" s="15"/>
      <c r="B60" s="44" t="s">
        <v>38</v>
      </c>
      <c r="G60" s="38" t="s">
        <v>18</v>
      </c>
      <c r="N60" s="39">
        <v>45427.0</v>
      </c>
      <c r="R60" s="40">
        <v>5.0</v>
      </c>
      <c r="V60" s="41">
        <f t="shared" si="5"/>
        <v>45432</v>
      </c>
      <c r="Z60" s="42" t="s">
        <v>16</v>
      </c>
      <c r="AE60" s="14"/>
    </row>
    <row r="61" ht="15.75" customHeight="1">
      <c r="A61" s="15"/>
      <c r="B61" s="44" t="s">
        <v>39</v>
      </c>
      <c r="G61" s="38" t="s">
        <v>40</v>
      </c>
      <c r="N61" s="39">
        <v>45431.0</v>
      </c>
      <c r="R61" s="40">
        <v>5.0</v>
      </c>
      <c r="V61" s="41">
        <f t="shared" si="5"/>
        <v>45436</v>
      </c>
      <c r="Z61" s="42" t="s">
        <v>36</v>
      </c>
      <c r="AE61" s="14"/>
    </row>
    <row r="62" ht="15.75" customHeight="1">
      <c r="A62" s="15"/>
      <c r="B62" s="48" t="s">
        <v>41</v>
      </c>
      <c r="C62" s="32"/>
      <c r="D62" s="32"/>
      <c r="E62" s="32"/>
      <c r="F62" s="32"/>
      <c r="G62" s="33"/>
      <c r="N62" s="34"/>
      <c r="R62" s="35"/>
      <c r="V62" s="35"/>
      <c r="Z62" s="36"/>
      <c r="AE62" s="14"/>
    </row>
    <row r="63" ht="15.75" customHeight="1">
      <c r="B63" s="37"/>
      <c r="G63" s="38"/>
      <c r="N63" s="41">
        <v>45335.0</v>
      </c>
      <c r="R63" s="45">
        <v>2.0</v>
      </c>
      <c r="V63" s="41">
        <f t="shared" ref="V63:V66" si="6">N63+R63</f>
        <v>45337</v>
      </c>
      <c r="Z63" s="43" t="s">
        <v>42</v>
      </c>
    </row>
    <row r="64" ht="15.75" customHeight="1">
      <c r="B64" s="37"/>
      <c r="G64" s="38"/>
      <c r="N64" s="41">
        <v>45338.0</v>
      </c>
      <c r="R64" s="45">
        <v>2.0</v>
      </c>
      <c r="V64" s="41">
        <f t="shared" si="6"/>
        <v>45340</v>
      </c>
      <c r="Z64" s="43" t="s">
        <v>42</v>
      </c>
    </row>
    <row r="65" ht="15.75" customHeight="1">
      <c r="B65" s="37"/>
      <c r="G65" s="38"/>
      <c r="N65" s="41">
        <v>45341.0</v>
      </c>
      <c r="R65" s="45">
        <v>2.0</v>
      </c>
      <c r="V65" s="41">
        <f t="shared" si="6"/>
        <v>45343</v>
      </c>
      <c r="Z65" s="43" t="s">
        <v>42</v>
      </c>
    </row>
    <row r="66" ht="15.75" customHeight="1">
      <c r="B66" s="49"/>
      <c r="G66" s="46"/>
      <c r="N66" s="41">
        <v>45344.0</v>
      </c>
      <c r="R66" s="45">
        <v>2.0</v>
      </c>
      <c r="V66" s="41">
        <f t="shared" si="6"/>
        <v>45346</v>
      </c>
      <c r="Z66" s="43" t="s">
        <v>42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2">
    <mergeCell ref="B1:AD4"/>
    <mergeCell ref="D6:J6"/>
    <mergeCell ref="K6:S6"/>
    <mergeCell ref="D8:J8"/>
    <mergeCell ref="K8:S8"/>
    <mergeCell ref="D10:J10"/>
    <mergeCell ref="K10:S10"/>
    <mergeCell ref="V41:Y41"/>
    <mergeCell ref="Z41:AD41"/>
    <mergeCell ref="Z42:AD42"/>
    <mergeCell ref="B17:B18"/>
    <mergeCell ref="C17:I17"/>
    <mergeCell ref="J17:P17"/>
    <mergeCell ref="Q17:W17"/>
    <mergeCell ref="X17:AD17"/>
    <mergeCell ref="B41:F41"/>
    <mergeCell ref="G41:M41"/>
    <mergeCell ref="R43:U43"/>
    <mergeCell ref="V43:Y43"/>
    <mergeCell ref="Z43:AD43"/>
    <mergeCell ref="N41:Q41"/>
    <mergeCell ref="R41:U41"/>
    <mergeCell ref="G42:M42"/>
    <mergeCell ref="N42:Q42"/>
    <mergeCell ref="R42:U42"/>
    <mergeCell ref="V42:Y42"/>
    <mergeCell ref="B43:F43"/>
    <mergeCell ref="G43:M43"/>
    <mergeCell ref="N43:Q43"/>
    <mergeCell ref="G44:M44"/>
    <mergeCell ref="N44:Q44"/>
    <mergeCell ref="R44:U44"/>
    <mergeCell ref="V44:Y44"/>
    <mergeCell ref="Z44:AD44"/>
    <mergeCell ref="B44:F44"/>
    <mergeCell ref="B45:F45"/>
    <mergeCell ref="G45:M45"/>
    <mergeCell ref="N45:Q45"/>
    <mergeCell ref="R45:U45"/>
    <mergeCell ref="V45:Y45"/>
    <mergeCell ref="Z45:AD45"/>
    <mergeCell ref="B48:F48"/>
    <mergeCell ref="G48:M48"/>
    <mergeCell ref="N48:Q48"/>
    <mergeCell ref="R48:U48"/>
    <mergeCell ref="V48:Y48"/>
    <mergeCell ref="Z48:AD48"/>
    <mergeCell ref="B49:F49"/>
    <mergeCell ref="Z49:AD49"/>
    <mergeCell ref="G49:M49"/>
    <mergeCell ref="N49:Q49"/>
    <mergeCell ref="B50:F50"/>
    <mergeCell ref="G50:M50"/>
    <mergeCell ref="N50:Q50"/>
    <mergeCell ref="B51:F51"/>
    <mergeCell ref="G51:M51"/>
    <mergeCell ref="G54:M54"/>
    <mergeCell ref="N54:Q54"/>
    <mergeCell ref="B53:F53"/>
    <mergeCell ref="G53:M53"/>
    <mergeCell ref="N53:Q53"/>
    <mergeCell ref="R53:U53"/>
    <mergeCell ref="V53:Y53"/>
    <mergeCell ref="Z53:AD53"/>
    <mergeCell ref="B54:F54"/>
    <mergeCell ref="Z54:AD54"/>
    <mergeCell ref="R54:U54"/>
    <mergeCell ref="V54:Y54"/>
    <mergeCell ref="G55:M55"/>
    <mergeCell ref="N55:Q55"/>
    <mergeCell ref="R55:U55"/>
    <mergeCell ref="V55:Y55"/>
    <mergeCell ref="Z55:AD55"/>
    <mergeCell ref="B55:F55"/>
    <mergeCell ref="B56:F56"/>
    <mergeCell ref="G56:M56"/>
    <mergeCell ref="N56:Q56"/>
    <mergeCell ref="R56:U56"/>
    <mergeCell ref="V56:Y56"/>
    <mergeCell ref="Z56:AD56"/>
    <mergeCell ref="R58:U58"/>
    <mergeCell ref="V58:Y58"/>
    <mergeCell ref="G57:M57"/>
    <mergeCell ref="N57:Q57"/>
    <mergeCell ref="R57:U57"/>
    <mergeCell ref="V57:Y57"/>
    <mergeCell ref="Z57:AD57"/>
    <mergeCell ref="N58:Q58"/>
    <mergeCell ref="Z58:AD58"/>
    <mergeCell ref="R61:U61"/>
    <mergeCell ref="V61:Y61"/>
    <mergeCell ref="R62:U62"/>
    <mergeCell ref="V62:Y62"/>
    <mergeCell ref="Z62:AD62"/>
    <mergeCell ref="B60:F60"/>
    <mergeCell ref="G60:M60"/>
    <mergeCell ref="N60:Q60"/>
    <mergeCell ref="R60:U60"/>
    <mergeCell ref="V60:Y60"/>
    <mergeCell ref="Z60:AD60"/>
    <mergeCell ref="B61:F61"/>
    <mergeCell ref="Z61:AD61"/>
    <mergeCell ref="R63:U63"/>
    <mergeCell ref="V63:Y63"/>
    <mergeCell ref="Z63:AD63"/>
    <mergeCell ref="G61:M61"/>
    <mergeCell ref="N61:Q61"/>
    <mergeCell ref="G62:M62"/>
    <mergeCell ref="N62:Q62"/>
    <mergeCell ref="B63:F63"/>
    <mergeCell ref="G63:M63"/>
    <mergeCell ref="N63:Q63"/>
    <mergeCell ref="G65:M65"/>
    <mergeCell ref="N65:Q65"/>
    <mergeCell ref="B66:F66"/>
    <mergeCell ref="G66:M66"/>
    <mergeCell ref="N66:Q66"/>
    <mergeCell ref="R65:U65"/>
    <mergeCell ref="V65:Y65"/>
    <mergeCell ref="R66:U66"/>
    <mergeCell ref="V66:Y66"/>
    <mergeCell ref="Z66:AD66"/>
    <mergeCell ref="B64:F64"/>
    <mergeCell ref="G64:M64"/>
    <mergeCell ref="N64:Q64"/>
    <mergeCell ref="R64:U64"/>
    <mergeCell ref="V64:Y64"/>
    <mergeCell ref="Z64:AD64"/>
    <mergeCell ref="B65:F65"/>
    <mergeCell ref="Z65:AD65"/>
    <mergeCell ref="N47:Q47"/>
    <mergeCell ref="R47:U47"/>
    <mergeCell ref="V47:Y47"/>
    <mergeCell ref="Z47:AD47"/>
    <mergeCell ref="B46:F46"/>
    <mergeCell ref="G46:M46"/>
    <mergeCell ref="N46:Q46"/>
    <mergeCell ref="R46:U46"/>
    <mergeCell ref="V46:Y46"/>
    <mergeCell ref="Z46:AD46"/>
    <mergeCell ref="G47:M47"/>
    <mergeCell ref="R49:U49"/>
    <mergeCell ref="V49:Y49"/>
    <mergeCell ref="R50:U50"/>
    <mergeCell ref="V50:Y50"/>
    <mergeCell ref="Z50:AD50"/>
    <mergeCell ref="N51:Q51"/>
    <mergeCell ref="R51:U51"/>
    <mergeCell ref="V51:Y51"/>
    <mergeCell ref="Z51:AD51"/>
    <mergeCell ref="G52:M52"/>
    <mergeCell ref="N52:Q52"/>
    <mergeCell ref="R52:U52"/>
    <mergeCell ref="V52:Y52"/>
    <mergeCell ref="Z52:AD52"/>
    <mergeCell ref="G58:M58"/>
    <mergeCell ref="B59:F59"/>
    <mergeCell ref="G59:M59"/>
    <mergeCell ref="N59:Q59"/>
    <mergeCell ref="R59:U59"/>
    <mergeCell ref="V59:Y59"/>
    <mergeCell ref="Z59:AD59"/>
  </mergeCells>
  <conditionalFormatting sqref="C19:AD38">
    <cfRule type="expression" dxfId="0" priority="1">
      <formula>AND(OR($Z42="In Progress", $Z42="Not Started"),C$18&gt;=$N42,C$18&lt;=$V42, $V42&lt;TODAY())</formula>
    </cfRule>
  </conditionalFormatting>
  <conditionalFormatting sqref="C19:AD38">
    <cfRule type="expression" dxfId="1" priority="2">
      <formula>AND(C$18&gt;=$N42,C$18&lt;=$V42,$Z42="Not Started")</formula>
    </cfRule>
  </conditionalFormatting>
  <conditionalFormatting sqref="C19:AD38">
    <cfRule type="expression" dxfId="2" priority="3">
      <formula>AND(C$18&gt;=$N42,C$18&lt;=$V42,$Z42="Complete")</formula>
    </cfRule>
  </conditionalFormatting>
  <conditionalFormatting sqref="C19:AD38">
    <cfRule type="expression" dxfId="3" priority="4">
      <formula>AND(C$18&gt;=$N42,C$18&lt;=$V42)</formula>
    </cfRule>
  </conditionalFormatting>
  <dataValidations>
    <dataValidation type="list" allowBlank="1" showErrorMessage="1" sqref="Z43:Z46 Z48:Z51 Z53:Z56 Z58:Z61 Z63:Z66">
      <formula1>"Not Started,In Progress,Complete"</formula1>
    </dataValidation>
    <dataValidation type="list" allowBlank="1" showErrorMessage="1" sqref="B13">
      <formula1>"Option 1,Option 2"</formula1>
    </dataValidation>
  </dataValidations>
  <drawing r:id="rId1"/>
</worksheet>
</file>