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8"/>
  </bookViews>
  <sheets>
    <sheet name="FIX" sheetId="2" r:id="rId1"/>
    <sheet name="MNG HND" sheetId="3" state="hidden" r:id="rId2"/>
    <sheet name="MNG FRGT " sheetId="23" state="hidden" r:id="rId3"/>
    <sheet name="MNG LR " sheetId="24" state="hidden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LR'!$A$1:$K$42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LR'!$A$1:$J$44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5" i="22"/>
  <c r="H45"/>
  <c r="J43" i="20"/>
  <c r="H43"/>
  <c r="I28"/>
  <c r="I29"/>
  <c r="I30"/>
  <c r="I31"/>
  <c r="I32"/>
  <c r="I33"/>
  <c r="I34"/>
  <c r="I35"/>
  <c r="I36"/>
  <c r="I42"/>
  <c r="I37"/>
  <c r="I38"/>
  <c r="I39"/>
  <c r="I40"/>
  <c r="I41"/>
  <c r="I25"/>
  <c r="I26"/>
  <c r="I27"/>
  <c r="I33" i="22" l="1"/>
  <c r="I34"/>
  <c r="I35"/>
  <c r="I36"/>
  <c r="I44"/>
  <c r="I42"/>
  <c r="I24"/>
  <c r="I25"/>
  <c r="I26"/>
  <c r="I40"/>
  <c r="I43"/>
  <c r="I32"/>
  <c r="G34" i="3"/>
  <c r="I26" i="24" l="1"/>
  <c r="I27"/>
  <c r="I25"/>
  <c r="I24"/>
  <c r="F27" i="23"/>
  <c r="I39" i="22" l="1"/>
  <c r="I29"/>
  <c r="N25" i="6"/>
  <c r="M8"/>
  <c r="M12"/>
  <c r="M14"/>
  <c r="M16"/>
  <c r="M20"/>
  <c r="M22"/>
  <c r="F29" i="19"/>
  <c r="I41" i="22"/>
  <c r="I28"/>
  <c r="I30"/>
  <c r="F27" i="21"/>
  <c r="F27" i="19"/>
  <c r="E30" i="18"/>
  <c r="G29"/>
  <c r="G28"/>
  <c r="G27"/>
  <c r="I27" i="22"/>
  <c r="I31"/>
  <c r="I37"/>
  <c r="I38"/>
  <c r="F31" i="14"/>
  <c r="H30"/>
  <c r="H29"/>
  <c r="H28"/>
  <c r="E28" i="3"/>
  <c r="G27"/>
  <c r="G26"/>
  <c r="G25"/>
  <c r="G30" i="18" l="1"/>
  <c r="H31" i="14"/>
  <c r="G28" i="3"/>
  <c r="G29" s="1"/>
  <c r="G34" i="18" l="1"/>
  <c r="G36" s="1"/>
  <c r="H33" i="14"/>
  <c r="H35" s="1"/>
  <c r="H37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<sst xmlns="http://schemas.openxmlformats.org/spreadsheetml/2006/main" count="693" uniqueCount="297">
  <si>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</si>
  <si>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</si>
  <si>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</si>
  <si>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</si>
  <si>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</si>
  <si>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</si>
  <si>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</si>
  <si>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</si>
  <si>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</si>
  <si>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</si>
  <si>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</si>
  <si>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</si>
  <si>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</si>
  <si>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</si>
  <si>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</si>
  <si>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</si>
  <si>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</si>
  <si>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</si>
  <si>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</si>
  <si>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</si>
  <si>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</si>
  <si>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</si>
  <si>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</si>
  <si>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</si>
  <si>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</si>
  <si>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</si>
  <si>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</si>
  <si>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</si>
  <si>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</si>
  <si>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</si>
  <si>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</si>
  <si>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</si>
  <si>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</si>
  <si>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</si>
  <si>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</si>
  <si>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</si>
  <si>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</si>
  <si>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</si>
  <si>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</si>
  <si>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</si>
  <si>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</si>
  <si>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</si>
  <si>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</si>
  <si>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</si>
  <si>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</si>
  <si>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</si>
  <si>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</si>
  <si>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</si>
  <si>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</si>
  <si>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</si>
  <si>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</si>
  <si>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</si>
  <si>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</si>
  <si>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</si>
  <si>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</si>
  <si>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</si>
  <si>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</si>
  <si>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</si>
  <si>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</si>
  <si>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</si>
  <si>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</si>
  <si>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</si>
  <si>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</si>
  <si>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</si>
  <si>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</si>
  <si>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</si>
  <si>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</si>
  <si>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</si>
  <si>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</si>
  <si>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</si>
  <si>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</si>
  <si>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</si>
  <si>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</si>
  <si>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</si>
  <si>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</si>
  <si>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</si>
  <si>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</si>
  <si>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</si>
  <si>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</si>
  <si>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</si>
  <si>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</si>
  <si>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</si>
  <si>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</si>
  <si>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</si>
  <si>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</si>
  <si>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</si>
  <si>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</si>
  <si>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</si>
  <si>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</si>
  <si>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</si>
  <si>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</si>
  <si>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</si>
  <si>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</si>
  <si>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</si>
  <si>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</si>
  <si>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</si>
  <si>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</si>
  <si>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</si>
  <si>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</si>
  <si>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</si>
  <si>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</si>
  <si>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</si>
  <si>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</si>
  <si>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</si>
  <si>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</si>
  <si>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</si>
  <si>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</si>
  <si>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</si>
  <si>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</si>
  <si>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</si>
  <si>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</si>
  <si>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</si>
  <si>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</si>
  <si>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</si>
  <si>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</si>
  <si>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</si>
  <si>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</si>
  <si>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</si>
  <si>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</si>
  <si>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</si>
  <si>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</si>
  <si>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</si>
  <si>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</si>
  <si>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</si>
  <si>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</si>
  <si>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</si>
  <si>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</si>
  <si>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</si>
  <si>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</si>
  <si>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</si>
  <si>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</si>
  <si>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</si>
  <si>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</si>
  <si>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</si>
  <si>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</si>
  <si>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</si>
  <si>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</si>
  <si>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</si>
  <si>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</si>
  <si>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</si>
  <si>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</si>
  <si>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</si>
  <si>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</si>
  <si>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</si>
  <si>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</si>
  <si>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</si>
  <si>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</si>
  <si>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</si>
  <si>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</si>
  <si>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</si>
  <si>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</si>
  <si>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</si>
  <si>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</si>
  <si>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</si>
  <si>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</si>
  <si>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</si>
  <si>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</si>
  <si>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</si>
  <si>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</si>
  <si>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</si>
  <si>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</si>
  <si>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</si>
  <si>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</si>
  <si>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</si>
  <si>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</si>
  <si>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</si>
  <si>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</si>
  <si>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</si>
  <si>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</si>
  <si>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</si>
  <si>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</si>
  <si>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</si>
  <si>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</si>
  <si>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</si>
  <si>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</si>
  <si>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</si>
  <si>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</si>
  <si>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RJ11RA9826</t>
  </si>
  <si>
    <t>MGH (110002)</t>
  </si>
  <si>
    <t>Invoice No :- 104</t>
  </si>
  <si>
    <t>Invoice No :-  105</t>
  </si>
  <si>
    <t xml:space="preserve"> Date: 28.02.2023</t>
  </si>
  <si>
    <t>FOR THE MONTH OF FEBRUARY  2023</t>
  </si>
  <si>
    <t>DATE :- 28.02.2023</t>
  </si>
  <si>
    <t>1560</t>
  </si>
  <si>
    <t>1564</t>
  </si>
  <si>
    <t>1565</t>
  </si>
  <si>
    <t>1571</t>
  </si>
  <si>
    <t>1572</t>
  </si>
  <si>
    <t>1588</t>
  </si>
  <si>
    <t>8206495771</t>
  </si>
  <si>
    <t>8206498494</t>
  </si>
  <si>
    <t>8206501865</t>
  </si>
  <si>
    <t>8206508861</t>
  </si>
  <si>
    <t>8206508931</t>
  </si>
  <si>
    <t>8206524681</t>
  </si>
  <si>
    <t>AKHLESH TRADING COMPANY</t>
  </si>
  <si>
    <t>RAJAKHERA</t>
  </si>
  <si>
    <t>RJ11RA1271</t>
  </si>
  <si>
    <t>NBH(110011)</t>
  </si>
  <si>
    <t>RJ11GB5058</t>
  </si>
  <si>
    <t>DATE : 30.04.2023</t>
  </si>
  <si>
    <t>FOR THE MONTH OF APRIL 2023</t>
  </si>
  <si>
    <t>Stock Reconciliation Statement of DHOLPUR  Dump  For The Period  APRIL   2023</t>
  </si>
  <si>
    <t xml:space="preserve"> Date:  30.04.2023</t>
  </si>
  <si>
    <t>FOR THE MONTH OF APRIL  2023</t>
  </si>
  <si>
    <t xml:space="preserve"> Date: 30.04.2023</t>
  </si>
  <si>
    <t>DATE :- 30.04.2023</t>
  </si>
  <si>
    <t>FOR THE MONTH OF APRIL   2023</t>
  </si>
  <si>
    <t>SHUBHAM CEMENT AGENCY</t>
  </si>
  <si>
    <t>26</t>
  </si>
  <si>
    <t>31</t>
  </si>
  <si>
    <t>33</t>
  </si>
  <si>
    <t>34</t>
  </si>
  <si>
    <t>35</t>
  </si>
  <si>
    <t>36</t>
  </si>
  <si>
    <t>37</t>
  </si>
  <si>
    <t>40</t>
  </si>
  <si>
    <t>41</t>
  </si>
  <si>
    <t>43</t>
  </si>
  <si>
    <t>50</t>
  </si>
  <si>
    <t>62</t>
  </si>
  <si>
    <t>56</t>
  </si>
  <si>
    <t>4</t>
  </si>
  <si>
    <t>6</t>
  </si>
  <si>
    <t>10</t>
  </si>
  <si>
    <t>29</t>
  </si>
  <si>
    <t>32</t>
  </si>
  <si>
    <t>45</t>
  </si>
  <si>
    <t>46</t>
  </si>
  <si>
    <t>61</t>
  </si>
  <si>
    <t>8206684784</t>
  </si>
  <si>
    <t>8206688694</t>
  </si>
  <si>
    <t>8206691201</t>
  </si>
  <si>
    <t>8206691241</t>
  </si>
  <si>
    <t>8206691287</t>
  </si>
  <si>
    <t>8206691316</t>
  </si>
  <si>
    <t>8206693565</t>
  </si>
  <si>
    <t>8206694461</t>
  </si>
  <si>
    <t>8206694476</t>
  </si>
  <si>
    <t>8206697213</t>
  </si>
  <si>
    <t>8206714357</t>
  </si>
  <si>
    <t>8206725119</t>
  </si>
  <si>
    <t>8206725005</t>
  </si>
  <si>
    <t>8206662422</t>
  </si>
  <si>
    <t>8206665114</t>
  </si>
  <si>
    <t>8206670215</t>
  </si>
  <si>
    <t>8206686824</t>
  </si>
  <si>
    <t>8206690947</t>
  </si>
  <si>
    <t>8206702872</t>
  </si>
  <si>
    <t>8206707508</t>
  </si>
  <si>
    <t>8206725100</t>
  </si>
  <si>
    <t>OM SAI CONSTRUCTION</t>
  </si>
  <si>
    <t>MARENA</t>
  </si>
  <si>
    <t>1</t>
  </si>
  <si>
    <t>7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</si>
  <si>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</si>
  <si>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</si>
  <si>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</si>
  <si>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</si>
  <si>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</si>
  <si>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</si>
  <si>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</si>
  <si>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</si>
  <si>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</si>
  <si>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27</t>
  </si>
  <si>
    <t>44</t>
  </si>
  <si>
    <t>63</t>
  </si>
  <si>
    <t>53</t>
  </si>
  <si>
    <t>57</t>
  </si>
  <si>
    <t>58</t>
  </si>
  <si>
    <t>59</t>
  </si>
  <si>
    <t>60</t>
  </si>
  <si>
    <t>8206659220</t>
  </si>
  <si>
    <t>8206668500</t>
  </si>
  <si>
    <t>8206679450</t>
  </si>
  <si>
    <t>8206679462</t>
  </si>
  <si>
    <t>8206682256</t>
  </si>
  <si>
    <t>8206682270</t>
  </si>
  <si>
    <t>8206682281</t>
  </si>
  <si>
    <t>8206682295</t>
  </si>
  <si>
    <t>8206682318</t>
  </si>
  <si>
    <t>8206682338</t>
  </si>
  <si>
    <t>8206682358</t>
  </si>
  <si>
    <t>8206684795</t>
  </si>
  <si>
    <t>8206697238</t>
  </si>
  <si>
    <t>8206725142</t>
  </si>
  <si>
    <t>8206720642</t>
  </si>
  <si>
    <t>8206725040</t>
  </si>
  <si>
    <t>8206725054</t>
  </si>
  <si>
    <t>8206725072</t>
  </si>
  <si>
    <t>8206725085</t>
  </si>
  <si>
    <t>Invoice No :-  01</t>
  </si>
  <si>
    <t>Invoice No :- 02</t>
  </si>
  <si>
    <t>Invoice No :-  03</t>
  </si>
  <si>
    <t>Invoice No :-  04</t>
  </si>
  <si>
    <t>Invoice No :-  05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</si>
</sst>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9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86" fillId="0" borderId="24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14" fontId="79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4" zoomScale="60" zoomScaleNormal="60" workbookViewId="0">
      <selection activeCell="B13" sqref="B1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29" t="s">
        <v>2</v>
      </c>
      <c r="F1" s="429"/>
      <c r="G1" s="429"/>
      <c r="H1" s="429"/>
      <c r="I1" s="429"/>
      <c r="J1" s="429"/>
      <c r="K1" s="429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30" t="s">
        <v>3</v>
      </c>
      <c r="B3" s="430"/>
      <c r="C3" s="430"/>
      <c r="D3" s="430"/>
      <c r="E3" s="430"/>
      <c r="F3" s="430"/>
      <c r="G3" s="430"/>
      <c r="H3" s="430"/>
      <c r="I3" s="430"/>
      <c r="J3" s="33"/>
      <c r="K3" s="33"/>
      <c r="L3" s="33"/>
      <c r="M3" s="33"/>
    </row>
    <row r="4" spans="1:13" ht="42" customHeight="1">
      <c r="A4" s="429" t="s">
        <v>4</v>
      </c>
      <c r="B4" s="429"/>
      <c r="C4" s="429"/>
      <c r="D4" s="429"/>
      <c r="E4" s="429"/>
      <c r="F4" s="429"/>
      <c r="G4" s="429"/>
      <c r="H4" s="429"/>
      <c r="I4" s="429"/>
      <c r="J4" s="33"/>
      <c r="K4" s="33"/>
      <c r="L4" s="33"/>
      <c r="M4" s="33"/>
    </row>
    <row r="5" spans="1:13" ht="15.75">
      <c r="A5" s="431"/>
      <c r="B5" s="432"/>
      <c r="C5" s="432"/>
      <c r="D5" s="432"/>
      <c r="E5" s="432"/>
      <c r="F5" s="432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33" t="s">
        <v>5</v>
      </c>
      <c r="C6" s="434"/>
      <c r="D6" s="434"/>
      <c r="E6" s="434"/>
      <c r="F6" s="434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2" t="s">
        <v>6</v>
      </c>
      <c r="C8" s="413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201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292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202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16" t="s">
        <v>19</v>
      </c>
      <c r="C23" s="428" t="s">
        <v>20</v>
      </c>
      <c r="D23" s="428"/>
      <c r="E23" s="423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17"/>
      <c r="C24" s="419"/>
      <c r="D24" s="419"/>
      <c r="E24" s="424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17"/>
      <c r="C25" s="419"/>
      <c r="D25" s="419"/>
      <c r="E25" s="424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17">
        <v>1</v>
      </c>
      <c r="C26" s="419" t="s">
        <v>22</v>
      </c>
      <c r="D26" s="421"/>
      <c r="E26" s="425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17"/>
      <c r="C27" s="419"/>
      <c r="D27" s="421"/>
      <c r="E27" s="425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17"/>
      <c r="C28" s="419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17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17"/>
      <c r="C30" s="419" t="s">
        <v>25</v>
      </c>
      <c r="D30" s="421"/>
      <c r="E30" s="426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18"/>
      <c r="C31" s="420"/>
      <c r="D31" s="422"/>
      <c r="E31" s="427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4" t="s">
        <v>29</v>
      </c>
      <c r="E35" s="414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15" t="s">
        <v>30</v>
      </c>
      <c r="E39" s="415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0" zoomScale="50" zoomScaleNormal="50" workbookViewId="0">
      <selection activeCell="B15" sqref="B15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62" t="s">
        <v>120</v>
      </c>
      <c r="H1" s="462"/>
      <c r="I1" s="462"/>
      <c r="J1" s="462"/>
      <c r="K1" s="462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5" t="s">
        <v>121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</row>
    <row r="4" spans="1:11" ht="26.25">
      <c r="A4" s="19"/>
      <c r="B4" s="463" t="s">
        <v>35</v>
      </c>
      <c r="C4" s="463"/>
      <c r="D4" s="463"/>
      <c r="E4" s="463"/>
      <c r="F4" s="463"/>
      <c r="G4" s="463"/>
      <c r="H4" s="463"/>
      <c r="I4" s="463"/>
      <c r="J4" s="19"/>
      <c r="K4" s="19"/>
    </row>
    <row r="5" spans="1:11" ht="15.75" thickBot="1">
      <c r="A5" s="444"/>
      <c r="B5" s="464"/>
      <c r="C5" s="464"/>
      <c r="D5" s="464"/>
      <c r="E5" s="464"/>
      <c r="F5" s="464"/>
      <c r="G5" s="185"/>
      <c r="H5" s="185"/>
      <c r="I5" s="185"/>
      <c r="J5" s="185"/>
      <c r="K5" s="185"/>
    </row>
    <row r="6" spans="1:11" ht="23.25">
      <c r="A6" s="465" t="s">
        <v>36</v>
      </c>
      <c r="B6" s="461"/>
      <c r="C6" s="461"/>
      <c r="D6" s="461"/>
      <c r="E6" s="461"/>
      <c r="F6" s="461"/>
      <c r="G6" s="187"/>
      <c r="H6" s="187"/>
      <c r="I6" s="187"/>
      <c r="J6" s="187"/>
      <c r="K6" s="187"/>
    </row>
    <row r="7" spans="1:11" ht="23.25">
      <c r="A7" s="20"/>
      <c r="B7" s="20"/>
      <c r="C7" s="460" t="s">
        <v>122</v>
      </c>
      <c r="D7" s="461"/>
      <c r="E7" s="461"/>
      <c r="F7" s="461"/>
      <c r="G7" s="187"/>
      <c r="H7" s="187"/>
      <c r="I7" s="187"/>
      <c r="J7" s="187"/>
      <c r="K7" s="187"/>
    </row>
    <row r="8" spans="1:11" ht="26.25">
      <c r="A8" s="187"/>
      <c r="B8" s="447" t="s">
        <v>5</v>
      </c>
      <c r="C8" s="446"/>
      <c r="D8" s="446"/>
      <c r="E8" s="446"/>
      <c r="F8" s="446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296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49" t="s">
        <v>141</v>
      </c>
      <c r="C16" s="449"/>
      <c r="D16" s="449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205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3" t="s">
        <v>51</v>
      </c>
      <c r="D27" s="454"/>
      <c r="E27" s="169">
        <v>126.85</v>
      </c>
      <c r="F27" s="170">
        <f>E27*180</f>
        <v>22833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55" t="s">
        <v>52</v>
      </c>
      <c r="C29" s="456"/>
      <c r="D29" s="456"/>
      <c r="E29" s="454"/>
      <c r="F29" s="170">
        <f>E27*180</f>
        <v>22833</v>
      </c>
      <c r="G29" s="5"/>
      <c r="H29" s="187"/>
      <c r="I29" s="187"/>
      <c r="J29" s="187"/>
      <c r="K29" s="187"/>
    </row>
    <row r="30" spans="1:11" ht="24" thickBot="1">
      <c r="A30" s="187"/>
      <c r="B30" s="457"/>
      <c r="C30" s="458"/>
      <c r="D30" s="458"/>
      <c r="E30" s="458"/>
      <c r="F30" s="459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48"/>
      <c r="C32" s="448"/>
      <c r="D32" s="448"/>
      <c r="E32" s="448"/>
      <c r="F32" s="448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3"/>
  <sheetViews>
    <sheetView topLeftCell="A30" zoomScale="40" zoomScaleNormal="40" zoomScaleSheetLayoutView="40" workbookViewId="0">
      <selection activeCell="L30" sqref="L30"/>
    </sheetView>
  </sheetViews>
  <sheetFormatPr defaultRowHeight="15"/>
  <cols>
    <col min="1" max="1" width="14.85546875" customWidth="1"/>
    <col min="2" max="2" width="35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6" t="s">
        <v>113</v>
      </c>
      <c r="B1" s="556"/>
      <c r="C1" s="556"/>
      <c r="D1" s="469" t="s">
        <v>32</v>
      </c>
      <c r="E1" s="469"/>
      <c r="F1" s="469"/>
      <c r="G1" s="429" t="s">
        <v>125</v>
      </c>
      <c r="H1" s="429"/>
      <c r="I1" s="429"/>
      <c r="J1" s="429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7" t="s">
        <v>71</v>
      </c>
      <c r="B3" s="558"/>
      <c r="C3" s="558"/>
      <c r="D3" s="558"/>
      <c r="E3" s="558"/>
      <c r="F3" s="558"/>
      <c r="G3" s="558"/>
      <c r="H3" s="558"/>
      <c r="I3" s="558"/>
      <c r="J3" s="558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31"/>
      <c r="B5" s="464"/>
      <c r="C5" s="464"/>
      <c r="D5" s="464"/>
      <c r="E5" s="464"/>
      <c r="F5" s="464"/>
      <c r="G5" s="464"/>
      <c r="H5" s="464"/>
      <c r="I5" s="464"/>
      <c r="J5" s="464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207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205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4" customHeight="1">
      <c r="A24" s="399">
        <v>1</v>
      </c>
      <c r="B24" s="409">
        <v>45020</v>
      </c>
      <c r="C24" s="406" t="s">
        <v>252</v>
      </c>
      <c r="D24" s="406" t="s">
        <v>253</v>
      </c>
      <c r="E24" s="406" t="s">
        <v>66</v>
      </c>
      <c r="F24" s="406" t="s">
        <v>254</v>
      </c>
      <c r="G24" s="406" t="s">
        <v>273</v>
      </c>
      <c r="H24" s="407">
        <v>5</v>
      </c>
      <c r="I24" s="405">
        <f>J24/H24</f>
        <v>180</v>
      </c>
      <c r="J24" s="408">
        <v>900</v>
      </c>
    </row>
    <row r="25" spans="1:10" ht="54" customHeight="1">
      <c r="A25" s="399">
        <v>2</v>
      </c>
      <c r="B25" s="409">
        <v>45024</v>
      </c>
      <c r="C25" s="406" t="s">
        <v>173</v>
      </c>
      <c r="D25" s="406" t="s">
        <v>67</v>
      </c>
      <c r="E25" s="406" t="s">
        <v>69</v>
      </c>
      <c r="F25" s="406" t="s">
        <v>255</v>
      </c>
      <c r="G25" s="406" t="s">
        <v>274</v>
      </c>
      <c r="H25" s="407">
        <v>10</v>
      </c>
      <c r="I25" s="405">
        <f t="shared" ref="I25:I42" si="0">J25/H25</f>
        <v>180</v>
      </c>
      <c r="J25" s="408">
        <v>1800</v>
      </c>
    </row>
    <row r="26" spans="1:10" ht="54" customHeight="1">
      <c r="A26" s="399">
        <v>3</v>
      </c>
      <c r="B26" s="409">
        <v>45028</v>
      </c>
      <c r="C26" s="406" t="s">
        <v>64</v>
      </c>
      <c r="D26" s="406" t="s">
        <v>65</v>
      </c>
      <c r="E26" s="406" t="s">
        <v>170</v>
      </c>
      <c r="F26" s="406" t="s">
        <v>256</v>
      </c>
      <c r="G26" s="406" t="s">
        <v>275</v>
      </c>
      <c r="H26" s="407">
        <v>20</v>
      </c>
      <c r="I26" s="405">
        <f t="shared" si="0"/>
        <v>180</v>
      </c>
      <c r="J26" s="408">
        <v>3600</v>
      </c>
    </row>
    <row r="27" spans="1:10" ht="54" customHeight="1">
      <c r="A27" s="399">
        <v>4</v>
      </c>
      <c r="B27" s="409">
        <v>45028</v>
      </c>
      <c r="C27" s="406" t="s">
        <v>64</v>
      </c>
      <c r="D27" s="406" t="s">
        <v>67</v>
      </c>
      <c r="E27" s="406" t="s">
        <v>130</v>
      </c>
      <c r="F27" s="406" t="s">
        <v>257</v>
      </c>
      <c r="G27" s="406" t="s">
        <v>276</v>
      </c>
      <c r="H27" s="407">
        <v>5</v>
      </c>
      <c r="I27" s="405">
        <f t="shared" si="0"/>
        <v>180</v>
      </c>
      <c r="J27" s="408">
        <v>900</v>
      </c>
    </row>
    <row r="28" spans="1:10" ht="54" customHeight="1">
      <c r="A28" s="399">
        <v>5</v>
      </c>
      <c r="B28" s="409">
        <v>45029</v>
      </c>
      <c r="C28" s="406" t="s">
        <v>64</v>
      </c>
      <c r="D28" s="406" t="s">
        <v>174</v>
      </c>
      <c r="E28" s="406" t="s">
        <v>66</v>
      </c>
      <c r="F28" s="406" t="s">
        <v>258</v>
      </c>
      <c r="G28" s="406" t="s">
        <v>277</v>
      </c>
      <c r="H28" s="407">
        <v>5</v>
      </c>
      <c r="I28" s="405">
        <f t="shared" si="0"/>
        <v>180</v>
      </c>
      <c r="J28" s="408">
        <v>900</v>
      </c>
    </row>
    <row r="29" spans="1:10" ht="54" customHeight="1">
      <c r="A29" s="399">
        <v>6</v>
      </c>
      <c r="B29" s="409">
        <v>45029</v>
      </c>
      <c r="C29" s="406" t="s">
        <v>64</v>
      </c>
      <c r="D29" s="406" t="s">
        <v>65</v>
      </c>
      <c r="E29" s="406" t="s">
        <v>69</v>
      </c>
      <c r="F29" s="406" t="s">
        <v>259</v>
      </c>
      <c r="G29" s="406" t="s">
        <v>278</v>
      </c>
      <c r="H29" s="407">
        <v>5</v>
      </c>
      <c r="I29" s="405">
        <f t="shared" si="0"/>
        <v>180</v>
      </c>
      <c r="J29" s="408">
        <v>900</v>
      </c>
    </row>
    <row r="30" spans="1:10" ht="54" customHeight="1">
      <c r="A30" s="399">
        <v>7</v>
      </c>
      <c r="B30" s="409">
        <v>45029</v>
      </c>
      <c r="C30" s="406" t="s">
        <v>64</v>
      </c>
      <c r="D30" s="406" t="s">
        <v>175</v>
      </c>
      <c r="E30" s="406" t="s">
        <v>68</v>
      </c>
      <c r="F30" s="406" t="s">
        <v>260</v>
      </c>
      <c r="G30" s="406" t="s">
        <v>279</v>
      </c>
      <c r="H30" s="407">
        <v>5</v>
      </c>
      <c r="I30" s="405">
        <f t="shared" si="0"/>
        <v>180</v>
      </c>
      <c r="J30" s="408">
        <v>900</v>
      </c>
    </row>
    <row r="31" spans="1:10" ht="54" customHeight="1">
      <c r="A31" s="399">
        <v>8</v>
      </c>
      <c r="B31" s="409">
        <v>45029</v>
      </c>
      <c r="C31" s="406" t="s">
        <v>64</v>
      </c>
      <c r="D31" s="406" t="s">
        <v>67</v>
      </c>
      <c r="E31" s="406" t="s">
        <v>130</v>
      </c>
      <c r="F31" s="406" t="s">
        <v>261</v>
      </c>
      <c r="G31" s="406" t="s">
        <v>280</v>
      </c>
      <c r="H31" s="407">
        <v>5</v>
      </c>
      <c r="I31" s="405">
        <f t="shared" si="0"/>
        <v>180</v>
      </c>
      <c r="J31" s="408">
        <v>900</v>
      </c>
    </row>
    <row r="32" spans="1:10" ht="54" customHeight="1">
      <c r="A32" s="399">
        <v>9</v>
      </c>
      <c r="B32" s="409">
        <v>45029</v>
      </c>
      <c r="C32" s="406" t="s">
        <v>64</v>
      </c>
      <c r="D32" s="406" t="s">
        <v>67</v>
      </c>
      <c r="E32" s="406" t="s">
        <v>146</v>
      </c>
      <c r="F32" s="406" t="s">
        <v>262</v>
      </c>
      <c r="G32" s="406" t="s">
        <v>281</v>
      </c>
      <c r="H32" s="407">
        <v>5</v>
      </c>
      <c r="I32" s="405">
        <f t="shared" si="0"/>
        <v>180</v>
      </c>
      <c r="J32" s="408">
        <v>900</v>
      </c>
    </row>
    <row r="33" spans="1:10" ht="54" customHeight="1">
      <c r="A33" s="399">
        <v>10</v>
      </c>
      <c r="B33" s="409">
        <v>45029</v>
      </c>
      <c r="C33" s="406" t="s">
        <v>64</v>
      </c>
      <c r="D33" s="406" t="s">
        <v>175</v>
      </c>
      <c r="E33" s="406" t="s">
        <v>168</v>
      </c>
      <c r="F33" s="406" t="s">
        <v>263</v>
      </c>
      <c r="G33" s="406" t="s">
        <v>282</v>
      </c>
      <c r="H33" s="407">
        <v>5</v>
      </c>
      <c r="I33" s="405">
        <f t="shared" si="0"/>
        <v>180</v>
      </c>
      <c r="J33" s="408">
        <v>900</v>
      </c>
    </row>
    <row r="34" spans="1:10" ht="54" customHeight="1">
      <c r="A34" s="399">
        <v>11</v>
      </c>
      <c r="B34" s="409">
        <v>45029</v>
      </c>
      <c r="C34" s="406" t="s">
        <v>64</v>
      </c>
      <c r="D34" s="406" t="s">
        <v>65</v>
      </c>
      <c r="E34" s="406" t="s">
        <v>177</v>
      </c>
      <c r="F34" s="406" t="s">
        <v>264</v>
      </c>
      <c r="G34" s="406" t="s">
        <v>283</v>
      </c>
      <c r="H34" s="407">
        <v>5</v>
      </c>
      <c r="I34" s="405">
        <f t="shared" si="0"/>
        <v>180</v>
      </c>
      <c r="J34" s="408">
        <v>900</v>
      </c>
    </row>
    <row r="35" spans="1:10" ht="54" customHeight="1">
      <c r="A35" s="399">
        <v>12</v>
      </c>
      <c r="B35" s="409">
        <v>45030</v>
      </c>
      <c r="C35" s="406" t="s">
        <v>64</v>
      </c>
      <c r="D35" s="406" t="s">
        <v>67</v>
      </c>
      <c r="E35" s="406" t="s">
        <v>198</v>
      </c>
      <c r="F35" s="406" t="s">
        <v>265</v>
      </c>
      <c r="G35" s="406" t="s">
        <v>284</v>
      </c>
      <c r="H35" s="407">
        <v>5</v>
      </c>
      <c r="I35" s="405">
        <f t="shared" si="0"/>
        <v>180</v>
      </c>
      <c r="J35" s="408">
        <v>900</v>
      </c>
    </row>
    <row r="36" spans="1:10" ht="54" customHeight="1">
      <c r="A36" s="399">
        <v>13</v>
      </c>
      <c r="B36" s="409">
        <v>45034</v>
      </c>
      <c r="C36" s="406" t="s">
        <v>173</v>
      </c>
      <c r="D36" s="406" t="s">
        <v>67</v>
      </c>
      <c r="E36" s="406" t="s">
        <v>66</v>
      </c>
      <c r="F36" s="406" t="s">
        <v>266</v>
      </c>
      <c r="G36" s="406" t="s">
        <v>285</v>
      </c>
      <c r="H36" s="407">
        <v>3.85</v>
      </c>
      <c r="I36" s="405">
        <f t="shared" si="0"/>
        <v>180</v>
      </c>
      <c r="J36" s="408">
        <v>693</v>
      </c>
    </row>
    <row r="37" spans="1:10" ht="54" customHeight="1">
      <c r="A37" s="399">
        <v>15</v>
      </c>
      <c r="B37" s="409">
        <v>45043</v>
      </c>
      <c r="C37" s="406" t="s">
        <v>134</v>
      </c>
      <c r="D37" s="406" t="s">
        <v>65</v>
      </c>
      <c r="E37" s="406" t="s">
        <v>66</v>
      </c>
      <c r="F37" s="406" t="s">
        <v>268</v>
      </c>
      <c r="G37" s="406" t="s">
        <v>287</v>
      </c>
      <c r="H37" s="407">
        <v>5</v>
      </c>
      <c r="I37" s="405">
        <f>J37/H37</f>
        <v>180</v>
      </c>
      <c r="J37" s="408">
        <v>900</v>
      </c>
    </row>
    <row r="38" spans="1:10" ht="54" customHeight="1">
      <c r="A38" s="399">
        <v>16</v>
      </c>
      <c r="B38" s="409">
        <v>45044</v>
      </c>
      <c r="C38" s="406" t="s">
        <v>64</v>
      </c>
      <c r="D38" s="406" t="s">
        <v>174</v>
      </c>
      <c r="E38" s="406" t="s">
        <v>66</v>
      </c>
      <c r="F38" s="406" t="s">
        <v>269</v>
      </c>
      <c r="G38" s="406" t="s">
        <v>288</v>
      </c>
      <c r="H38" s="407">
        <v>5</v>
      </c>
      <c r="I38" s="405">
        <f>J38/H38</f>
        <v>180</v>
      </c>
      <c r="J38" s="408">
        <v>900</v>
      </c>
    </row>
    <row r="39" spans="1:10" ht="54" customHeight="1">
      <c r="A39" s="399">
        <v>17</v>
      </c>
      <c r="B39" s="409">
        <v>45044</v>
      </c>
      <c r="C39" s="406" t="s">
        <v>64</v>
      </c>
      <c r="D39" s="406" t="s">
        <v>175</v>
      </c>
      <c r="E39" s="406" t="s">
        <v>69</v>
      </c>
      <c r="F39" s="406" t="s">
        <v>270</v>
      </c>
      <c r="G39" s="406" t="s">
        <v>289</v>
      </c>
      <c r="H39" s="407">
        <v>5</v>
      </c>
      <c r="I39" s="405">
        <f>J39/H39</f>
        <v>180</v>
      </c>
      <c r="J39" s="408">
        <v>900</v>
      </c>
    </row>
    <row r="40" spans="1:10" ht="54" customHeight="1">
      <c r="A40" s="399">
        <v>18</v>
      </c>
      <c r="B40" s="409">
        <v>45044</v>
      </c>
      <c r="C40" s="406" t="s">
        <v>64</v>
      </c>
      <c r="D40" s="406" t="s">
        <v>65</v>
      </c>
      <c r="E40" s="406" t="s">
        <v>168</v>
      </c>
      <c r="F40" s="406" t="s">
        <v>271</v>
      </c>
      <c r="G40" s="406" t="s">
        <v>290</v>
      </c>
      <c r="H40" s="407">
        <v>5</v>
      </c>
      <c r="I40" s="405">
        <f>J40/H40</f>
        <v>180</v>
      </c>
      <c r="J40" s="408">
        <v>900</v>
      </c>
    </row>
    <row r="41" spans="1:10" ht="54" customHeight="1">
      <c r="A41" s="399">
        <v>19</v>
      </c>
      <c r="B41" s="409">
        <v>45044</v>
      </c>
      <c r="C41" s="406" t="s">
        <v>64</v>
      </c>
      <c r="D41" s="406" t="s">
        <v>65</v>
      </c>
      <c r="E41" s="406" t="s">
        <v>177</v>
      </c>
      <c r="F41" s="406" t="s">
        <v>272</v>
      </c>
      <c r="G41" s="406" t="s">
        <v>291</v>
      </c>
      <c r="H41" s="407">
        <v>5</v>
      </c>
      <c r="I41" s="405">
        <f>J41/H41</f>
        <v>180</v>
      </c>
      <c r="J41" s="408">
        <v>900</v>
      </c>
    </row>
    <row r="42" spans="1:10" ht="54" customHeight="1">
      <c r="A42" s="399">
        <v>14</v>
      </c>
      <c r="B42" s="409">
        <v>45044</v>
      </c>
      <c r="C42" s="406" t="s">
        <v>64</v>
      </c>
      <c r="D42" s="406" t="s">
        <v>65</v>
      </c>
      <c r="E42" s="406" t="s">
        <v>200</v>
      </c>
      <c r="F42" s="406" t="s">
        <v>267</v>
      </c>
      <c r="G42" s="406" t="s">
        <v>286</v>
      </c>
      <c r="H42" s="407">
        <v>18</v>
      </c>
      <c r="I42" s="405">
        <f t="shared" si="0"/>
        <v>180</v>
      </c>
      <c r="J42" s="408">
        <v>3240</v>
      </c>
    </row>
    <row r="43" spans="1:10" ht="54" customHeight="1">
      <c r="A43" s="340"/>
      <c r="B43" s="406"/>
      <c r="C43" s="406"/>
      <c r="D43" s="406"/>
      <c r="E43" s="406"/>
      <c r="F43" s="406"/>
      <c r="G43" s="406"/>
      <c r="H43" s="411">
        <f>SUM(H24:H42)</f>
        <v>126.85</v>
      </c>
      <c r="I43" s="406"/>
      <c r="J43" s="410">
        <f>SUM(J24:J42)</f>
        <v>22833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3" zoomScale="40" zoomScaleNormal="40" workbookViewId="0">
      <selection activeCell="P15" sqref="P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30" t="s">
        <v>34</v>
      </c>
      <c r="B3" s="430"/>
      <c r="C3" s="430"/>
      <c r="D3" s="430"/>
      <c r="E3" s="430"/>
      <c r="F3" s="430"/>
      <c r="G3" s="430"/>
      <c r="H3" s="430"/>
      <c r="I3" s="5"/>
    </row>
    <row r="4" spans="1:9" ht="33" customHeight="1">
      <c r="A4" s="429" t="s">
        <v>35</v>
      </c>
      <c r="B4" s="429"/>
      <c r="C4" s="429"/>
      <c r="D4" s="429"/>
      <c r="E4" s="429"/>
      <c r="F4" s="429"/>
      <c r="G4" s="429"/>
      <c r="H4" s="429"/>
      <c r="I4" s="429"/>
    </row>
    <row r="5" spans="1:9" ht="15.75" thickBot="1">
      <c r="A5" s="444"/>
      <c r="B5" s="444"/>
      <c r="C5" s="444"/>
      <c r="D5" s="444"/>
      <c r="E5" s="444"/>
      <c r="F5" s="444"/>
      <c r="G5" s="444"/>
      <c r="H5" s="444"/>
      <c r="I5" s="5"/>
    </row>
    <row r="6" spans="1:9" ht="34.5" customHeight="1">
      <c r="A6" s="445" t="s">
        <v>36</v>
      </c>
      <c r="B6" s="446"/>
      <c r="C6" s="446"/>
      <c r="D6" s="446"/>
      <c r="E6" s="446"/>
      <c r="F6" s="446"/>
      <c r="G6" s="446"/>
      <c r="H6" s="446"/>
    </row>
    <row r="7" spans="1:9" ht="37.5" customHeight="1">
      <c r="B7" s="447" t="s">
        <v>37</v>
      </c>
      <c r="C7" s="446"/>
      <c r="D7" s="446"/>
      <c r="E7" s="446"/>
      <c r="F7" s="446"/>
      <c r="G7" s="446"/>
      <c r="H7" s="446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181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179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41" t="s">
        <v>40</v>
      </c>
      <c r="C16" s="442"/>
      <c r="D16" s="442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39"/>
    </row>
    <row r="21" spans="1:8" ht="24" customHeight="1">
      <c r="A21" s="5"/>
      <c r="B21" s="176"/>
      <c r="C21" s="176"/>
      <c r="D21" s="176"/>
      <c r="E21" s="176"/>
      <c r="F21" s="176"/>
      <c r="G21" s="176"/>
      <c r="H21" s="440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182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4" t="s">
        <v>151</v>
      </c>
      <c r="C24" s="443" t="s">
        <v>152</v>
      </c>
      <c r="D24" s="443"/>
      <c r="E24" s="315" t="s">
        <v>153</v>
      </c>
      <c r="F24" s="315" t="s">
        <v>154</v>
      </c>
      <c r="G24" s="316" t="s">
        <v>155</v>
      </c>
      <c r="H24" s="65"/>
    </row>
    <row r="25" spans="1:8" ht="66" customHeight="1">
      <c r="A25" s="5"/>
      <c r="B25" s="307">
        <v>1</v>
      </c>
      <c r="C25" s="438" t="s">
        <v>156</v>
      </c>
      <c r="D25" s="438"/>
      <c r="E25" s="308">
        <v>32.5</v>
      </c>
      <c r="F25" s="309">
        <v>50</v>
      </c>
      <c r="G25" s="310">
        <f>E25*F25</f>
        <v>1625</v>
      </c>
      <c r="H25" s="65"/>
    </row>
    <row r="26" spans="1:8" ht="53.25" customHeight="1">
      <c r="A26" s="5"/>
      <c r="B26" s="307">
        <v>2</v>
      </c>
      <c r="C26" s="438" t="s">
        <v>157</v>
      </c>
      <c r="D26" s="438"/>
      <c r="E26" s="308">
        <v>0</v>
      </c>
      <c r="F26" s="309">
        <v>100</v>
      </c>
      <c r="G26" s="310">
        <f>E26*F26</f>
        <v>0</v>
      </c>
      <c r="H26" s="65"/>
    </row>
    <row r="27" spans="1:8" ht="47.25" customHeight="1">
      <c r="A27" s="5"/>
      <c r="B27" s="307">
        <v>3</v>
      </c>
      <c r="C27" s="438" t="s">
        <v>158</v>
      </c>
      <c r="D27" s="438"/>
      <c r="E27" s="308">
        <v>0</v>
      </c>
      <c r="F27" s="309">
        <v>100</v>
      </c>
      <c r="G27" s="310">
        <f>E27*F27</f>
        <v>0</v>
      </c>
      <c r="H27" s="65"/>
    </row>
    <row r="28" spans="1:8" ht="48.75" customHeight="1">
      <c r="A28" s="5"/>
      <c r="B28" s="317"/>
      <c r="C28" s="308" t="s">
        <v>159</v>
      </c>
      <c r="D28" s="318"/>
      <c r="E28" s="319">
        <f>SUM(E25:E27)</f>
        <v>32.5</v>
      </c>
      <c r="F28" s="319"/>
      <c r="G28" s="310">
        <f>SUM(G25:G27)</f>
        <v>1625</v>
      </c>
      <c r="H28" s="65"/>
    </row>
    <row r="29" spans="1:8" ht="44.25" customHeight="1">
      <c r="A29" s="5"/>
      <c r="B29" s="435" t="s">
        <v>160</v>
      </c>
      <c r="C29" s="436"/>
      <c r="D29" s="436"/>
      <c r="E29" s="436"/>
      <c r="F29" s="437"/>
      <c r="G29" s="310">
        <f>G28*9%</f>
        <v>146.25</v>
      </c>
      <c r="H29" s="65"/>
    </row>
    <row r="30" spans="1:8" ht="48" customHeight="1">
      <c r="A30" s="5"/>
      <c r="B30" s="435" t="s">
        <v>161</v>
      </c>
      <c r="C30" s="436"/>
      <c r="D30" s="436"/>
      <c r="E30" s="436"/>
      <c r="F30" s="437"/>
      <c r="G30" s="310">
        <f>G28*9%</f>
        <v>146.25</v>
      </c>
      <c r="H30" s="65"/>
    </row>
    <row r="31" spans="1:8" ht="45.75" customHeight="1">
      <c r="A31" s="5"/>
      <c r="B31" s="435" t="s">
        <v>162</v>
      </c>
      <c r="C31" s="436"/>
      <c r="D31" s="436"/>
      <c r="E31" s="436"/>
      <c r="F31" s="437"/>
      <c r="G31" s="310">
        <f>G29+G30</f>
        <v>292.5</v>
      </c>
      <c r="H31" s="65"/>
    </row>
    <row r="32" spans="1:8" ht="50.25" customHeight="1">
      <c r="A32" s="5"/>
      <c r="B32" s="435" t="s">
        <v>163</v>
      </c>
      <c r="C32" s="436"/>
      <c r="D32" s="436"/>
      <c r="E32" s="436"/>
      <c r="F32" s="437"/>
      <c r="G32" s="320">
        <f>G28+G31</f>
        <v>1917.5</v>
      </c>
      <c r="H32" s="65"/>
    </row>
    <row r="33" spans="1:12" ht="51.75" customHeight="1">
      <c r="A33" s="5"/>
      <c r="B33" s="435" t="s">
        <v>164</v>
      </c>
      <c r="C33" s="436"/>
      <c r="D33" s="436"/>
      <c r="E33" s="436"/>
      <c r="F33" s="437"/>
      <c r="G33" s="320">
        <v>0.5</v>
      </c>
      <c r="H33" s="65"/>
    </row>
    <row r="34" spans="1:12" ht="54.75" customHeight="1">
      <c r="A34" s="5"/>
      <c r="B34" s="435" t="s">
        <v>165</v>
      </c>
      <c r="C34" s="436"/>
      <c r="D34" s="436"/>
      <c r="E34" s="436"/>
      <c r="F34" s="436"/>
      <c r="G34" s="321">
        <f>G32-G33</f>
        <v>1917</v>
      </c>
      <c r="H34" s="65"/>
    </row>
    <row r="35" spans="1:12" ht="52.5" customHeight="1">
      <c r="A35" s="5"/>
      <c r="B35" s="313"/>
      <c r="C35" s="311"/>
      <c r="D35" s="311"/>
      <c r="E35" s="311"/>
      <c r="F35" s="311"/>
      <c r="G35" s="312"/>
      <c r="H35" s="65"/>
    </row>
    <row r="36" spans="1:12" ht="48" customHeight="1">
      <c r="A36" s="5"/>
      <c r="B36" s="313"/>
      <c r="C36" s="311" t="s">
        <v>166</v>
      </c>
      <c r="D36" s="311"/>
      <c r="E36" s="311"/>
      <c r="F36" s="322"/>
      <c r="G36" s="323"/>
      <c r="H36" s="65"/>
    </row>
    <row r="37" spans="1:12" ht="47.25" customHeight="1" thickBot="1">
      <c r="A37" s="5"/>
      <c r="B37" s="324"/>
      <c r="C37" s="325"/>
      <c r="D37" s="325"/>
      <c r="E37" s="325"/>
      <c r="F37" s="325"/>
      <c r="G37" s="326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Q27" sqref="Q27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3" t="s">
        <v>119</v>
      </c>
      <c r="B1" s="1"/>
      <c r="C1" s="1"/>
      <c r="D1" s="1"/>
      <c r="E1" s="205" t="s">
        <v>32</v>
      </c>
      <c r="F1" s="1"/>
      <c r="G1" s="462" t="s">
        <v>120</v>
      </c>
      <c r="H1" s="462"/>
      <c r="I1" s="462"/>
      <c r="J1" s="462"/>
      <c r="K1" s="462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30" t="s">
        <v>121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</row>
    <row r="4" spans="1:11" ht="26.25">
      <c r="A4" s="19"/>
      <c r="B4" s="463" t="s">
        <v>35</v>
      </c>
      <c r="C4" s="463"/>
      <c r="D4" s="463"/>
      <c r="E4" s="463"/>
      <c r="F4" s="463"/>
      <c r="G4" s="463"/>
      <c r="H4" s="463"/>
      <c r="I4" s="463"/>
      <c r="J4" s="19"/>
      <c r="K4" s="19"/>
    </row>
    <row r="5" spans="1:11" ht="15.75" thickBot="1">
      <c r="A5" s="444"/>
      <c r="B5" s="464"/>
      <c r="C5" s="464"/>
      <c r="D5" s="464"/>
      <c r="E5" s="464"/>
      <c r="F5" s="464"/>
      <c r="G5" s="345"/>
      <c r="H5" s="345"/>
      <c r="I5" s="345"/>
      <c r="J5" s="345"/>
      <c r="K5" s="345"/>
    </row>
    <row r="6" spans="1:11" ht="33" customHeight="1">
      <c r="A6" s="465" t="s">
        <v>36</v>
      </c>
      <c r="B6" s="461"/>
      <c r="C6" s="461"/>
      <c r="D6" s="461"/>
      <c r="E6" s="461"/>
      <c r="F6" s="461"/>
    </row>
    <row r="7" spans="1:11" ht="28.5" customHeight="1">
      <c r="A7" s="20"/>
      <c r="B7" s="20"/>
      <c r="C7" s="460" t="s">
        <v>122</v>
      </c>
      <c r="D7" s="461"/>
      <c r="E7" s="461"/>
      <c r="F7" s="461"/>
    </row>
    <row r="8" spans="1:11" ht="33" customHeight="1">
      <c r="B8" s="447" t="s">
        <v>5</v>
      </c>
      <c r="C8" s="446"/>
      <c r="D8" s="446"/>
      <c r="E8" s="446"/>
      <c r="F8" s="446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181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180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49" t="s">
        <v>172</v>
      </c>
      <c r="C16" s="449"/>
      <c r="D16" s="449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182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0"/>
      <c r="C26" s="451"/>
      <c r="D26" s="452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3" t="s">
        <v>167</v>
      </c>
      <c r="D27" s="454"/>
      <c r="E27" s="231">
        <v>32.5</v>
      </c>
      <c r="F27" s="218">
        <f>E27*180</f>
        <v>5850</v>
      </c>
      <c r="G27" s="5"/>
    </row>
    <row r="28" spans="1:10" ht="33.75">
      <c r="B28" s="347"/>
      <c r="C28" s="348"/>
      <c r="D28" s="348"/>
      <c r="E28" s="346"/>
      <c r="F28" s="327"/>
      <c r="G28" s="5"/>
    </row>
    <row r="29" spans="1:10" ht="36" customHeight="1">
      <c r="B29" s="455" t="s">
        <v>52</v>
      </c>
      <c r="C29" s="456"/>
      <c r="D29" s="456"/>
      <c r="E29" s="454"/>
      <c r="F29" s="218">
        <v>5850</v>
      </c>
      <c r="G29" s="5"/>
    </row>
    <row r="30" spans="1:10" ht="24" thickBot="1">
      <c r="B30" s="457"/>
      <c r="C30" s="458"/>
      <c r="D30" s="458"/>
      <c r="E30" s="458"/>
      <c r="F30" s="459"/>
      <c r="G30" s="5"/>
    </row>
    <row r="31" spans="1:10">
      <c r="G31" s="5"/>
    </row>
    <row r="32" spans="1:10" ht="23.25">
      <c r="B32" s="448"/>
      <c r="C32" s="448"/>
      <c r="D32" s="448"/>
      <c r="E32" s="448"/>
      <c r="F32" s="448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0"/>
      <c r="G34" s="350"/>
    </row>
    <row r="35" spans="2:8" ht="40.5" customHeight="1">
      <c r="B35" s="39" t="s">
        <v>28</v>
      </c>
      <c r="C35" s="39"/>
      <c r="D35" s="39"/>
      <c r="F35" s="350"/>
      <c r="G35" s="350"/>
    </row>
    <row r="36" spans="2:8" ht="28.5">
      <c r="G36" s="350"/>
    </row>
    <row r="37" spans="2:8" ht="28.5">
      <c r="F37" s="40" t="s">
        <v>30</v>
      </c>
      <c r="H37" s="350"/>
    </row>
  </sheetData>
  <mergeCells count="13">
    <mergeCell ref="C7:F7"/>
    <mergeCell ref="G1:K1"/>
    <mergeCell ref="A3:K3"/>
    <mergeCell ref="B4:I4"/>
    <mergeCell ref="A5:F5"/>
    <mergeCell ref="A6:F6"/>
    <mergeCell ref="B32:F32"/>
    <mergeCell ref="B8:F8"/>
    <mergeCell ref="B16:D16"/>
    <mergeCell ref="B26:D26"/>
    <mergeCell ref="C27:D27"/>
    <mergeCell ref="B29:E29"/>
    <mergeCell ref="B30:F30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9" zoomScale="40" zoomScaleNormal="40" zoomScaleSheetLayoutView="40" workbookViewId="0">
      <selection activeCell="Q36" sqref="Q36"/>
    </sheetView>
  </sheetViews>
  <sheetFormatPr defaultRowHeight="15"/>
  <cols>
    <col min="1" max="1" width="13.85546875" style="208" customWidth="1"/>
    <col min="2" max="2" width="34.140625" style="208" customWidth="1"/>
    <col min="3" max="3" width="84.71093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29" t="s">
        <v>113</v>
      </c>
      <c r="B1" s="429"/>
      <c r="C1" s="429"/>
      <c r="D1" s="469" t="s">
        <v>32</v>
      </c>
      <c r="E1" s="469"/>
      <c r="F1" s="469"/>
      <c r="G1" s="429" t="s">
        <v>125</v>
      </c>
      <c r="H1" s="429"/>
      <c r="I1" s="429"/>
      <c r="J1" s="429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31"/>
      <c r="B5" s="464"/>
      <c r="C5" s="464"/>
      <c r="D5" s="464"/>
      <c r="E5" s="464"/>
      <c r="F5" s="464"/>
      <c r="G5" s="464"/>
      <c r="H5" s="464"/>
      <c r="I5" s="464"/>
      <c r="J5" s="464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183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4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4"/>
    </row>
    <row r="21" spans="1:10" ht="53.25" customHeight="1">
      <c r="B21" s="219"/>
      <c r="C21" s="219"/>
      <c r="D21" s="219"/>
      <c r="E21" s="219"/>
      <c r="F21" s="219"/>
      <c r="G21" s="226" t="s">
        <v>182</v>
      </c>
      <c r="H21" s="229"/>
      <c r="I21" s="224"/>
      <c r="J21" s="89"/>
    </row>
    <row r="22" spans="1:10" ht="15.75" thickBot="1"/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63" customHeight="1">
      <c r="A24" s="392">
        <v>1</v>
      </c>
      <c r="B24" s="393">
        <v>44966</v>
      </c>
      <c r="C24" s="392" t="s">
        <v>64</v>
      </c>
      <c r="D24" s="392" t="s">
        <v>65</v>
      </c>
      <c r="E24" s="392" t="s">
        <v>146</v>
      </c>
      <c r="F24" s="392" t="s">
        <v>184</v>
      </c>
      <c r="G24" s="392" t="s">
        <v>190</v>
      </c>
      <c r="H24" s="394">
        <v>10</v>
      </c>
      <c r="I24" s="395">
        <f t="shared" ref="I24:I27" si="0">J24/H24</f>
        <v>180</v>
      </c>
      <c r="J24" s="396">
        <v>1800</v>
      </c>
    </row>
    <row r="25" spans="1:10" ht="63" customHeight="1">
      <c r="A25" s="392">
        <v>2</v>
      </c>
      <c r="B25" s="393">
        <v>44967</v>
      </c>
      <c r="C25" s="392" t="s">
        <v>136</v>
      </c>
      <c r="D25" s="392" t="s">
        <v>67</v>
      </c>
      <c r="E25" s="392" t="s">
        <v>69</v>
      </c>
      <c r="F25" s="392" t="s">
        <v>185</v>
      </c>
      <c r="G25" s="392" t="s">
        <v>191</v>
      </c>
      <c r="H25" s="394">
        <v>6</v>
      </c>
      <c r="I25" s="395">
        <f t="shared" si="0"/>
        <v>180</v>
      </c>
      <c r="J25" s="396">
        <v>1080</v>
      </c>
    </row>
    <row r="26" spans="1:10" ht="63" customHeight="1">
      <c r="A26" s="392">
        <v>3</v>
      </c>
      <c r="B26" s="393">
        <v>44968</v>
      </c>
      <c r="C26" s="392" t="s">
        <v>136</v>
      </c>
      <c r="D26" s="392" t="s">
        <v>67</v>
      </c>
      <c r="E26" s="392" t="s">
        <v>66</v>
      </c>
      <c r="F26" s="392" t="s">
        <v>186</v>
      </c>
      <c r="G26" s="392" t="s">
        <v>192</v>
      </c>
      <c r="H26" s="394">
        <v>1</v>
      </c>
      <c r="I26" s="395">
        <f t="shared" si="0"/>
        <v>180</v>
      </c>
      <c r="J26" s="396">
        <v>180</v>
      </c>
    </row>
    <row r="27" spans="1:10" ht="63" customHeight="1">
      <c r="A27" s="392">
        <v>4</v>
      </c>
      <c r="B27" s="393">
        <v>44971</v>
      </c>
      <c r="C27" s="392" t="s">
        <v>133</v>
      </c>
      <c r="D27" s="392" t="s">
        <v>65</v>
      </c>
      <c r="E27" s="392" t="s">
        <v>66</v>
      </c>
      <c r="F27" s="392" t="s">
        <v>187</v>
      </c>
      <c r="G27" s="392" t="s">
        <v>193</v>
      </c>
      <c r="H27" s="394">
        <v>5</v>
      </c>
      <c r="I27" s="395">
        <f t="shared" si="0"/>
        <v>180</v>
      </c>
      <c r="J27" s="396">
        <v>900</v>
      </c>
    </row>
    <row r="28" spans="1:10" ht="63" customHeight="1">
      <c r="A28" s="392">
        <v>5</v>
      </c>
      <c r="B28" s="393">
        <v>44971</v>
      </c>
      <c r="C28" s="392" t="s">
        <v>133</v>
      </c>
      <c r="D28" s="392" t="s">
        <v>65</v>
      </c>
      <c r="E28" s="392" t="s">
        <v>69</v>
      </c>
      <c r="F28" s="392" t="s">
        <v>188</v>
      </c>
      <c r="G28" s="392" t="s">
        <v>194</v>
      </c>
      <c r="H28" s="394">
        <v>10</v>
      </c>
      <c r="I28" s="395">
        <v>180</v>
      </c>
      <c r="J28" s="396">
        <v>1800</v>
      </c>
    </row>
    <row r="29" spans="1:10" ht="63" customHeight="1">
      <c r="A29" s="392">
        <v>6</v>
      </c>
      <c r="B29" s="393">
        <v>44975</v>
      </c>
      <c r="C29" s="392" t="s">
        <v>64</v>
      </c>
      <c r="D29" s="392" t="s">
        <v>67</v>
      </c>
      <c r="E29" s="392" t="s">
        <v>68</v>
      </c>
      <c r="F29" s="392" t="s">
        <v>189</v>
      </c>
      <c r="G29" s="392" t="s">
        <v>195</v>
      </c>
      <c r="H29" s="394">
        <v>0.5</v>
      </c>
      <c r="I29" s="395">
        <v>180</v>
      </c>
      <c r="J29" s="396">
        <v>90</v>
      </c>
    </row>
    <row r="30" spans="1:10" ht="63" customHeight="1">
      <c r="A30" s="392"/>
      <c r="B30" s="393"/>
      <c r="C30" s="392"/>
      <c r="D30" s="392"/>
      <c r="E30" s="392"/>
      <c r="F30" s="392"/>
      <c r="G30" s="392"/>
      <c r="H30" s="397">
        <v>32.5</v>
      </c>
      <c r="I30" s="395"/>
      <c r="J30" s="398">
        <v>5850</v>
      </c>
    </row>
    <row r="31" spans="1:10" ht="33.75">
      <c r="A31" s="351"/>
      <c r="B31" s="352"/>
      <c r="C31" s="351"/>
      <c r="D31" s="351"/>
      <c r="E31" s="351"/>
      <c r="F31" s="351"/>
    </row>
    <row r="32" spans="1:10" ht="43.5" customHeight="1">
      <c r="A32" s="351"/>
      <c r="B32" s="352"/>
      <c r="C32" s="351"/>
      <c r="D32" s="351"/>
      <c r="E32" s="351"/>
      <c r="F32" s="351"/>
    </row>
    <row r="33" spans="1:10" ht="43.5" customHeight="1">
      <c r="A33" s="351"/>
      <c r="B33" s="352"/>
      <c r="C33" s="351"/>
      <c r="D33" s="351"/>
      <c r="E33" s="351"/>
      <c r="F33" s="351"/>
      <c r="G33" s="468" t="s">
        <v>70</v>
      </c>
      <c r="H33" s="468"/>
      <c r="I33" s="468"/>
      <c r="J33" s="468"/>
    </row>
    <row r="34" spans="1:10" ht="43.5" customHeight="1">
      <c r="A34" s="351"/>
      <c r="B34" s="352"/>
      <c r="C34" s="351"/>
      <c r="D34" s="351"/>
      <c r="E34" s="351"/>
      <c r="F34" s="351"/>
    </row>
    <row r="35" spans="1:10" ht="43.5" customHeight="1">
      <c r="A35" s="351"/>
      <c r="B35" s="352"/>
      <c r="C35" s="351"/>
      <c r="D35" s="351"/>
      <c r="E35" s="351"/>
      <c r="F35" s="351"/>
      <c r="G35" s="207"/>
      <c r="H35" s="207"/>
      <c r="I35" s="207"/>
      <c r="J35" s="207"/>
    </row>
    <row r="36" spans="1:10" ht="43.5" customHeight="1">
      <c r="A36" s="351"/>
      <c r="B36" s="352"/>
      <c r="C36" s="351"/>
      <c r="D36" s="351"/>
      <c r="E36" s="351"/>
      <c r="F36" s="351"/>
      <c r="G36" s="207"/>
      <c r="H36" s="207"/>
      <c r="I36" s="207"/>
      <c r="J36" s="207"/>
    </row>
    <row r="37" spans="1:10" ht="43.5" customHeight="1">
      <c r="A37" s="351"/>
      <c r="B37" s="352"/>
      <c r="C37" s="351"/>
      <c r="D37" s="351"/>
      <c r="E37" s="351"/>
      <c r="F37" s="351"/>
      <c r="G37" s="207"/>
      <c r="H37" s="349" t="s">
        <v>30</v>
      </c>
      <c r="I37" s="86"/>
    </row>
    <row r="38" spans="1:10" ht="43.5" customHeight="1">
      <c r="A38" s="351"/>
      <c r="B38" s="352"/>
      <c r="C38" s="351"/>
      <c r="D38" s="351"/>
      <c r="E38" s="351"/>
      <c r="F38" s="351"/>
    </row>
    <row r="39" spans="1:10" ht="43.5" customHeight="1">
      <c r="A39" s="351"/>
      <c r="B39" s="352"/>
      <c r="C39" s="351"/>
      <c r="D39" s="351"/>
      <c r="E39" s="351"/>
      <c r="F39" s="351"/>
    </row>
    <row r="40" spans="1:10" ht="43.5" customHeight="1">
      <c r="A40" s="351"/>
      <c r="B40" s="352"/>
      <c r="C40" s="351"/>
      <c r="D40" s="351"/>
      <c r="E40" s="351"/>
      <c r="F40" s="351"/>
    </row>
    <row r="41" spans="1:10" ht="43.5" customHeight="1">
      <c r="A41" s="351"/>
      <c r="B41" s="352"/>
      <c r="C41" s="351"/>
      <c r="D41" s="351"/>
      <c r="E41" s="351"/>
      <c r="F41" s="351"/>
    </row>
    <row r="42" spans="1:10" ht="43.5" customHeight="1">
      <c r="A42" s="351"/>
      <c r="B42" s="352"/>
      <c r="C42" s="351"/>
      <c r="D42" s="351"/>
      <c r="E42" s="351"/>
      <c r="F42" s="351"/>
    </row>
    <row r="43" spans="1:10" ht="43.5" customHeight="1">
      <c r="A43" s="351"/>
      <c r="B43" s="352"/>
      <c r="C43" s="351"/>
      <c r="D43" s="351"/>
      <c r="E43" s="351"/>
      <c r="F43" s="351"/>
      <c r="G43" s="351"/>
      <c r="H43" s="353"/>
      <c r="I43" s="354"/>
      <c r="J43" s="355"/>
    </row>
    <row r="44" spans="1:10" ht="43.5" customHeight="1">
      <c r="A44" s="351"/>
      <c r="B44" s="352"/>
      <c r="C44" s="351"/>
      <c r="D44" s="351"/>
      <c r="E44" s="351"/>
      <c r="F44" s="351"/>
      <c r="G44" s="351"/>
      <c r="H44" s="353"/>
      <c r="I44" s="354"/>
      <c r="J44" s="355"/>
    </row>
    <row r="45" spans="1:10" ht="43.5" customHeight="1">
      <c r="A45" s="351"/>
      <c r="B45" s="352"/>
      <c r="C45" s="351"/>
      <c r="D45" s="351"/>
      <c r="E45" s="351"/>
      <c r="F45" s="351"/>
      <c r="G45" s="351"/>
      <c r="H45" s="353"/>
      <c r="I45" s="354"/>
      <c r="J45" s="355"/>
    </row>
    <row r="46" spans="1:10" ht="43.5" customHeight="1">
      <c r="A46" s="351"/>
      <c r="B46" s="352"/>
      <c r="C46" s="351"/>
      <c r="D46" s="351"/>
      <c r="E46" s="351"/>
      <c r="F46" s="351"/>
      <c r="G46" s="351"/>
      <c r="H46" s="353"/>
      <c r="I46" s="354"/>
      <c r="J46" s="355"/>
    </row>
    <row r="47" spans="1:10" ht="43.5" customHeight="1">
      <c r="A47" s="351"/>
      <c r="B47" s="352"/>
      <c r="C47" s="351"/>
      <c r="D47" s="351"/>
      <c r="E47" s="351"/>
      <c r="F47" s="351"/>
      <c r="G47" s="351"/>
      <c r="H47" s="353"/>
      <c r="I47" s="354"/>
      <c r="J47" s="355"/>
    </row>
    <row r="48" spans="1:10" ht="43.5" customHeight="1">
      <c r="A48" s="351"/>
      <c r="B48" s="352"/>
      <c r="C48" s="351"/>
      <c r="D48" s="351"/>
      <c r="E48" s="351"/>
      <c r="F48" s="351"/>
      <c r="G48" s="351"/>
      <c r="H48" s="353"/>
      <c r="I48" s="354"/>
      <c r="J48" s="355"/>
    </row>
    <row r="49" spans="1:10" ht="43.5" customHeight="1">
      <c r="A49" s="351"/>
      <c r="B49" s="352"/>
      <c r="C49" s="351"/>
      <c r="D49" s="351"/>
      <c r="E49" s="351"/>
      <c r="F49" s="351"/>
      <c r="G49" s="351"/>
      <c r="H49" s="353"/>
      <c r="I49" s="354"/>
      <c r="J49" s="355"/>
    </row>
    <row r="50" spans="1:10" ht="43.5" customHeight="1">
      <c r="A50" s="351"/>
      <c r="B50" s="352"/>
      <c r="C50" s="351"/>
      <c r="D50" s="351"/>
      <c r="E50" s="351"/>
      <c r="F50" s="351"/>
      <c r="G50" s="351"/>
      <c r="H50" s="353"/>
      <c r="I50" s="354"/>
      <c r="J50" s="355"/>
    </row>
    <row r="51" spans="1:10" ht="43.5" customHeight="1">
      <c r="A51" s="351"/>
      <c r="B51" s="352"/>
      <c r="C51" s="351"/>
      <c r="D51" s="351"/>
      <c r="E51" s="351"/>
      <c r="F51" s="351"/>
      <c r="G51" s="351"/>
      <c r="H51" s="353"/>
      <c r="I51" s="354"/>
      <c r="J51" s="355"/>
    </row>
    <row r="52" spans="1:10" ht="43.5" customHeight="1">
      <c r="A52" s="351"/>
      <c r="B52" s="352"/>
      <c r="C52" s="351"/>
      <c r="D52" s="351"/>
      <c r="E52" s="351"/>
      <c r="F52" s="351"/>
      <c r="G52" s="351"/>
      <c r="H52" s="353"/>
      <c r="I52" s="354"/>
      <c r="J52" s="355"/>
    </row>
    <row r="53" spans="1:10" ht="43.5" customHeight="1">
      <c r="A53" s="351"/>
      <c r="B53" s="352"/>
      <c r="C53" s="351"/>
      <c r="D53" s="351"/>
      <c r="E53" s="351"/>
      <c r="F53" s="351"/>
      <c r="G53" s="351"/>
      <c r="H53" s="353"/>
      <c r="I53" s="354"/>
      <c r="J53" s="355"/>
    </row>
    <row r="54" spans="1:10" ht="43.5" customHeight="1">
      <c r="A54" s="351"/>
      <c r="B54" s="352"/>
      <c r="C54" s="351"/>
      <c r="D54" s="351"/>
      <c r="E54" s="351"/>
      <c r="F54" s="351"/>
      <c r="G54" s="351"/>
      <c r="H54" s="353"/>
      <c r="I54" s="354"/>
      <c r="J54" s="355"/>
    </row>
    <row r="55" spans="1:10" ht="43.5" customHeight="1">
      <c r="A55" s="351"/>
      <c r="B55" s="352"/>
      <c r="C55" s="351"/>
      <c r="D55" s="351"/>
      <c r="E55" s="351"/>
      <c r="F55" s="351"/>
      <c r="G55" s="351"/>
      <c r="H55" s="353"/>
      <c r="I55" s="354"/>
      <c r="J55" s="355"/>
    </row>
    <row r="56" spans="1:10" ht="43.5" customHeight="1">
      <c r="A56" s="351"/>
      <c r="B56" s="352"/>
      <c r="C56" s="351"/>
      <c r="D56" s="351"/>
      <c r="E56" s="351"/>
      <c r="F56" s="351"/>
      <c r="G56" s="351"/>
      <c r="H56" s="353"/>
      <c r="I56" s="354"/>
      <c r="J56" s="355"/>
    </row>
    <row r="57" spans="1:10" ht="43.5" customHeight="1">
      <c r="A57" s="351"/>
      <c r="B57" s="352"/>
      <c r="C57" s="351"/>
      <c r="D57" s="351"/>
      <c r="E57" s="351"/>
      <c r="F57" s="351"/>
      <c r="G57" s="351"/>
      <c r="H57" s="353"/>
      <c r="I57" s="354"/>
      <c r="J57" s="355"/>
    </row>
    <row r="58" spans="1:10" ht="43.5" customHeight="1">
      <c r="A58" s="351"/>
      <c r="B58" s="352"/>
      <c r="C58" s="351"/>
      <c r="D58" s="351"/>
      <c r="E58" s="351"/>
      <c r="F58" s="351"/>
      <c r="G58" s="351"/>
      <c r="H58" s="353"/>
      <c r="I58" s="354"/>
      <c r="J58" s="355"/>
    </row>
    <row r="59" spans="1:10" ht="43.5" customHeight="1">
      <c r="A59" s="351"/>
      <c r="B59" s="352"/>
      <c r="C59" s="351"/>
      <c r="D59" s="351"/>
      <c r="E59" s="351"/>
      <c r="F59" s="351"/>
      <c r="G59" s="351"/>
      <c r="H59" s="353"/>
      <c r="I59" s="354"/>
      <c r="J59" s="355"/>
    </row>
    <row r="60" spans="1:10" ht="43.5" customHeight="1">
      <c r="A60" s="351"/>
      <c r="B60" s="352"/>
      <c r="C60" s="351"/>
      <c r="D60" s="351"/>
      <c r="E60" s="351"/>
      <c r="F60" s="351"/>
      <c r="G60" s="351"/>
      <c r="H60" s="353"/>
      <c r="I60" s="354"/>
      <c r="J60" s="355"/>
    </row>
    <row r="61" spans="1:10" ht="43.5" customHeight="1">
      <c r="A61" s="351"/>
      <c r="B61" s="352"/>
      <c r="C61" s="351"/>
      <c r="D61" s="351"/>
      <c r="E61" s="351"/>
      <c r="F61" s="351"/>
      <c r="G61" s="351"/>
      <c r="H61" s="353"/>
      <c r="I61" s="354"/>
      <c r="J61" s="355"/>
    </row>
    <row r="62" spans="1:10" ht="43.5" customHeight="1">
      <c r="A62" s="351"/>
      <c r="B62" s="352"/>
      <c r="C62" s="351"/>
      <c r="D62" s="351"/>
      <c r="E62" s="351"/>
      <c r="F62" s="351"/>
      <c r="G62" s="351"/>
      <c r="H62" s="353"/>
      <c r="I62" s="354"/>
      <c r="J62" s="355"/>
    </row>
    <row r="63" spans="1:10" ht="43.5" customHeight="1">
      <c r="A63" s="351"/>
      <c r="B63" s="352"/>
      <c r="C63" s="351"/>
      <c r="D63" s="351"/>
      <c r="E63" s="351"/>
      <c r="F63" s="351"/>
      <c r="G63" s="351"/>
      <c r="H63" s="353"/>
      <c r="I63" s="354"/>
      <c r="J63" s="355"/>
    </row>
    <row r="64" spans="1:10" ht="43.5" customHeight="1">
      <c r="A64" s="351"/>
      <c r="B64" s="352"/>
      <c r="C64" s="351"/>
      <c r="D64" s="351"/>
      <c r="E64" s="351"/>
      <c r="F64" s="351"/>
      <c r="G64" s="351"/>
      <c r="H64" s="353"/>
      <c r="I64" s="354"/>
      <c r="J64" s="355"/>
    </row>
    <row r="65" spans="1:10" ht="43.5" customHeight="1">
      <c r="A65" s="351"/>
      <c r="B65" s="352"/>
      <c r="C65" s="351"/>
      <c r="D65" s="351"/>
      <c r="E65" s="351"/>
      <c r="F65" s="351"/>
      <c r="G65" s="351"/>
      <c r="H65" s="353"/>
      <c r="I65" s="354"/>
      <c r="J65" s="355"/>
    </row>
    <row r="66" spans="1:10" ht="43.5" customHeight="1">
      <c r="A66" s="351"/>
      <c r="B66" s="352"/>
      <c r="C66" s="351"/>
      <c r="D66" s="351"/>
      <c r="E66" s="351"/>
      <c r="F66" s="351"/>
      <c r="G66" s="351"/>
      <c r="H66" s="353"/>
      <c r="I66" s="354"/>
      <c r="J66" s="355"/>
    </row>
    <row r="67" spans="1:10" ht="43.5" customHeight="1">
      <c r="A67" s="351"/>
      <c r="B67" s="352"/>
      <c r="C67" s="351"/>
      <c r="D67" s="351"/>
      <c r="E67" s="351"/>
      <c r="F67" s="351"/>
      <c r="G67" s="351"/>
      <c r="H67" s="353"/>
      <c r="I67" s="354"/>
      <c r="J67" s="355"/>
    </row>
    <row r="68" spans="1:10" ht="43.5" customHeight="1">
      <c r="A68" s="351"/>
      <c r="B68" s="352"/>
      <c r="C68" s="351"/>
      <c r="D68" s="351"/>
      <c r="E68" s="351"/>
      <c r="F68" s="351"/>
      <c r="G68" s="351"/>
      <c r="H68" s="353"/>
      <c r="I68" s="354"/>
      <c r="J68" s="355"/>
    </row>
    <row r="69" spans="1:10" ht="43.5" customHeight="1">
      <c r="A69" s="351"/>
      <c r="B69" s="352"/>
      <c r="C69" s="351"/>
      <c r="D69" s="351"/>
      <c r="E69" s="351"/>
      <c r="F69" s="351"/>
      <c r="G69" s="351"/>
      <c r="H69" s="353"/>
      <c r="I69" s="354"/>
      <c r="J69" s="355"/>
    </row>
    <row r="70" spans="1:10" ht="43.5" customHeight="1">
      <c r="A70" s="351"/>
      <c r="B70" s="352"/>
      <c r="C70" s="351"/>
      <c r="D70" s="351"/>
      <c r="E70" s="351"/>
      <c r="F70" s="351"/>
      <c r="G70" s="351"/>
      <c r="H70" s="353"/>
      <c r="I70" s="354"/>
      <c r="J70" s="355"/>
    </row>
    <row r="71" spans="1:10" ht="43.5" customHeight="1">
      <c r="A71" s="351"/>
      <c r="B71" s="352"/>
      <c r="C71" s="351"/>
      <c r="D71" s="351"/>
      <c r="E71" s="351"/>
      <c r="F71" s="351"/>
      <c r="G71" s="351"/>
      <c r="H71" s="353"/>
      <c r="I71" s="354"/>
      <c r="J71" s="355"/>
    </row>
    <row r="72" spans="1:10" ht="43.5" customHeight="1">
      <c r="A72" s="351"/>
      <c r="B72" s="352"/>
      <c r="C72" s="351"/>
      <c r="D72" s="351"/>
      <c r="E72" s="351"/>
      <c r="F72" s="351"/>
      <c r="G72" s="351"/>
      <c r="H72" s="353"/>
      <c r="I72" s="354"/>
      <c r="J72" s="355"/>
    </row>
    <row r="73" spans="1:10" ht="43.5" customHeight="1">
      <c r="A73" s="351"/>
      <c r="B73" s="352"/>
      <c r="C73" s="351"/>
      <c r="D73" s="351"/>
      <c r="E73" s="351"/>
      <c r="F73" s="351"/>
      <c r="G73" s="351"/>
      <c r="H73" s="353"/>
      <c r="I73" s="354"/>
      <c r="J73" s="355"/>
    </row>
    <row r="74" spans="1:10" ht="43.5" customHeight="1">
      <c r="A74" s="351"/>
      <c r="B74" s="352"/>
      <c r="C74" s="351"/>
      <c r="D74" s="351"/>
      <c r="E74" s="351"/>
      <c r="F74" s="351"/>
      <c r="G74" s="351"/>
      <c r="H74" s="353"/>
      <c r="I74" s="354"/>
      <c r="J74" s="355"/>
    </row>
    <row r="75" spans="1:10" ht="43.5" customHeight="1">
      <c r="A75" s="351"/>
      <c r="B75" s="352"/>
      <c r="C75" s="351"/>
      <c r="D75" s="351"/>
      <c r="E75" s="351"/>
      <c r="F75" s="351"/>
      <c r="G75" s="351"/>
      <c r="H75" s="353"/>
      <c r="I75" s="354"/>
      <c r="J75" s="355"/>
    </row>
    <row r="76" spans="1:10" ht="43.5" customHeight="1">
      <c r="A76" s="351"/>
      <c r="B76" s="352"/>
      <c r="C76" s="351"/>
      <c r="D76" s="351"/>
      <c r="E76" s="351"/>
      <c r="F76" s="351"/>
      <c r="G76" s="351"/>
      <c r="H76" s="353"/>
      <c r="I76" s="354"/>
      <c r="J76" s="355"/>
    </row>
    <row r="77" spans="1:10" ht="43.5" customHeight="1">
      <c r="A77" s="351"/>
      <c r="B77" s="352"/>
      <c r="C77" s="351"/>
      <c r="D77" s="351"/>
      <c r="E77" s="351"/>
      <c r="F77" s="351"/>
      <c r="G77" s="351"/>
      <c r="H77" s="353"/>
      <c r="I77" s="354"/>
      <c r="J77" s="355"/>
    </row>
    <row r="78" spans="1:10" ht="43.5" customHeight="1">
      <c r="A78" s="351"/>
      <c r="B78" s="352"/>
      <c r="C78" s="351"/>
      <c r="D78" s="351"/>
      <c r="E78" s="351"/>
      <c r="F78" s="351"/>
      <c r="G78" s="351"/>
      <c r="H78" s="353"/>
      <c r="I78" s="354"/>
      <c r="J78" s="355"/>
    </row>
    <row r="79" spans="1:10" ht="43.5" customHeight="1">
      <c r="A79" s="351"/>
      <c r="B79" s="352"/>
      <c r="C79" s="351"/>
      <c r="D79" s="351"/>
      <c r="E79" s="351"/>
      <c r="F79" s="351"/>
      <c r="G79" s="351"/>
      <c r="H79" s="353"/>
      <c r="I79" s="354"/>
      <c r="J79" s="355"/>
    </row>
    <row r="80" spans="1:10" ht="43.5" customHeight="1">
      <c r="A80" s="351"/>
      <c r="B80" s="352"/>
      <c r="C80" s="351"/>
      <c r="D80" s="351"/>
      <c r="E80" s="351"/>
      <c r="F80" s="351"/>
      <c r="G80" s="351"/>
      <c r="H80" s="353"/>
      <c r="I80" s="354"/>
      <c r="J80" s="355"/>
    </row>
    <row r="81" spans="1:10" ht="43.5" customHeight="1">
      <c r="A81" s="351"/>
      <c r="B81" s="352"/>
      <c r="C81" s="351"/>
      <c r="D81" s="351"/>
      <c r="E81" s="351"/>
      <c r="F81" s="351"/>
      <c r="G81" s="351"/>
      <c r="H81" s="353"/>
      <c r="I81" s="354"/>
      <c r="J81" s="355"/>
    </row>
    <row r="82" spans="1:10" ht="43.5" customHeight="1">
      <c r="A82" s="351"/>
      <c r="B82" s="352"/>
      <c r="C82" s="351"/>
      <c r="D82" s="351"/>
      <c r="E82" s="351"/>
      <c r="F82" s="351"/>
      <c r="G82" s="351"/>
      <c r="H82" s="353"/>
      <c r="I82" s="354"/>
      <c r="J82" s="355"/>
    </row>
    <row r="83" spans="1:10" ht="43.5" customHeight="1">
      <c r="A83" s="351"/>
      <c r="B83" s="352"/>
      <c r="C83" s="351"/>
      <c r="D83" s="351"/>
      <c r="E83" s="351"/>
      <c r="F83" s="351"/>
      <c r="G83" s="351"/>
      <c r="H83" s="353"/>
      <c r="I83" s="354"/>
      <c r="J83" s="355"/>
    </row>
    <row r="84" spans="1:10" ht="43.5" customHeight="1">
      <c r="A84" s="351"/>
      <c r="B84" s="352"/>
      <c r="C84" s="351"/>
      <c r="D84" s="351"/>
      <c r="E84" s="351"/>
      <c r="F84" s="351"/>
      <c r="G84" s="351"/>
      <c r="H84" s="353"/>
      <c r="I84" s="354"/>
      <c r="J84" s="355"/>
    </row>
    <row r="85" spans="1:10" ht="63.75" customHeight="1">
      <c r="A85" s="5"/>
      <c r="B85" s="351"/>
      <c r="C85" s="351"/>
      <c r="D85" s="351"/>
      <c r="E85" s="351"/>
      <c r="F85" s="351"/>
      <c r="G85" s="351"/>
      <c r="H85" s="356"/>
      <c r="I85" s="351"/>
      <c r="J85" s="357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S25" sqref="S25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02" t="s">
        <v>71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1:15" ht="36.75" customHeight="1">
      <c r="A2" s="505" t="s">
        <v>203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1:15" ht="82.5" customHeight="1" thickBot="1">
      <c r="A3" s="253" t="s">
        <v>72</v>
      </c>
      <c r="B3" s="254" t="s">
        <v>73</v>
      </c>
      <c r="C3" s="254" t="s">
        <v>74</v>
      </c>
      <c r="D3" s="254" t="s">
        <v>75</v>
      </c>
      <c r="E3" s="254" t="s">
        <v>76</v>
      </c>
      <c r="F3" s="254" t="s">
        <v>77</v>
      </c>
      <c r="G3" s="254" t="s">
        <v>78</v>
      </c>
      <c r="H3" s="254" t="s">
        <v>79</v>
      </c>
      <c r="I3" s="254" t="s">
        <v>80</v>
      </c>
      <c r="J3" s="254" t="s">
        <v>81</v>
      </c>
      <c r="K3" s="254" t="s">
        <v>82</v>
      </c>
      <c r="L3" s="254" t="s">
        <v>83</v>
      </c>
      <c r="M3" s="254" t="s">
        <v>84</v>
      </c>
      <c r="N3" s="255" t="s">
        <v>85</v>
      </c>
      <c r="O3" s="106"/>
    </row>
    <row r="4" spans="1:15" ht="35.25" customHeight="1">
      <c r="A4" s="514" t="s">
        <v>86</v>
      </c>
      <c r="B4" s="519" t="s">
        <v>87</v>
      </c>
      <c r="C4" s="256" t="s">
        <v>88</v>
      </c>
      <c r="D4" s="239">
        <v>0</v>
      </c>
      <c r="E4" s="239">
        <v>0</v>
      </c>
      <c r="F4" s="239">
        <v>0</v>
      </c>
      <c r="G4" s="239">
        <v>0</v>
      </c>
      <c r="H4" s="240">
        <v>0</v>
      </c>
      <c r="I4" s="488">
        <v>0</v>
      </c>
      <c r="J4" s="488">
        <v>0</v>
      </c>
      <c r="K4" s="488">
        <v>0</v>
      </c>
      <c r="L4" s="488">
        <v>0</v>
      </c>
      <c r="M4" s="488">
        <v>0</v>
      </c>
      <c r="N4" s="257"/>
      <c r="O4" s="106"/>
    </row>
    <row r="5" spans="1:15" ht="33" customHeight="1" thickBot="1">
      <c r="A5" s="515"/>
      <c r="B5" s="520"/>
      <c r="C5" s="258" t="s">
        <v>89</v>
      </c>
      <c r="D5" s="242">
        <v>0</v>
      </c>
      <c r="E5" s="242">
        <v>0</v>
      </c>
      <c r="F5" s="242">
        <v>0</v>
      </c>
      <c r="G5" s="242">
        <v>0</v>
      </c>
      <c r="H5" s="243">
        <v>0</v>
      </c>
      <c r="I5" s="489"/>
      <c r="J5" s="489"/>
      <c r="K5" s="489"/>
      <c r="L5" s="489"/>
      <c r="M5" s="489"/>
      <c r="N5" s="259"/>
      <c r="O5" s="106"/>
    </row>
    <row r="6" spans="1:15" ht="29.25" customHeight="1">
      <c r="A6" s="514" t="s">
        <v>149</v>
      </c>
      <c r="B6" s="521" t="s">
        <v>90</v>
      </c>
      <c r="C6" s="332" t="s">
        <v>88</v>
      </c>
      <c r="D6" s="333">
        <v>0</v>
      </c>
      <c r="E6" s="333">
        <v>0</v>
      </c>
      <c r="F6" s="333">
        <v>0</v>
      </c>
      <c r="G6" s="333">
        <v>0</v>
      </c>
      <c r="H6" s="334">
        <v>0</v>
      </c>
      <c r="I6" s="498">
        <v>0</v>
      </c>
      <c r="J6" s="498">
        <v>175.5</v>
      </c>
      <c r="K6" s="498">
        <v>0</v>
      </c>
      <c r="L6" s="498">
        <v>0</v>
      </c>
      <c r="M6" s="498">
        <v>1.5</v>
      </c>
      <c r="N6" s="338"/>
      <c r="O6" s="106"/>
    </row>
    <row r="7" spans="1:15" ht="31.5" customHeight="1" thickBot="1">
      <c r="A7" s="516"/>
      <c r="B7" s="522"/>
      <c r="C7" s="335" t="s">
        <v>89</v>
      </c>
      <c r="D7" s="336">
        <v>0</v>
      </c>
      <c r="E7" s="336">
        <v>177</v>
      </c>
      <c r="F7" s="336">
        <v>0</v>
      </c>
      <c r="G7" s="336">
        <v>0</v>
      </c>
      <c r="H7" s="337">
        <v>177</v>
      </c>
      <c r="I7" s="499"/>
      <c r="J7" s="499"/>
      <c r="K7" s="499"/>
      <c r="L7" s="499"/>
      <c r="M7" s="499"/>
      <c r="N7" s="339"/>
      <c r="O7" s="106"/>
    </row>
    <row r="8" spans="1:15" ht="36.75" customHeight="1">
      <c r="A8" s="514" t="s">
        <v>148</v>
      </c>
      <c r="B8" s="517" t="s">
        <v>91</v>
      </c>
      <c r="C8" s="360" t="s">
        <v>88</v>
      </c>
      <c r="D8" s="361">
        <v>0</v>
      </c>
      <c r="E8" s="361">
        <v>0</v>
      </c>
      <c r="F8" s="361">
        <v>0</v>
      </c>
      <c r="G8" s="361">
        <v>0</v>
      </c>
      <c r="H8" s="362">
        <f>D8+E8-F8-G8</f>
        <v>0</v>
      </c>
      <c r="I8" s="475">
        <v>0</v>
      </c>
      <c r="J8" s="475">
        <v>42</v>
      </c>
      <c r="K8" s="475">
        <v>0</v>
      </c>
      <c r="L8" s="475">
        <v>0</v>
      </c>
      <c r="M8" s="475">
        <f t="shared" ref="M8" si="0">I8+H9-J8</f>
        <v>41.5</v>
      </c>
      <c r="N8" s="363"/>
      <c r="O8" s="106"/>
    </row>
    <row r="9" spans="1:15" ht="27.75" customHeight="1" thickBot="1">
      <c r="A9" s="515"/>
      <c r="B9" s="476"/>
      <c r="C9" s="364" t="s">
        <v>89</v>
      </c>
      <c r="D9" s="365">
        <v>0</v>
      </c>
      <c r="E9" s="365">
        <v>83.5</v>
      </c>
      <c r="F9" s="365">
        <v>0</v>
      </c>
      <c r="G9" s="365">
        <v>0</v>
      </c>
      <c r="H9" s="366">
        <v>83.5</v>
      </c>
      <c r="I9" s="476"/>
      <c r="J9" s="476"/>
      <c r="K9" s="476"/>
      <c r="L9" s="476"/>
      <c r="M9" s="476"/>
      <c r="N9" s="367"/>
      <c r="O9" s="106"/>
    </row>
    <row r="10" spans="1:15" ht="41.25" customHeight="1">
      <c r="A10" s="514" t="s">
        <v>92</v>
      </c>
      <c r="B10" s="518" t="s">
        <v>90</v>
      </c>
      <c r="C10" s="376" t="s">
        <v>88</v>
      </c>
      <c r="D10" s="377">
        <v>0</v>
      </c>
      <c r="E10" s="377">
        <v>0</v>
      </c>
      <c r="F10" s="377">
        <v>0</v>
      </c>
      <c r="G10" s="377">
        <v>0</v>
      </c>
      <c r="H10" s="378">
        <f t="shared" ref="H10:H12" si="1">D10+E10-F10-G10</f>
        <v>0</v>
      </c>
      <c r="I10" s="500">
        <v>0</v>
      </c>
      <c r="J10" s="500">
        <v>0</v>
      </c>
      <c r="K10" s="500">
        <v>0</v>
      </c>
      <c r="L10" s="500">
        <v>0</v>
      </c>
      <c r="M10" s="500">
        <v>0</v>
      </c>
      <c r="N10" s="379"/>
      <c r="O10" s="106"/>
    </row>
    <row r="11" spans="1:15" ht="39" customHeight="1" thickBot="1">
      <c r="A11" s="515"/>
      <c r="B11" s="501"/>
      <c r="C11" s="380" t="s">
        <v>89</v>
      </c>
      <c r="D11" s="381">
        <v>0</v>
      </c>
      <c r="E11" s="381">
        <v>0</v>
      </c>
      <c r="F11" s="381">
        <v>0</v>
      </c>
      <c r="G11" s="381">
        <v>0</v>
      </c>
      <c r="H11" s="382">
        <v>0</v>
      </c>
      <c r="I11" s="501"/>
      <c r="J11" s="501"/>
      <c r="K11" s="501"/>
      <c r="L11" s="501"/>
      <c r="M11" s="501"/>
      <c r="N11" s="383"/>
      <c r="O11" s="106"/>
    </row>
    <row r="12" spans="1:15" ht="34.5" customHeight="1">
      <c r="A12" s="514" t="s">
        <v>178</v>
      </c>
      <c r="B12" s="519" t="s">
        <v>91</v>
      </c>
      <c r="C12" s="250" t="s">
        <v>88</v>
      </c>
      <c r="D12" s="239">
        <v>0</v>
      </c>
      <c r="E12" s="239">
        <v>0</v>
      </c>
      <c r="F12" s="239">
        <v>0</v>
      </c>
      <c r="G12" s="239">
        <v>0</v>
      </c>
      <c r="H12" s="240">
        <f t="shared" si="1"/>
        <v>0</v>
      </c>
      <c r="I12" s="488">
        <v>0</v>
      </c>
      <c r="J12" s="488">
        <v>0</v>
      </c>
      <c r="K12" s="488">
        <v>0</v>
      </c>
      <c r="L12" s="488">
        <v>0</v>
      </c>
      <c r="M12" s="498">
        <f t="shared" ref="M12" si="2">I12+H13-J12</f>
        <v>0</v>
      </c>
      <c r="N12" s="241"/>
      <c r="O12" s="106"/>
    </row>
    <row r="13" spans="1:15" ht="36" customHeight="1" thickBot="1">
      <c r="A13" s="515"/>
      <c r="B13" s="489"/>
      <c r="C13" s="252" t="s">
        <v>89</v>
      </c>
      <c r="D13" s="242">
        <v>0</v>
      </c>
      <c r="E13" s="242">
        <v>0</v>
      </c>
      <c r="F13" s="242">
        <v>0</v>
      </c>
      <c r="G13" s="242">
        <v>0</v>
      </c>
      <c r="H13" s="243">
        <v>0</v>
      </c>
      <c r="I13" s="489"/>
      <c r="J13" s="489"/>
      <c r="K13" s="489"/>
      <c r="L13" s="489"/>
      <c r="M13" s="499"/>
      <c r="N13" s="244"/>
      <c r="O13" s="106"/>
    </row>
    <row r="14" spans="1:15" ht="29.25" customHeight="1">
      <c r="A14" s="514" t="s">
        <v>93</v>
      </c>
      <c r="B14" s="519" t="s">
        <v>90</v>
      </c>
      <c r="C14" s="250" t="s">
        <v>88</v>
      </c>
      <c r="D14" s="239">
        <v>0</v>
      </c>
      <c r="E14" s="239">
        <v>0</v>
      </c>
      <c r="F14" s="239">
        <v>0</v>
      </c>
      <c r="G14" s="239">
        <v>0</v>
      </c>
      <c r="H14" s="240">
        <f t="shared" ref="H14:H18" si="3">D14+E14-F14-G14</f>
        <v>0</v>
      </c>
      <c r="I14" s="488">
        <v>0</v>
      </c>
      <c r="J14" s="488">
        <v>0</v>
      </c>
      <c r="K14" s="488">
        <v>0</v>
      </c>
      <c r="L14" s="488">
        <v>0</v>
      </c>
      <c r="M14" s="498">
        <f t="shared" ref="M14" si="4">I14+H15-J14</f>
        <v>0</v>
      </c>
      <c r="N14" s="241"/>
      <c r="O14" s="106"/>
    </row>
    <row r="15" spans="1:15" ht="38.25" customHeight="1" thickBot="1">
      <c r="A15" s="515"/>
      <c r="B15" s="489"/>
      <c r="C15" s="252" t="s">
        <v>89</v>
      </c>
      <c r="D15" s="242">
        <v>0</v>
      </c>
      <c r="E15" s="242">
        <v>0</v>
      </c>
      <c r="F15" s="242">
        <v>0</v>
      </c>
      <c r="G15" s="242">
        <v>0</v>
      </c>
      <c r="H15" s="243">
        <f t="shared" si="3"/>
        <v>0</v>
      </c>
      <c r="I15" s="489"/>
      <c r="J15" s="489"/>
      <c r="K15" s="489"/>
      <c r="L15" s="489"/>
      <c r="M15" s="499"/>
      <c r="N15" s="244"/>
      <c r="O15" s="106"/>
    </row>
    <row r="16" spans="1:15" ht="31.5" customHeight="1">
      <c r="A16" s="514" t="s">
        <v>94</v>
      </c>
      <c r="B16" s="519" t="s">
        <v>91</v>
      </c>
      <c r="C16" s="250" t="s">
        <v>88</v>
      </c>
      <c r="D16" s="239">
        <v>0</v>
      </c>
      <c r="E16" s="239">
        <v>0</v>
      </c>
      <c r="F16" s="239">
        <v>0</v>
      </c>
      <c r="G16" s="239">
        <v>0</v>
      </c>
      <c r="H16" s="240">
        <f t="shared" si="3"/>
        <v>0</v>
      </c>
      <c r="I16" s="488">
        <v>0</v>
      </c>
      <c r="J16" s="488">
        <v>0</v>
      </c>
      <c r="K16" s="488">
        <v>0</v>
      </c>
      <c r="L16" s="488">
        <v>0</v>
      </c>
      <c r="M16" s="498">
        <f t="shared" ref="M16" si="5">I16+H17-J16</f>
        <v>0</v>
      </c>
      <c r="N16" s="251"/>
      <c r="O16" s="106"/>
    </row>
    <row r="17" spans="1:16" ht="33" customHeight="1" thickBot="1">
      <c r="A17" s="515"/>
      <c r="B17" s="489"/>
      <c r="C17" s="252" t="s">
        <v>89</v>
      </c>
      <c r="D17" s="242">
        <v>0</v>
      </c>
      <c r="E17" s="242">
        <v>0</v>
      </c>
      <c r="F17" s="242">
        <v>0</v>
      </c>
      <c r="G17" s="242">
        <v>0</v>
      </c>
      <c r="H17" s="243">
        <f t="shared" si="3"/>
        <v>0</v>
      </c>
      <c r="I17" s="489"/>
      <c r="J17" s="489"/>
      <c r="K17" s="489"/>
      <c r="L17" s="489"/>
      <c r="M17" s="499"/>
      <c r="N17" s="244"/>
      <c r="O17" s="106"/>
    </row>
    <row r="18" spans="1:16" ht="30.75" customHeight="1">
      <c r="A18" s="514" t="s">
        <v>171</v>
      </c>
      <c r="B18" s="497" t="s">
        <v>147</v>
      </c>
      <c r="C18" s="384" t="s">
        <v>88</v>
      </c>
      <c r="D18" s="385">
        <v>0</v>
      </c>
      <c r="E18" s="385">
        <v>0</v>
      </c>
      <c r="F18" s="385">
        <v>0</v>
      </c>
      <c r="G18" s="385">
        <v>0</v>
      </c>
      <c r="H18" s="386">
        <f t="shared" si="3"/>
        <v>0</v>
      </c>
      <c r="I18" s="490">
        <v>0</v>
      </c>
      <c r="J18" s="490">
        <v>30</v>
      </c>
      <c r="K18" s="490">
        <v>0</v>
      </c>
      <c r="L18" s="490">
        <v>0</v>
      </c>
      <c r="M18" s="490">
        <f t="shared" ref="M18" si="6">I18+H19-J18</f>
        <v>0</v>
      </c>
      <c r="N18" s="387"/>
      <c r="O18" s="106"/>
    </row>
    <row r="19" spans="1:16" ht="29.25" customHeight="1" thickBot="1">
      <c r="A19" s="515"/>
      <c r="B19" s="491"/>
      <c r="C19" s="388" t="s">
        <v>89</v>
      </c>
      <c r="D19" s="389">
        <v>0</v>
      </c>
      <c r="E19" s="389">
        <v>30</v>
      </c>
      <c r="F19" s="389">
        <v>0</v>
      </c>
      <c r="G19" s="389">
        <v>0</v>
      </c>
      <c r="H19" s="390">
        <v>30</v>
      </c>
      <c r="I19" s="491"/>
      <c r="J19" s="491"/>
      <c r="K19" s="491"/>
      <c r="L19" s="491"/>
      <c r="M19" s="491"/>
      <c r="N19" s="391"/>
      <c r="O19" s="106"/>
    </row>
    <row r="20" spans="1:16" ht="36.75" customHeight="1">
      <c r="A20" s="514" t="s">
        <v>150</v>
      </c>
      <c r="B20" s="497" t="s">
        <v>90</v>
      </c>
      <c r="C20" s="384" t="s">
        <v>88</v>
      </c>
      <c r="D20" s="385">
        <v>0</v>
      </c>
      <c r="E20" s="385">
        <v>0</v>
      </c>
      <c r="F20" s="385">
        <v>0</v>
      </c>
      <c r="G20" s="385">
        <v>0</v>
      </c>
      <c r="H20" s="386">
        <f>D20+E20-F20-G20</f>
        <v>0</v>
      </c>
      <c r="I20" s="490">
        <v>74.349999999999994</v>
      </c>
      <c r="J20" s="490">
        <v>132.35</v>
      </c>
      <c r="K20" s="490">
        <v>0</v>
      </c>
      <c r="L20" s="490">
        <v>0</v>
      </c>
      <c r="M20" s="490">
        <f t="shared" ref="M20" si="7">I20+H21-J20</f>
        <v>17</v>
      </c>
      <c r="N20" s="387"/>
      <c r="O20" s="106" t="s">
        <v>95</v>
      </c>
    </row>
    <row r="21" spans="1:16" ht="33" customHeight="1" thickBot="1">
      <c r="A21" s="516"/>
      <c r="B21" s="491"/>
      <c r="C21" s="388" t="s">
        <v>89</v>
      </c>
      <c r="D21" s="389">
        <v>0</v>
      </c>
      <c r="E21" s="389">
        <v>75</v>
      </c>
      <c r="F21" s="389">
        <v>0</v>
      </c>
      <c r="G21" s="389">
        <v>0</v>
      </c>
      <c r="H21" s="390">
        <v>75</v>
      </c>
      <c r="I21" s="491"/>
      <c r="J21" s="491"/>
      <c r="K21" s="491"/>
      <c r="L21" s="491"/>
      <c r="M21" s="491"/>
      <c r="N21" s="391"/>
      <c r="O21" s="106"/>
    </row>
    <row r="22" spans="1:16" ht="39.75" customHeight="1">
      <c r="A22" s="523" t="s">
        <v>199</v>
      </c>
      <c r="B22" s="525" t="s">
        <v>147</v>
      </c>
      <c r="C22" s="368" t="s">
        <v>88</v>
      </c>
      <c r="D22" s="369">
        <v>0</v>
      </c>
      <c r="E22" s="369">
        <v>0</v>
      </c>
      <c r="F22" s="369">
        <v>0</v>
      </c>
      <c r="G22" s="369">
        <v>0</v>
      </c>
      <c r="H22" s="370">
        <v>0</v>
      </c>
      <c r="I22" s="473">
        <v>0</v>
      </c>
      <c r="J22" s="473">
        <v>84</v>
      </c>
      <c r="K22" s="473">
        <v>0</v>
      </c>
      <c r="L22" s="473">
        <v>0</v>
      </c>
      <c r="M22" s="475">
        <f t="shared" ref="M22" si="8">I22+H23-J22</f>
        <v>0</v>
      </c>
      <c r="N22" s="371"/>
      <c r="O22" s="106"/>
    </row>
    <row r="23" spans="1:16" ht="29.25" customHeight="1" thickBot="1">
      <c r="A23" s="524"/>
      <c r="B23" s="526"/>
      <c r="C23" s="372" t="s">
        <v>89</v>
      </c>
      <c r="D23" s="373">
        <v>0</v>
      </c>
      <c r="E23" s="373">
        <v>84</v>
      </c>
      <c r="F23" s="373">
        <v>0</v>
      </c>
      <c r="G23" s="373">
        <v>0</v>
      </c>
      <c r="H23" s="374">
        <v>84</v>
      </c>
      <c r="I23" s="474"/>
      <c r="J23" s="474"/>
      <c r="K23" s="474"/>
      <c r="L23" s="474"/>
      <c r="M23" s="476"/>
      <c r="N23" s="375"/>
      <c r="O23" s="106"/>
    </row>
    <row r="24" spans="1:16" ht="37.5" customHeight="1" thickBot="1">
      <c r="A24" s="508" t="s">
        <v>49</v>
      </c>
      <c r="B24" s="509"/>
      <c r="C24" s="510"/>
      <c r="D24" s="260">
        <f>SUM(D6:D19)</f>
        <v>0</v>
      </c>
      <c r="E24" s="260">
        <f>SUM(E4:E23)</f>
        <v>449.5</v>
      </c>
      <c r="F24" s="260">
        <f>SUM(F6:F19)</f>
        <v>0</v>
      </c>
      <c r="G24" s="260">
        <f>SUM(G4:G21)</f>
        <v>0</v>
      </c>
      <c r="H24" s="260">
        <f>SUM(H4:H23)</f>
        <v>449.5</v>
      </c>
      <c r="I24" s="260">
        <v>74.349999999999994</v>
      </c>
      <c r="J24" s="260">
        <f>SUM(J4:J23)</f>
        <v>463.85</v>
      </c>
      <c r="K24" s="260">
        <f>SUM(K6:K19)</f>
        <v>0</v>
      </c>
      <c r="L24" s="260">
        <f>SUM(L6:L19)</f>
        <v>0</v>
      </c>
      <c r="M24" s="260">
        <v>60</v>
      </c>
      <c r="N24" s="245"/>
      <c r="O24" s="117"/>
    </row>
    <row r="25" spans="1:16" ht="33.75" customHeight="1" thickBot="1">
      <c r="A25" s="264" t="s">
        <v>88</v>
      </c>
      <c r="B25" s="264"/>
      <c r="C25" s="266"/>
      <c r="D25" s="265">
        <f>+D6+D8+D10+D12+D14</f>
        <v>0</v>
      </c>
      <c r="E25" s="262">
        <f>+E6+E8+E10+E12+E14</f>
        <v>0</v>
      </c>
      <c r="F25" s="262">
        <f>+F6+F8+F10+F12+F14</f>
        <v>0</v>
      </c>
      <c r="G25" s="262">
        <f>+G6+G8+G10+G12+G14</f>
        <v>0</v>
      </c>
      <c r="H25" s="262">
        <f>+H6+H8+H10+H12+H14</f>
        <v>0</v>
      </c>
      <c r="I25" s="262">
        <v>0</v>
      </c>
      <c r="J25" s="262">
        <v>0</v>
      </c>
      <c r="K25" s="262">
        <f>+K6+K8+K10+K12+K14</f>
        <v>0</v>
      </c>
      <c r="L25" s="262">
        <f>+L6+L8+L10+L12+L14</f>
        <v>0</v>
      </c>
      <c r="M25" s="263">
        <v>0</v>
      </c>
      <c r="N25" s="477">
        <f>I26+H26-J26</f>
        <v>60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449.5</v>
      </c>
      <c r="F26" s="105">
        <f>+F15+F13+F11+F9+F7</f>
        <v>0</v>
      </c>
      <c r="G26" s="105">
        <v>0</v>
      </c>
      <c r="H26" s="105">
        <v>449.5</v>
      </c>
      <c r="I26" s="105">
        <v>74.349999999999994</v>
      </c>
      <c r="J26" s="105">
        <v>463.85</v>
      </c>
      <c r="K26" s="105">
        <f>+K15+K13+K11+K9+K7</f>
        <v>0</v>
      </c>
      <c r="L26" s="105">
        <v>0</v>
      </c>
      <c r="M26" s="261">
        <v>60</v>
      </c>
      <c r="N26" s="478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38"/>
      <c r="P27" s="120"/>
    </row>
    <row r="28" spans="1:16" ht="38.25" customHeight="1" thickBot="1">
      <c r="A28" s="107" t="s">
        <v>96</v>
      </c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9"/>
      <c r="O28" s="238" t="s">
        <v>109</v>
      </c>
      <c r="P28" s="120" t="s">
        <v>110</v>
      </c>
    </row>
    <row r="29" spans="1:16" ht="23.25" customHeight="1">
      <c r="A29" s="495" t="s">
        <v>97</v>
      </c>
      <c r="B29" s="492" t="s">
        <v>98</v>
      </c>
      <c r="C29" s="492" t="s">
        <v>99</v>
      </c>
      <c r="D29" s="494" t="s">
        <v>100</v>
      </c>
      <c r="E29" s="492" t="s">
        <v>101</v>
      </c>
      <c r="F29" s="511" t="s">
        <v>102</v>
      </c>
      <c r="G29" s="512"/>
      <c r="H29" s="511" t="s">
        <v>78</v>
      </c>
      <c r="I29" s="512"/>
      <c r="J29" s="511" t="s">
        <v>103</v>
      </c>
      <c r="K29" s="513"/>
      <c r="L29" s="512"/>
      <c r="M29" s="237" t="s">
        <v>104</v>
      </c>
      <c r="N29" s="246"/>
      <c r="O29" s="111"/>
      <c r="P29" s="122"/>
    </row>
    <row r="30" spans="1:16" ht="22.5" customHeight="1">
      <c r="A30" s="496"/>
      <c r="B30" s="493"/>
      <c r="C30" s="493"/>
      <c r="D30" s="493"/>
      <c r="E30" s="493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5"/>
      <c r="P32" s="236"/>
    </row>
    <row r="33" spans="1:16" ht="15" customHeight="1">
      <c r="A33" s="479" t="s">
        <v>111</v>
      </c>
      <c r="B33" s="480"/>
      <c r="C33" s="480"/>
      <c r="D33" s="480"/>
      <c r="E33" s="480"/>
      <c r="F33" s="480"/>
      <c r="G33" s="481"/>
      <c r="H33" s="114"/>
      <c r="I33" s="114"/>
      <c r="J33" s="114">
        <v>0</v>
      </c>
      <c r="K33" s="114"/>
      <c r="L33" s="124">
        <f t="shared" ref="L33:N33" si="9">SUM(L31)</f>
        <v>0</v>
      </c>
      <c r="M33" s="114">
        <f t="shared" si="9"/>
        <v>0</v>
      </c>
      <c r="N33" s="114">
        <f t="shared" si="9"/>
        <v>0</v>
      </c>
      <c r="O33" s="235"/>
      <c r="P33" s="236"/>
    </row>
    <row r="34" spans="1:16" ht="21.75" customHeight="1">
      <c r="A34" s="482"/>
      <c r="B34" s="483"/>
      <c r="C34" s="483"/>
      <c r="D34" s="483"/>
      <c r="E34" s="483"/>
      <c r="F34" s="483"/>
      <c r="G34" s="484"/>
      <c r="H34" s="234"/>
      <c r="I34" s="235"/>
      <c r="J34" s="235"/>
      <c r="K34" s="235"/>
      <c r="L34" s="235"/>
      <c r="M34" s="235"/>
      <c r="N34" s="235"/>
      <c r="O34" s="129"/>
      <c r="P34" s="130"/>
    </row>
    <row r="35" spans="1:16" ht="15" customHeight="1">
      <c r="A35" s="482"/>
      <c r="B35" s="483"/>
      <c r="C35" s="483"/>
      <c r="D35" s="483"/>
      <c r="E35" s="483"/>
      <c r="F35" s="483"/>
      <c r="G35" s="484"/>
      <c r="H35" s="234"/>
      <c r="I35" s="235"/>
      <c r="J35" s="235"/>
      <c r="K35" s="235"/>
      <c r="L35" s="235"/>
      <c r="M35" s="235"/>
      <c r="N35" s="235"/>
      <c r="O35" s="116"/>
      <c r="P35" s="116"/>
    </row>
    <row r="36" spans="1:16" ht="15" customHeight="1">
      <c r="A36" s="485"/>
      <c r="B36" s="486"/>
      <c r="C36" s="486"/>
      <c r="D36" s="486"/>
      <c r="E36" s="486"/>
      <c r="F36" s="486"/>
      <c r="G36" s="487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6" zoomScale="50" zoomScaleNormal="50" workbookViewId="0">
      <selection activeCell="I36" sqref="I36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1" t="s">
        <v>113</v>
      </c>
      <c r="C1" s="531"/>
      <c r="D1" s="531"/>
      <c r="E1" s="41"/>
      <c r="F1" s="531" t="s">
        <v>1</v>
      </c>
      <c r="G1" s="531"/>
      <c r="H1" s="41"/>
      <c r="I1" s="531" t="s">
        <v>53</v>
      </c>
    </row>
    <row r="2" spans="2:9" ht="28.5">
      <c r="B2" s="531"/>
      <c r="C2" s="531"/>
      <c r="D2" s="531"/>
      <c r="E2" s="17"/>
      <c r="F2" s="531"/>
      <c r="G2" s="531"/>
      <c r="H2" s="17"/>
      <c r="I2" s="531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30" t="s">
        <v>71</v>
      </c>
      <c r="C4" s="534"/>
      <c r="D4" s="534"/>
      <c r="E4" s="534"/>
      <c r="F4" s="534"/>
      <c r="G4" s="534"/>
      <c r="H4" s="534"/>
      <c r="I4" s="534"/>
    </row>
    <row r="5" spans="2:9" ht="26.25">
      <c r="B5" s="463" t="s">
        <v>35</v>
      </c>
      <c r="C5" s="463"/>
      <c r="D5" s="463"/>
      <c r="E5" s="463"/>
      <c r="F5" s="463"/>
      <c r="G5" s="463"/>
      <c r="H5" s="463"/>
      <c r="I5" s="463"/>
    </row>
    <row r="6" spans="2:9">
      <c r="B6" s="444"/>
      <c r="C6" s="464"/>
      <c r="D6" s="464"/>
      <c r="E6" s="464"/>
      <c r="F6" s="464"/>
      <c r="G6" s="464"/>
      <c r="H6" s="464"/>
      <c r="I6" s="464"/>
    </row>
    <row r="7" spans="2:9" ht="23.25">
      <c r="B7" s="465" t="s">
        <v>36</v>
      </c>
      <c r="C7" s="461"/>
      <c r="D7" s="461"/>
      <c r="E7" s="461"/>
      <c r="F7" s="461"/>
      <c r="G7" s="461"/>
      <c r="H7" s="461"/>
      <c r="I7" s="461"/>
    </row>
    <row r="8" spans="2:9" ht="36" customHeight="1">
      <c r="B8" s="35"/>
      <c r="C8" s="460" t="s">
        <v>114</v>
      </c>
      <c r="D8" s="461"/>
      <c r="E8" s="461"/>
      <c r="F8" s="461"/>
      <c r="G8" s="461"/>
      <c r="H8" s="461"/>
      <c r="I8" s="461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204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293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32"/>
    </row>
    <row r="22" spans="2:9" ht="26.25">
      <c r="C22" s="50"/>
      <c r="D22" s="50"/>
      <c r="E22" s="50"/>
      <c r="F22" s="50"/>
      <c r="G22" s="50"/>
      <c r="H22" s="50"/>
      <c r="I22" s="533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205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6" t="s">
        <v>151</v>
      </c>
      <c r="D27" s="535" t="s">
        <v>152</v>
      </c>
      <c r="E27" s="535"/>
      <c r="F27" s="277" t="s">
        <v>153</v>
      </c>
      <c r="G27" s="277" t="s">
        <v>154</v>
      </c>
      <c r="H27" s="278" t="s">
        <v>155</v>
      </c>
      <c r="I27" s="65"/>
    </row>
    <row r="28" spans="2:9" ht="51" customHeight="1">
      <c r="B28" s="63"/>
      <c r="C28" s="279">
        <v>1</v>
      </c>
      <c r="D28" s="530" t="s">
        <v>156</v>
      </c>
      <c r="E28" s="530"/>
      <c r="F28" s="280">
        <v>217.5</v>
      </c>
      <c r="G28" s="281">
        <v>50</v>
      </c>
      <c r="H28" s="282">
        <f>F28*G28</f>
        <v>10875</v>
      </c>
      <c r="I28" s="65"/>
    </row>
    <row r="29" spans="2:9" ht="55.5" customHeight="1">
      <c r="B29" s="63"/>
      <c r="C29" s="279">
        <v>2</v>
      </c>
      <c r="D29" s="530" t="s">
        <v>157</v>
      </c>
      <c r="E29" s="530"/>
      <c r="F29" s="280">
        <v>0</v>
      </c>
      <c r="G29" s="281">
        <v>100</v>
      </c>
      <c r="H29" s="282">
        <f>F29*G29</f>
        <v>0</v>
      </c>
      <c r="I29" s="65"/>
    </row>
    <row r="30" spans="2:9" ht="48" customHeight="1">
      <c r="B30" s="63"/>
      <c r="C30" s="279">
        <v>3</v>
      </c>
      <c r="D30" s="530" t="s">
        <v>158</v>
      </c>
      <c r="E30" s="530"/>
      <c r="F30" s="280">
        <v>84</v>
      </c>
      <c r="G30" s="281">
        <v>100</v>
      </c>
      <c r="H30" s="282">
        <f>F30*G30</f>
        <v>8400</v>
      </c>
      <c r="I30" s="65"/>
    </row>
    <row r="31" spans="2:9" ht="41.25" customHeight="1">
      <c r="B31" s="63"/>
      <c r="C31" s="283"/>
      <c r="D31" s="284" t="s">
        <v>159</v>
      </c>
      <c r="E31" s="285"/>
      <c r="F31" s="286">
        <f>SUM(F28:F30)</f>
        <v>301.5</v>
      </c>
      <c r="G31" s="286"/>
      <c r="H31" s="282">
        <f>SUM(H28:H30)</f>
        <v>19275</v>
      </c>
      <c r="I31" s="65"/>
    </row>
    <row r="32" spans="2:9" ht="41.25" customHeight="1">
      <c r="B32" s="63"/>
      <c r="C32" s="527" t="s">
        <v>160</v>
      </c>
      <c r="D32" s="528"/>
      <c r="E32" s="528"/>
      <c r="F32" s="528"/>
      <c r="G32" s="529"/>
      <c r="H32" s="287">
        <v>1734.75</v>
      </c>
      <c r="I32" s="65"/>
    </row>
    <row r="33" spans="2:9" ht="51" customHeight="1">
      <c r="B33" s="63"/>
      <c r="C33" s="527" t="s">
        <v>161</v>
      </c>
      <c r="D33" s="528"/>
      <c r="E33" s="528"/>
      <c r="F33" s="528"/>
      <c r="G33" s="529"/>
      <c r="H33" s="287">
        <f>H31*9%</f>
        <v>1734.75</v>
      </c>
      <c r="I33" s="65"/>
    </row>
    <row r="34" spans="2:9" ht="39" customHeight="1">
      <c r="B34" s="63"/>
      <c r="C34" s="527" t="s">
        <v>162</v>
      </c>
      <c r="D34" s="528"/>
      <c r="E34" s="528"/>
      <c r="F34" s="528"/>
      <c r="G34" s="529"/>
      <c r="H34" s="287">
        <v>3469.5</v>
      </c>
      <c r="I34" s="65"/>
    </row>
    <row r="35" spans="2:9" ht="33.75" customHeight="1">
      <c r="B35" s="68"/>
      <c r="C35" s="527" t="s">
        <v>163</v>
      </c>
      <c r="D35" s="528"/>
      <c r="E35" s="528"/>
      <c r="F35" s="528"/>
      <c r="G35" s="529"/>
      <c r="H35" s="288">
        <f>H31+H34</f>
        <v>22744.5</v>
      </c>
      <c r="I35" s="65"/>
    </row>
    <row r="36" spans="2:9" ht="36" customHeight="1">
      <c r="B36" s="63"/>
      <c r="C36" s="527" t="s">
        <v>164</v>
      </c>
      <c r="D36" s="528"/>
      <c r="E36" s="528"/>
      <c r="F36" s="528"/>
      <c r="G36" s="529"/>
      <c r="H36" s="288">
        <v>-0.5</v>
      </c>
      <c r="I36" s="65"/>
    </row>
    <row r="37" spans="2:9" ht="33.75" customHeight="1">
      <c r="B37" s="63"/>
      <c r="C37" s="527" t="s">
        <v>165</v>
      </c>
      <c r="D37" s="528"/>
      <c r="E37" s="528"/>
      <c r="F37" s="528"/>
      <c r="G37" s="528"/>
      <c r="H37" s="289">
        <f>H35+H36</f>
        <v>22744</v>
      </c>
      <c r="I37" s="65"/>
    </row>
    <row r="38" spans="2:9" ht="31.5" customHeight="1">
      <c r="B38" s="63"/>
      <c r="C38" s="290"/>
      <c r="D38" s="291"/>
      <c r="E38" s="291"/>
      <c r="F38" s="291"/>
      <c r="G38" s="296"/>
      <c r="H38" s="297"/>
      <c r="I38" s="65"/>
    </row>
    <row r="39" spans="2:9" ht="33.75" customHeight="1">
      <c r="B39" s="63"/>
      <c r="C39" s="298"/>
      <c r="D39" s="292" t="s">
        <v>166</v>
      </c>
      <c r="E39" s="291"/>
      <c r="F39" s="291"/>
      <c r="G39" s="11"/>
      <c r="H39" s="299"/>
      <c r="I39" s="65"/>
    </row>
    <row r="40" spans="2:9" ht="32.25" customHeight="1" thickBot="1">
      <c r="B40" s="63"/>
      <c r="C40" s="300"/>
      <c r="D40" s="301"/>
      <c r="E40" s="301"/>
      <c r="F40" s="301"/>
      <c r="G40" s="301"/>
      <c r="H40" s="302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C35" sqref="C35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62" t="s">
        <v>120</v>
      </c>
      <c r="H1" s="462"/>
      <c r="I1" s="462"/>
      <c r="J1" s="462"/>
      <c r="K1" s="462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30" t="s">
        <v>121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</row>
    <row r="4" spans="1:11" ht="26.25">
      <c r="A4" s="19"/>
      <c r="B4" s="463" t="s">
        <v>35</v>
      </c>
      <c r="C4" s="463"/>
      <c r="D4" s="463"/>
      <c r="E4" s="463"/>
      <c r="F4" s="463"/>
      <c r="G4" s="463"/>
      <c r="H4" s="463"/>
      <c r="I4" s="463"/>
      <c r="J4" s="19"/>
      <c r="K4" s="19"/>
    </row>
    <row r="5" spans="1:11" ht="15.75" thickBot="1">
      <c r="A5" s="444"/>
      <c r="B5" s="464"/>
      <c r="C5" s="464"/>
      <c r="D5" s="464"/>
      <c r="E5" s="464"/>
      <c r="F5" s="464"/>
      <c r="G5" s="206"/>
      <c r="H5" s="206"/>
      <c r="I5" s="206"/>
      <c r="J5" s="206"/>
      <c r="K5" s="206"/>
    </row>
    <row r="6" spans="1:11" ht="33" customHeight="1">
      <c r="A6" s="465" t="s">
        <v>36</v>
      </c>
      <c r="B6" s="461"/>
      <c r="C6" s="461"/>
      <c r="D6" s="461"/>
      <c r="E6" s="461"/>
      <c r="F6" s="461"/>
      <c r="G6" s="208"/>
      <c r="H6" s="208"/>
      <c r="I6" s="208"/>
      <c r="J6" s="208"/>
      <c r="K6" s="208"/>
    </row>
    <row r="7" spans="1:11" ht="28.5" customHeight="1">
      <c r="A7" s="20"/>
      <c r="B7" s="20"/>
      <c r="C7" s="460" t="s">
        <v>122</v>
      </c>
      <c r="D7" s="461"/>
      <c r="E7" s="461"/>
      <c r="F7" s="461"/>
      <c r="G7" s="208"/>
      <c r="H7" s="208"/>
      <c r="I7" s="208"/>
      <c r="J7" s="208"/>
      <c r="K7" s="208"/>
    </row>
    <row r="8" spans="1:11" ht="33" customHeight="1">
      <c r="A8" s="208"/>
      <c r="B8" s="447" t="s">
        <v>5</v>
      </c>
      <c r="C8" s="446"/>
      <c r="D8" s="446"/>
      <c r="E8" s="446"/>
      <c r="F8" s="446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294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49" t="s">
        <v>144</v>
      </c>
      <c r="C16" s="449"/>
      <c r="D16" s="449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205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0"/>
      <c r="C26" s="451"/>
      <c r="D26" s="452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3" t="s">
        <v>167</v>
      </c>
      <c r="D27" s="454"/>
      <c r="E27" s="231">
        <v>212.75</v>
      </c>
      <c r="F27" s="218">
        <f>E27*180</f>
        <v>38295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7"/>
      <c r="G28" s="5"/>
      <c r="H28" s="208"/>
      <c r="I28" s="208"/>
      <c r="J28" s="208"/>
      <c r="K28" s="208"/>
    </row>
    <row r="29" spans="1:11" ht="36" customHeight="1">
      <c r="A29" s="208"/>
      <c r="B29" s="455" t="s">
        <v>52</v>
      </c>
      <c r="C29" s="456"/>
      <c r="D29" s="456"/>
      <c r="E29" s="454"/>
      <c r="F29" s="218">
        <v>38295</v>
      </c>
      <c r="G29" s="5"/>
      <c r="H29" s="208"/>
      <c r="I29" s="208"/>
      <c r="J29" s="208"/>
      <c r="K29" s="208"/>
    </row>
    <row r="30" spans="1:11" ht="24" thickBot="1">
      <c r="A30" s="208"/>
      <c r="B30" s="457"/>
      <c r="C30" s="458"/>
      <c r="D30" s="458"/>
      <c r="E30" s="458"/>
      <c r="F30" s="459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48"/>
      <c r="C32" s="448"/>
      <c r="D32" s="448"/>
      <c r="E32" s="448"/>
      <c r="F32" s="448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topLeftCell="A31" zoomScale="50" zoomScaleNormal="50" zoomScaleSheetLayoutView="40" workbookViewId="0">
      <selection activeCell="F44" sqref="F4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29" t="s">
        <v>113</v>
      </c>
      <c r="B1" s="429"/>
      <c r="C1" s="429"/>
      <c r="D1" s="469" t="s">
        <v>32</v>
      </c>
      <c r="E1" s="469"/>
      <c r="F1" s="469"/>
      <c r="G1" s="429" t="s">
        <v>125</v>
      </c>
      <c r="H1" s="429"/>
      <c r="I1" s="429"/>
      <c r="J1" s="429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31"/>
      <c r="B5" s="464"/>
      <c r="C5" s="464"/>
      <c r="D5" s="464"/>
      <c r="E5" s="464"/>
      <c r="F5" s="464"/>
      <c r="G5" s="464"/>
      <c r="H5" s="464"/>
      <c r="I5" s="464"/>
      <c r="J5" s="464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207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205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43.5" customHeight="1">
      <c r="A24" s="233">
        <v>1</v>
      </c>
      <c r="B24" s="404">
        <v>45022</v>
      </c>
      <c r="C24" s="401" t="s">
        <v>136</v>
      </c>
      <c r="D24" s="401" t="s">
        <v>67</v>
      </c>
      <c r="E24" s="401" t="s">
        <v>66</v>
      </c>
      <c r="F24" s="401" t="s">
        <v>223</v>
      </c>
      <c r="G24" s="401" t="s">
        <v>244</v>
      </c>
      <c r="H24" s="402">
        <v>5</v>
      </c>
      <c r="I24" s="400">
        <f t="shared" ref="I24:I30" si="0">J24/H24</f>
        <v>180</v>
      </c>
      <c r="J24" s="403">
        <v>900</v>
      </c>
    </row>
    <row r="25" spans="1:10" ht="43.5" customHeight="1">
      <c r="A25" s="233">
        <v>2</v>
      </c>
      <c r="B25" s="404">
        <v>45023</v>
      </c>
      <c r="C25" s="401" t="s">
        <v>136</v>
      </c>
      <c r="D25" s="401" t="s">
        <v>67</v>
      </c>
      <c r="E25" s="401" t="s">
        <v>66</v>
      </c>
      <c r="F25" s="401" t="s">
        <v>224</v>
      </c>
      <c r="G25" s="401" t="s">
        <v>245</v>
      </c>
      <c r="H25" s="402">
        <v>5</v>
      </c>
      <c r="I25" s="400">
        <f t="shared" si="0"/>
        <v>180</v>
      </c>
      <c r="J25" s="403">
        <v>900</v>
      </c>
    </row>
    <row r="26" spans="1:10" ht="43.5" customHeight="1">
      <c r="A26" s="233">
        <v>3</v>
      </c>
      <c r="B26" s="404">
        <v>45025</v>
      </c>
      <c r="C26" s="401" t="s">
        <v>173</v>
      </c>
      <c r="D26" s="401" t="s">
        <v>67</v>
      </c>
      <c r="E26" s="401" t="s">
        <v>66</v>
      </c>
      <c r="F26" s="401" t="s">
        <v>225</v>
      </c>
      <c r="G26" s="401" t="s">
        <v>246</v>
      </c>
      <c r="H26" s="402">
        <v>1.25</v>
      </c>
      <c r="I26" s="400">
        <f t="shared" si="0"/>
        <v>180</v>
      </c>
      <c r="J26" s="403">
        <v>225</v>
      </c>
    </row>
    <row r="27" spans="1:10" ht="43.5" customHeight="1">
      <c r="A27" s="233">
        <v>4</v>
      </c>
      <c r="B27" s="404">
        <v>45030</v>
      </c>
      <c r="C27" s="401" t="s">
        <v>64</v>
      </c>
      <c r="D27" s="401" t="s">
        <v>65</v>
      </c>
      <c r="E27" s="401" t="s">
        <v>176</v>
      </c>
      <c r="F27" s="401" t="s">
        <v>210</v>
      </c>
      <c r="G27" s="401" t="s">
        <v>231</v>
      </c>
      <c r="H27" s="402">
        <v>25</v>
      </c>
      <c r="I27" s="400">
        <f t="shared" si="0"/>
        <v>180</v>
      </c>
      <c r="J27" s="403">
        <v>4500</v>
      </c>
    </row>
    <row r="28" spans="1:10" ht="43.5" customHeight="1">
      <c r="A28" s="233">
        <v>5</v>
      </c>
      <c r="B28" s="404">
        <v>45031</v>
      </c>
      <c r="C28" s="401" t="s">
        <v>133</v>
      </c>
      <c r="D28" s="401" t="s">
        <v>65</v>
      </c>
      <c r="E28" s="401" t="s">
        <v>200</v>
      </c>
      <c r="F28" s="401" t="s">
        <v>226</v>
      </c>
      <c r="G28" s="401" t="s">
        <v>247</v>
      </c>
      <c r="H28" s="402">
        <v>17</v>
      </c>
      <c r="I28" s="400">
        <f t="shared" si="0"/>
        <v>180</v>
      </c>
      <c r="J28" s="403">
        <v>3060</v>
      </c>
    </row>
    <row r="29" spans="1:10" ht="43.5" customHeight="1">
      <c r="A29" s="233">
        <v>6</v>
      </c>
      <c r="B29" s="404">
        <v>45032</v>
      </c>
      <c r="C29" s="401" t="s">
        <v>196</v>
      </c>
      <c r="D29" s="401" t="s">
        <v>197</v>
      </c>
      <c r="E29" s="401" t="s">
        <v>66</v>
      </c>
      <c r="F29" s="401" t="s">
        <v>211</v>
      </c>
      <c r="G29" s="401" t="s">
        <v>232</v>
      </c>
      <c r="H29" s="402">
        <v>10</v>
      </c>
      <c r="I29" s="400">
        <f t="shared" si="0"/>
        <v>180</v>
      </c>
      <c r="J29" s="403">
        <v>1800</v>
      </c>
    </row>
    <row r="30" spans="1:10" ht="43.5" customHeight="1">
      <c r="A30" s="233">
        <v>7</v>
      </c>
      <c r="B30" s="404">
        <v>45032</v>
      </c>
      <c r="C30" s="401" t="s">
        <v>64</v>
      </c>
      <c r="D30" s="401" t="s">
        <v>129</v>
      </c>
      <c r="E30" s="401" t="s">
        <v>69</v>
      </c>
      <c r="F30" s="401" t="s">
        <v>227</v>
      </c>
      <c r="G30" s="401" t="s">
        <v>248</v>
      </c>
      <c r="H30" s="402">
        <v>5</v>
      </c>
      <c r="I30" s="400">
        <f t="shared" si="0"/>
        <v>180</v>
      </c>
      <c r="J30" s="403">
        <v>900</v>
      </c>
    </row>
    <row r="31" spans="1:10" ht="43.5" customHeight="1">
      <c r="A31" s="233">
        <v>8</v>
      </c>
      <c r="B31" s="404">
        <v>45032</v>
      </c>
      <c r="C31" s="401" t="s">
        <v>64</v>
      </c>
      <c r="D31" s="401" t="s">
        <v>65</v>
      </c>
      <c r="E31" s="401" t="s">
        <v>68</v>
      </c>
      <c r="F31" s="401" t="s">
        <v>212</v>
      </c>
      <c r="G31" s="401" t="s">
        <v>233</v>
      </c>
      <c r="H31" s="402">
        <v>10</v>
      </c>
      <c r="I31" s="400">
        <f t="shared" ref="I31:I38" si="1">J31/H31</f>
        <v>180</v>
      </c>
      <c r="J31" s="403">
        <v>1800</v>
      </c>
    </row>
    <row r="32" spans="1:10" ht="43.5" customHeight="1">
      <c r="A32" s="233">
        <v>9</v>
      </c>
      <c r="B32" s="404">
        <v>45032</v>
      </c>
      <c r="C32" s="401" t="s">
        <v>64</v>
      </c>
      <c r="D32" s="401" t="s">
        <v>65</v>
      </c>
      <c r="E32" s="401" t="s">
        <v>168</v>
      </c>
      <c r="F32" s="401" t="s">
        <v>213</v>
      </c>
      <c r="G32" s="401" t="s">
        <v>234</v>
      </c>
      <c r="H32" s="402">
        <v>5</v>
      </c>
      <c r="I32" s="400">
        <f>J32/H32</f>
        <v>180</v>
      </c>
      <c r="J32" s="403">
        <v>900</v>
      </c>
    </row>
    <row r="33" spans="1:10" ht="43.5" customHeight="1">
      <c r="A33" s="233">
        <v>10</v>
      </c>
      <c r="B33" s="404">
        <v>45032</v>
      </c>
      <c r="C33" s="401" t="s">
        <v>64</v>
      </c>
      <c r="D33" s="401" t="s">
        <v>65</v>
      </c>
      <c r="E33" s="401" t="s">
        <v>169</v>
      </c>
      <c r="F33" s="401" t="s">
        <v>214</v>
      </c>
      <c r="G33" s="401" t="s">
        <v>235</v>
      </c>
      <c r="H33" s="402">
        <v>5</v>
      </c>
      <c r="I33" s="400">
        <f>J33/H33</f>
        <v>180</v>
      </c>
      <c r="J33" s="403">
        <v>900</v>
      </c>
    </row>
    <row r="34" spans="1:10" ht="43.5" customHeight="1">
      <c r="A34" s="233">
        <v>11</v>
      </c>
      <c r="B34" s="404">
        <v>45032</v>
      </c>
      <c r="C34" s="401" t="s">
        <v>64</v>
      </c>
      <c r="D34" s="401" t="s">
        <v>67</v>
      </c>
      <c r="E34" s="401" t="s">
        <v>177</v>
      </c>
      <c r="F34" s="401" t="s">
        <v>215</v>
      </c>
      <c r="G34" s="401" t="s">
        <v>236</v>
      </c>
      <c r="H34" s="402">
        <v>5</v>
      </c>
      <c r="I34" s="400">
        <f>J34/H34</f>
        <v>180</v>
      </c>
      <c r="J34" s="403">
        <v>900</v>
      </c>
    </row>
    <row r="35" spans="1:10" ht="43.5" customHeight="1">
      <c r="A35" s="233">
        <v>12</v>
      </c>
      <c r="B35" s="404">
        <v>45033</v>
      </c>
      <c r="C35" s="401" t="s">
        <v>133</v>
      </c>
      <c r="D35" s="401" t="s">
        <v>65</v>
      </c>
      <c r="E35" s="401" t="s">
        <v>66</v>
      </c>
      <c r="F35" s="401" t="s">
        <v>216</v>
      </c>
      <c r="G35" s="401" t="s">
        <v>237</v>
      </c>
      <c r="H35" s="402">
        <v>5</v>
      </c>
      <c r="I35" s="400">
        <f>J35/H35</f>
        <v>180</v>
      </c>
      <c r="J35" s="403">
        <v>900</v>
      </c>
    </row>
    <row r="36" spans="1:10" ht="43.5" customHeight="1">
      <c r="A36" s="233">
        <v>13</v>
      </c>
      <c r="B36" s="404">
        <v>45033</v>
      </c>
      <c r="C36" s="401" t="s">
        <v>64</v>
      </c>
      <c r="D36" s="401" t="s">
        <v>129</v>
      </c>
      <c r="E36" s="401" t="s">
        <v>170</v>
      </c>
      <c r="F36" s="401" t="s">
        <v>217</v>
      </c>
      <c r="G36" s="401" t="s">
        <v>238</v>
      </c>
      <c r="H36" s="402">
        <v>20</v>
      </c>
      <c r="I36" s="400">
        <f>J36/H36</f>
        <v>180</v>
      </c>
      <c r="J36" s="403">
        <v>3600</v>
      </c>
    </row>
    <row r="37" spans="1:10" ht="43.5" customHeight="1">
      <c r="A37" s="233">
        <v>14</v>
      </c>
      <c r="B37" s="404">
        <v>45033</v>
      </c>
      <c r="C37" s="401" t="s">
        <v>64</v>
      </c>
      <c r="D37" s="401" t="s">
        <v>129</v>
      </c>
      <c r="E37" s="401" t="s">
        <v>169</v>
      </c>
      <c r="F37" s="401" t="s">
        <v>218</v>
      </c>
      <c r="G37" s="401" t="s">
        <v>239</v>
      </c>
      <c r="H37" s="402">
        <v>7</v>
      </c>
      <c r="I37" s="400">
        <f t="shared" si="1"/>
        <v>180</v>
      </c>
      <c r="J37" s="403">
        <v>1260</v>
      </c>
    </row>
    <row r="38" spans="1:10" ht="43.5" customHeight="1">
      <c r="A38" s="233">
        <v>15</v>
      </c>
      <c r="B38" s="404">
        <v>45034</v>
      </c>
      <c r="C38" s="401" t="s">
        <v>173</v>
      </c>
      <c r="D38" s="401" t="s">
        <v>67</v>
      </c>
      <c r="E38" s="401" t="s">
        <v>170</v>
      </c>
      <c r="F38" s="401" t="s">
        <v>219</v>
      </c>
      <c r="G38" s="401" t="s">
        <v>240</v>
      </c>
      <c r="H38" s="402">
        <v>18</v>
      </c>
      <c r="I38" s="400">
        <f t="shared" si="1"/>
        <v>180</v>
      </c>
      <c r="J38" s="403">
        <v>3240</v>
      </c>
    </row>
    <row r="39" spans="1:10" ht="43.5" customHeight="1">
      <c r="A39" s="233">
        <v>16</v>
      </c>
      <c r="B39" s="404">
        <v>45036</v>
      </c>
      <c r="C39" s="401" t="s">
        <v>173</v>
      </c>
      <c r="D39" s="401" t="s">
        <v>67</v>
      </c>
      <c r="E39" s="401" t="s">
        <v>66</v>
      </c>
      <c r="F39" s="401" t="s">
        <v>228</v>
      </c>
      <c r="G39" s="401" t="s">
        <v>249</v>
      </c>
      <c r="H39" s="402">
        <v>2.9</v>
      </c>
      <c r="I39" s="400">
        <f>J39/H39</f>
        <v>180</v>
      </c>
      <c r="J39" s="403">
        <v>522</v>
      </c>
    </row>
    <row r="40" spans="1:10" ht="43.5" customHeight="1">
      <c r="A40" s="233">
        <v>17</v>
      </c>
      <c r="B40" s="404">
        <v>45038</v>
      </c>
      <c r="C40" s="401" t="s">
        <v>134</v>
      </c>
      <c r="D40" s="401" t="s">
        <v>65</v>
      </c>
      <c r="E40" s="401" t="s">
        <v>66</v>
      </c>
      <c r="F40" s="401" t="s">
        <v>229</v>
      </c>
      <c r="G40" s="401" t="s">
        <v>250</v>
      </c>
      <c r="H40" s="402">
        <v>2</v>
      </c>
      <c r="I40" s="400">
        <f>J40/H40</f>
        <v>180</v>
      </c>
      <c r="J40" s="403">
        <v>360</v>
      </c>
    </row>
    <row r="41" spans="1:10" ht="43.5" customHeight="1">
      <c r="A41" s="233">
        <v>18</v>
      </c>
      <c r="B41" s="404">
        <v>45041</v>
      </c>
      <c r="C41" s="401" t="s">
        <v>209</v>
      </c>
      <c r="D41" s="401" t="s">
        <v>129</v>
      </c>
      <c r="E41" s="401" t="s">
        <v>66</v>
      </c>
      <c r="F41" s="401" t="s">
        <v>220</v>
      </c>
      <c r="G41" s="401" t="s">
        <v>241</v>
      </c>
      <c r="H41" s="402">
        <v>12.5</v>
      </c>
      <c r="I41" s="400">
        <f>J41/H41</f>
        <v>180</v>
      </c>
      <c r="J41" s="403">
        <v>2250</v>
      </c>
    </row>
    <row r="42" spans="1:10" ht="43.5" customHeight="1">
      <c r="A42" s="233">
        <v>19</v>
      </c>
      <c r="B42" s="404">
        <v>45044</v>
      </c>
      <c r="C42" s="401" t="s">
        <v>64</v>
      </c>
      <c r="D42" s="401" t="s">
        <v>129</v>
      </c>
      <c r="E42" s="401" t="s">
        <v>170</v>
      </c>
      <c r="F42" s="401" t="s">
        <v>222</v>
      </c>
      <c r="G42" s="401" t="s">
        <v>243</v>
      </c>
      <c r="H42" s="402">
        <v>27</v>
      </c>
      <c r="I42" s="400">
        <f>J42/H42</f>
        <v>180</v>
      </c>
      <c r="J42" s="403">
        <v>4860</v>
      </c>
    </row>
    <row r="43" spans="1:10" ht="43.5" customHeight="1">
      <c r="A43" s="233">
        <v>20</v>
      </c>
      <c r="B43" s="404">
        <v>45044</v>
      </c>
      <c r="C43" s="401" t="s">
        <v>64</v>
      </c>
      <c r="D43" s="401" t="s">
        <v>67</v>
      </c>
      <c r="E43" s="401" t="s">
        <v>68</v>
      </c>
      <c r="F43" s="401" t="s">
        <v>230</v>
      </c>
      <c r="G43" s="401" t="s">
        <v>251</v>
      </c>
      <c r="H43" s="402">
        <v>7.1</v>
      </c>
      <c r="I43" s="400">
        <f t="shared" ref="I43" si="2">J43/H43</f>
        <v>180</v>
      </c>
      <c r="J43" s="403">
        <v>1278</v>
      </c>
    </row>
    <row r="44" spans="1:10" ht="43.5" customHeight="1">
      <c r="A44" s="233">
        <v>21</v>
      </c>
      <c r="B44" s="404">
        <v>45044</v>
      </c>
      <c r="C44" s="401" t="s">
        <v>64</v>
      </c>
      <c r="D44" s="401" t="s">
        <v>65</v>
      </c>
      <c r="E44" s="401" t="s">
        <v>176</v>
      </c>
      <c r="F44" s="401" t="s">
        <v>221</v>
      </c>
      <c r="G44" s="401" t="s">
        <v>242</v>
      </c>
      <c r="H44" s="402">
        <v>18</v>
      </c>
      <c r="I44" s="400">
        <f>J44/H44</f>
        <v>180</v>
      </c>
      <c r="J44" s="403">
        <v>3240</v>
      </c>
    </row>
    <row r="45" spans="1:10" ht="43.5" customHeight="1">
      <c r="A45" s="340"/>
      <c r="B45" s="340"/>
      <c r="C45" s="340"/>
      <c r="D45" s="340"/>
      <c r="E45" s="340"/>
      <c r="F45" s="340"/>
      <c r="G45" s="340"/>
      <c r="H45" s="341">
        <f>SUM(H24:H44)</f>
        <v>212.75</v>
      </c>
      <c r="I45" s="233"/>
      <c r="J45" s="342">
        <f>SUM(J24:J44)</f>
        <v>38295</v>
      </c>
    </row>
    <row r="46" spans="1:10" ht="43.5" customHeight="1"/>
    <row r="47" spans="1:10" ht="43.5" customHeight="1">
      <c r="G47" s="468" t="s">
        <v>70</v>
      </c>
      <c r="H47" s="468"/>
      <c r="I47" s="468"/>
      <c r="J47" s="468"/>
    </row>
    <row r="48" spans="1:10" ht="43.5" customHeight="1">
      <c r="G48" s="208"/>
      <c r="H48" s="208"/>
      <c r="I48" s="208"/>
      <c r="J48" s="208"/>
    </row>
    <row r="49" spans="7:10" ht="43.5" customHeight="1">
      <c r="G49" s="207"/>
      <c r="H49" s="207"/>
      <c r="I49" s="207"/>
      <c r="J49" s="207"/>
    </row>
    <row r="50" spans="7:10" ht="43.5" customHeight="1">
      <c r="G50" s="207"/>
      <c r="H50" s="207"/>
      <c r="I50" s="207"/>
      <c r="J50" s="207"/>
    </row>
    <row r="51" spans="7:10" ht="43.5" customHeight="1">
      <c r="G51" s="86"/>
      <c r="H51" s="207"/>
      <c r="I51" s="213" t="s">
        <v>30</v>
      </c>
      <c r="J51" s="86"/>
    </row>
    <row r="52" spans="7:10" ht="43.5" customHeight="1"/>
    <row r="53" spans="7:10" ht="43.5" customHeight="1"/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63.75" customHeight="1"/>
  </sheetData>
  <sortState ref="B24:J84">
    <sortCondition ref="F24:F84"/>
  </sortState>
  <mergeCells count="8">
    <mergeCell ref="A6:J6"/>
    <mergeCell ref="G47:J47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24" zoomScale="50" zoomScaleNormal="50" zoomScaleSheetLayoutView="40" workbookViewId="0">
      <selection activeCell="H30" sqref="H30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429" t="s">
        <v>1</v>
      </c>
      <c r="F1" s="429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30" t="s">
        <v>71</v>
      </c>
      <c r="B3" s="534"/>
      <c r="C3" s="534"/>
      <c r="D3" s="534"/>
      <c r="E3" s="534"/>
      <c r="F3" s="534"/>
      <c r="G3" s="534"/>
      <c r="H3" s="534"/>
      <c r="I3" s="5"/>
    </row>
    <row r="4" spans="1:9" ht="27.75">
      <c r="A4" s="531" t="s">
        <v>35</v>
      </c>
      <c r="B4" s="531"/>
      <c r="C4" s="531"/>
      <c r="D4" s="531"/>
      <c r="E4" s="531"/>
      <c r="F4" s="531"/>
      <c r="G4" s="531"/>
      <c r="H4" s="531"/>
      <c r="I4" s="27"/>
    </row>
    <row r="5" spans="1:9" ht="15.75" thickBot="1">
      <c r="A5" s="444"/>
      <c r="B5" s="464"/>
      <c r="C5" s="464"/>
      <c r="D5" s="464"/>
      <c r="E5" s="464"/>
      <c r="F5" s="464"/>
      <c r="G5" s="464"/>
      <c r="H5" s="464"/>
      <c r="I5" s="5"/>
    </row>
    <row r="6" spans="1:9" ht="28.5">
      <c r="A6" s="548" t="s">
        <v>36</v>
      </c>
      <c r="B6" s="549"/>
      <c r="C6" s="549"/>
      <c r="D6" s="549"/>
      <c r="E6" s="549"/>
      <c r="F6" s="549"/>
      <c r="G6" s="549"/>
      <c r="H6" s="549"/>
      <c r="I6" s="187"/>
    </row>
    <row r="7" spans="1:9" ht="28.5">
      <c r="A7" s="188"/>
      <c r="B7" s="551" t="s">
        <v>114</v>
      </c>
      <c r="C7" s="549"/>
      <c r="D7" s="549"/>
      <c r="E7" s="549"/>
      <c r="F7" s="549"/>
      <c r="G7" s="549"/>
      <c r="H7" s="549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204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295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52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53"/>
      <c r="I21" s="187"/>
    </row>
    <row r="22" spans="1:9" ht="27.75">
      <c r="A22" s="187"/>
      <c r="B22" s="187"/>
      <c r="C22" s="187"/>
      <c r="D22" s="187"/>
      <c r="E22" s="187"/>
      <c r="F22" s="99" t="s">
        <v>208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3" t="s">
        <v>151</v>
      </c>
      <c r="C26" s="554" t="s">
        <v>152</v>
      </c>
      <c r="D26" s="554"/>
      <c r="E26" s="294" t="s">
        <v>153</v>
      </c>
      <c r="F26" s="294" t="s">
        <v>154</v>
      </c>
      <c r="G26" s="295" t="s">
        <v>155</v>
      </c>
      <c r="H26" s="194"/>
      <c r="I26" s="187"/>
    </row>
    <row r="27" spans="1:9" ht="58.5" customHeight="1">
      <c r="A27" s="63"/>
      <c r="B27" s="272">
        <v>1</v>
      </c>
      <c r="C27" s="550" t="s">
        <v>156</v>
      </c>
      <c r="D27" s="550"/>
      <c r="E27" s="268">
        <v>132.35</v>
      </c>
      <c r="F27" s="270">
        <v>50</v>
      </c>
      <c r="G27" s="271">
        <f>E27*F27</f>
        <v>6617.5</v>
      </c>
      <c r="H27" s="194"/>
      <c r="I27" s="187"/>
    </row>
    <row r="28" spans="1:9" ht="59.25" customHeight="1">
      <c r="A28" s="63"/>
      <c r="B28" s="272">
        <v>2</v>
      </c>
      <c r="C28" s="550" t="s">
        <v>157</v>
      </c>
      <c r="D28" s="550"/>
      <c r="E28" s="268">
        <v>0</v>
      </c>
      <c r="F28" s="270">
        <v>100</v>
      </c>
      <c r="G28" s="271">
        <f>E28*F28</f>
        <v>0</v>
      </c>
      <c r="H28" s="194"/>
      <c r="I28" s="187"/>
    </row>
    <row r="29" spans="1:9" ht="51" customHeight="1">
      <c r="A29" s="63"/>
      <c r="B29" s="272">
        <v>3</v>
      </c>
      <c r="C29" s="550" t="s">
        <v>158</v>
      </c>
      <c r="D29" s="550"/>
      <c r="E29" s="268">
        <v>30</v>
      </c>
      <c r="F29" s="270">
        <v>100</v>
      </c>
      <c r="G29" s="271">
        <f>E29*F29</f>
        <v>3000</v>
      </c>
      <c r="H29" s="194"/>
      <c r="I29" s="187"/>
    </row>
    <row r="30" spans="1:9" ht="60.75" customHeight="1">
      <c r="A30" s="63"/>
      <c r="B30" s="232"/>
      <c r="C30" s="267" t="s">
        <v>159</v>
      </c>
      <c r="D30" s="273"/>
      <c r="E30" s="274">
        <f>SUM(E27:E29)</f>
        <v>162.35</v>
      </c>
      <c r="F30" s="274"/>
      <c r="G30" s="271">
        <f>SUM(G27:G29)</f>
        <v>9617.5</v>
      </c>
      <c r="H30" s="194"/>
      <c r="I30" s="187"/>
    </row>
    <row r="31" spans="1:9" ht="64.5" customHeight="1">
      <c r="A31" s="63"/>
      <c r="B31" s="545" t="s">
        <v>160</v>
      </c>
      <c r="C31" s="546"/>
      <c r="D31" s="546"/>
      <c r="E31" s="546"/>
      <c r="F31" s="547"/>
      <c r="G31" s="306">
        <v>865.58</v>
      </c>
      <c r="H31" s="194"/>
      <c r="I31" s="187"/>
    </row>
    <row r="32" spans="1:9" ht="54.75" customHeight="1">
      <c r="A32" s="63"/>
      <c r="B32" s="545" t="s">
        <v>161</v>
      </c>
      <c r="C32" s="546"/>
      <c r="D32" s="546"/>
      <c r="E32" s="546"/>
      <c r="F32" s="547"/>
      <c r="G32" s="275">
        <v>865.58</v>
      </c>
      <c r="H32" s="194"/>
      <c r="I32" s="187"/>
    </row>
    <row r="33" spans="1:9" ht="54" customHeight="1">
      <c r="A33" s="68"/>
      <c r="B33" s="545" t="s">
        <v>162</v>
      </c>
      <c r="C33" s="546"/>
      <c r="D33" s="546"/>
      <c r="E33" s="546"/>
      <c r="F33" s="547"/>
      <c r="G33" s="275">
        <v>1731.16</v>
      </c>
      <c r="H33" s="194"/>
      <c r="I33" s="187"/>
    </row>
    <row r="34" spans="1:9" ht="60.75" customHeight="1">
      <c r="A34" s="63"/>
      <c r="B34" s="545" t="s">
        <v>163</v>
      </c>
      <c r="C34" s="546"/>
      <c r="D34" s="546"/>
      <c r="E34" s="546"/>
      <c r="F34" s="547"/>
      <c r="G34" s="269">
        <f>G30+G33</f>
        <v>11348.66</v>
      </c>
      <c r="H34" s="194"/>
      <c r="I34" s="187"/>
    </row>
    <row r="35" spans="1:9" ht="58.5" customHeight="1" thickBot="1">
      <c r="A35" s="63"/>
      <c r="B35" s="545" t="s">
        <v>164</v>
      </c>
      <c r="C35" s="546"/>
      <c r="D35" s="546"/>
      <c r="E35" s="546"/>
      <c r="F35" s="547"/>
      <c r="G35" s="358">
        <v>0.66</v>
      </c>
      <c r="H35" s="194"/>
      <c r="I35" s="187"/>
    </row>
    <row r="36" spans="1:9" ht="62.25" customHeight="1" thickBot="1">
      <c r="A36" s="63"/>
      <c r="B36" s="545" t="s">
        <v>165</v>
      </c>
      <c r="C36" s="546"/>
      <c r="D36" s="546"/>
      <c r="E36" s="546"/>
      <c r="F36" s="546"/>
      <c r="G36" s="359">
        <f>G34+G35</f>
        <v>11349.32</v>
      </c>
      <c r="H36" s="194"/>
      <c r="I36" s="187"/>
    </row>
    <row r="37" spans="1:9" ht="54" hidden="1" customHeight="1">
      <c r="A37" s="63"/>
      <c r="B37" s="303"/>
      <c r="C37" s="304"/>
      <c r="D37" s="304"/>
      <c r="E37" s="304"/>
      <c r="F37" s="304"/>
      <c r="G37" s="305"/>
      <c r="H37" s="187"/>
      <c r="I37" s="187"/>
    </row>
    <row r="38" spans="1:9" ht="13.5" hidden="1" customHeight="1">
      <c r="A38" s="63"/>
      <c r="B38" s="303"/>
      <c r="C38" s="304"/>
      <c r="D38" s="304"/>
      <c r="E38" s="304"/>
      <c r="F38" s="304"/>
      <c r="G38" s="305"/>
      <c r="H38" s="5"/>
      <c r="I38" s="187"/>
    </row>
    <row r="39" spans="1:9" ht="9" hidden="1" customHeight="1" thickBot="1">
      <c r="A39" s="63"/>
      <c r="B39" s="303"/>
      <c r="C39" s="304"/>
      <c r="D39" s="304"/>
      <c r="E39" s="304"/>
      <c r="F39" s="304"/>
      <c r="G39" s="305"/>
      <c r="H39" s="5"/>
      <c r="I39" s="187"/>
    </row>
    <row r="40" spans="1:9">
      <c r="A40" s="63"/>
      <c r="B40" s="536" t="s">
        <v>166</v>
      </c>
      <c r="C40" s="537"/>
      <c r="D40" s="537"/>
      <c r="E40" s="537"/>
      <c r="F40" s="537"/>
      <c r="G40" s="538"/>
      <c r="H40" s="5"/>
      <c r="I40" s="187"/>
    </row>
    <row r="41" spans="1:9">
      <c r="A41" s="63"/>
      <c r="B41" s="539"/>
      <c r="C41" s="540"/>
      <c r="D41" s="540"/>
      <c r="E41" s="540"/>
      <c r="F41" s="540"/>
      <c r="G41" s="541"/>
      <c r="H41" s="187"/>
      <c r="I41" s="187"/>
    </row>
    <row r="42" spans="1:9" ht="48" customHeight="1" thickBot="1">
      <c r="A42" s="63"/>
      <c r="B42" s="542"/>
      <c r="C42" s="543"/>
      <c r="D42" s="543"/>
      <c r="E42" s="543"/>
      <c r="F42" s="543"/>
      <c r="G42" s="544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2023-03-04T08:21:49Z</cp:lastPrinted>
  <dcterms:created xsi:type="dcterms:W3CDTF">2019-08-03T06:28:00Z</dcterms:created>
  <dcterms:modified xsi:type="dcterms:W3CDTF">2023-07-02T05:49:07Z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