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LR'!$A$1:$K$58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LR'!$A$1:$J$54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7" i="22"/>
  <c r="H47"/>
  <c r="I30"/>
  <c r="J31" i="24"/>
  <c r="H31"/>
  <c r="I30"/>
  <c r="I29"/>
  <c r="I28"/>
  <c r="I27"/>
  <c r="I26"/>
  <c r="I25"/>
  <c r="I41" i="22"/>
  <c r="I43"/>
  <c r="I44"/>
  <c r="I46"/>
  <c r="I24"/>
  <c r="I25"/>
  <c r="I26"/>
  <c r="I27"/>
  <c r="I28"/>
  <c r="I42"/>
  <c r="I45"/>
  <c r="I39"/>
  <c r="I40"/>
  <c r="I38"/>
  <c r="H53" i="20" l="1"/>
  <c r="J53"/>
  <c r="I39"/>
  <c r="I43"/>
  <c r="I45"/>
  <c r="I40"/>
  <c r="I44"/>
  <c r="I46"/>
  <c r="I31"/>
  <c r="I32"/>
  <c r="I33"/>
  <c r="I41"/>
  <c r="I42"/>
  <c r="I51"/>
  <c r="I52"/>
  <c r="I24" i="24"/>
  <c r="F27" i="23"/>
  <c r="I37" i="22" l="1"/>
  <c r="I36" i="20"/>
  <c r="I37"/>
  <c r="I47"/>
  <c r="I48"/>
  <c r="I49"/>
  <c r="I50"/>
  <c r="I25"/>
  <c r="I26"/>
  <c r="I27"/>
  <c r="I28"/>
  <c r="I29"/>
  <c r="I30"/>
  <c r="I38"/>
  <c r="I34"/>
  <c r="I35"/>
  <c r="N25" i="6"/>
  <c r="M8"/>
  <c r="M10"/>
  <c r="M12"/>
  <c r="M14"/>
  <c r="M16"/>
  <c r="M20"/>
  <c r="M22"/>
  <c r="F29" i="19"/>
  <c r="I34" i="22"/>
  <c r="I35"/>
  <c r="I36"/>
  <c r="F27" i="21"/>
  <c r="F27" i="19"/>
  <c r="E30" i="18"/>
  <c r="G29"/>
  <c r="G28"/>
  <c r="G27"/>
  <c r="I29" i="22"/>
  <c r="I31"/>
  <c r="I32"/>
  <c r="I33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3" s="1"/>
  <c r="G34" s="1"/>
  <c r="G36" s="1"/>
  <c r="H33" i="14"/>
  <c r="H35" s="1"/>
  <c r="H37" s="1"/>
  <c r="G30" i="3"/>
  <c r="G31" s="1"/>
  <c r="G32" s="1"/>
  <c r="G34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<sst xmlns="http://schemas.openxmlformats.org/spreadsheetml/2006/main" count="758" uniqueCount="323">
  <si>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</si>
  <si>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</si>
  <si>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</si>
  <si>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</si>
  <si>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</si>
  <si>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</si>
  <si>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</si>
  <si>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</si>
  <si>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</si>
  <si>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</si>
  <si>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</si>
  <si>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</si>
  <si>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</si>
  <si>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</si>
  <si>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</si>
  <si>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</si>
  <si>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</si>
  <si>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</si>
  <si>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</si>
  <si>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</si>
  <si>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</si>
  <si>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</si>
  <si>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</si>
  <si>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</si>
  <si>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</si>
  <si>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</si>
  <si>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</si>
  <si>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</si>
  <si>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</si>
  <si>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</si>
  <si>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</si>
  <si>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</si>
  <si>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</si>
  <si>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</si>
  <si>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</si>
  <si>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</si>
  <si>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</si>
  <si>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</si>
  <si>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</si>
  <si>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</si>
  <si>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</si>
  <si>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</si>
  <si>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</si>
  <si>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</si>
  <si>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</si>
  <si>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</si>
  <si>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</si>
  <si>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</si>
  <si>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</si>
  <si>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</si>
  <si>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</si>
  <si>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</si>
  <si>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</si>
  <si>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</si>
  <si>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</si>
  <si>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</si>
  <si>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</si>
  <si>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</si>
  <si>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</si>
  <si>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</si>
  <si>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</si>
  <si>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</si>
  <si>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</si>
  <si>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</si>
  <si>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</si>
  <si>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</si>
  <si>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</si>
  <si>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</si>
  <si>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</si>
  <si>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</si>
  <si>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</si>
  <si>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</si>
  <si>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</si>
  <si>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</si>
  <si>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</si>
  <si>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</si>
  <si>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</si>
  <si>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</si>
  <si>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</si>
  <si>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</si>
  <si>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</si>
  <si>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</si>
  <si>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</si>
  <si>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</si>
  <si>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</si>
  <si>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</si>
  <si>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</si>
  <si>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</si>
  <si>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</si>
  <si>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</si>
  <si>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</si>
  <si>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</si>
  <si>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</si>
  <si>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</si>
  <si>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</si>
  <si>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</si>
  <si>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</si>
  <si>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</si>
  <si>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</si>
  <si>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</si>
  <si>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</si>
  <si>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</si>
  <si>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</si>
  <si>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</si>
  <si>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</si>
  <si>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</si>
  <si>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</si>
  <si>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</si>
  <si>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</si>
  <si>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</si>
  <si>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</si>
  <si>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</si>
  <si>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</si>
  <si>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</si>
  <si>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</si>
  <si>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</si>
  <si>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</si>
  <si>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</si>
  <si>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</si>
  <si>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</si>
  <si>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</si>
  <si>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</si>
  <si>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</si>
  <si>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</si>
  <si>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</si>
  <si>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</si>
  <si>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</si>
  <si>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</si>
  <si>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</si>
  <si>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</si>
  <si>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</si>
  <si>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</si>
  <si>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</si>
  <si>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</si>
  <si>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</si>
  <si>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</si>
  <si>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</si>
  <si>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</si>
  <si>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</si>
  <si>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</si>
  <si>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</si>
  <si>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</si>
  <si>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</si>
  <si>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</si>
  <si>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</si>
  <si>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</si>
  <si>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</si>
  <si>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</si>
  <si>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</si>
  <si>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</si>
  <si>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</si>
  <si>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</si>
  <si>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</si>
  <si>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</si>
  <si>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</si>
  <si>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</si>
  <si>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</si>
  <si>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</si>
  <si>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</si>
  <si>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</si>
  <si>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</si>
  <si>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</si>
  <si>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</si>
  <si>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</si>
  <si>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</si>
  <si>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</si>
  <si>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</si>
  <si>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</si>
  <si>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</si>
  <si>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</si>
  <si>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</si>
  <si>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</si>
  <si>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</si>
  <si>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</si>
  <si>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</si>
  <si>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</si>
  <si>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</si>
  <si>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MGH (110002)</t>
  </si>
  <si>
    <t>MADHAV ENTERPRISES</t>
  </si>
  <si>
    <t>AKHLESH TRADING COMPANY</t>
  </si>
  <si>
    <t>RAJAKHERA</t>
  </si>
  <si>
    <t>RJ11GB1542</t>
  </si>
  <si>
    <t>RJ11RA1271</t>
  </si>
  <si>
    <t>NBH(110011)</t>
  </si>
  <si>
    <t>Invoice No :-  10</t>
  </si>
  <si>
    <t>Invoice No :- 11</t>
  </si>
  <si>
    <t>Invoice No :-  12</t>
  </si>
  <si>
    <t>Invoice No :- 13</t>
  </si>
  <si>
    <t>Invoice No :-  14</t>
  </si>
  <si>
    <t>Invoice No :-  15</t>
  </si>
  <si>
    <t>Invoice No :-  16</t>
  </si>
  <si>
    <t>SHUBHAM CEMENT AGENCY</t>
  </si>
  <si>
    <t>KANHA BUILDING MATERIAL</t>
  </si>
  <si>
    <t>BASEDI</t>
  </si>
  <si>
    <t>107</t>
  </si>
  <si>
    <t>110</t>
  </si>
  <si>
    <t>111</t>
  </si>
  <si>
    <t>113</t>
  </si>
  <si>
    <t>114</t>
  </si>
  <si>
    <t>117</t>
  </si>
  <si>
    <t>124</t>
  </si>
  <si>
    <t>8206777388</t>
  </si>
  <si>
    <t>8206779096</t>
  </si>
  <si>
    <t>8206780816</t>
  </si>
  <si>
    <t>8206783300</t>
  </si>
  <si>
    <t>8206783349</t>
  </si>
  <si>
    <t>8206785637</t>
  </si>
  <si>
    <t>8206795657</t>
  </si>
  <si>
    <t>RJ11GB5058</t>
  </si>
  <si>
    <t>RJ11RA5236</t>
  </si>
  <si>
    <t>79</t>
  </si>
  <si>
    <t>80</t>
  </si>
  <si>
    <t>83</t>
  </si>
  <si>
    <t>84</t>
  </si>
  <si>
    <t>85</t>
  </si>
  <si>
    <t>90</t>
  </si>
  <si>
    <t>91</t>
  </si>
  <si>
    <t>92</t>
  </si>
  <si>
    <t>94</t>
  </si>
  <si>
    <t>95</t>
  </si>
  <si>
    <t>102</t>
  </si>
  <si>
    <t>120</t>
  </si>
  <si>
    <t>121</t>
  </si>
  <si>
    <t>127</t>
  </si>
  <si>
    <t>66</t>
  </si>
  <si>
    <t>67</t>
  </si>
  <si>
    <t>68</t>
  </si>
  <si>
    <t>69</t>
  </si>
  <si>
    <t>70</t>
  </si>
  <si>
    <t>103</t>
  </si>
  <si>
    <t>122</t>
  </si>
  <si>
    <t>98</t>
  </si>
  <si>
    <t>101</t>
  </si>
  <si>
    <t>8206746715</t>
  </si>
  <si>
    <t>8206746725</t>
  </si>
  <si>
    <t>8206753293</t>
  </si>
  <si>
    <t>8206753335</t>
  </si>
  <si>
    <t>8206753365</t>
  </si>
  <si>
    <t>8206758862</t>
  </si>
  <si>
    <t>8206758885</t>
  </si>
  <si>
    <t>8206758906</t>
  </si>
  <si>
    <t>8206762494</t>
  </si>
  <si>
    <t>8206763170</t>
  </si>
  <si>
    <t>8206766087</t>
  </si>
  <si>
    <t>8206788941</t>
  </si>
  <si>
    <t>8206788975</t>
  </si>
  <si>
    <t>8206795894</t>
  </si>
  <si>
    <t>8206739848</t>
  </si>
  <si>
    <t>8206739861</t>
  </si>
  <si>
    <t>8206739873</t>
  </si>
  <si>
    <t>8206739880</t>
  </si>
  <si>
    <t>8206739914</t>
  </si>
  <si>
    <t>8206769127</t>
  </si>
  <si>
    <t>8206793929</t>
  </si>
  <si>
    <t>8206765432</t>
  </si>
  <si>
    <t>8206765470</t>
  </si>
  <si>
    <t>64</t>
  </si>
  <si>
    <t>128</t>
  </si>
  <si>
    <t>129</t>
  </si>
  <si>
    <t>130</t>
  </si>
  <si>
    <t>131</t>
  </si>
  <si>
    <t>136</t>
  </si>
  <si>
    <t>140</t>
  </si>
  <si>
    <t>143</t>
  </si>
  <si>
    <t>144</t>
  </si>
  <si>
    <t>145</t>
  </si>
  <si>
    <t>148</t>
  </si>
  <si>
    <t>151</t>
  </si>
  <si>
    <t>71</t>
  </si>
  <si>
    <t>73</t>
  </si>
  <si>
    <t>74</t>
  </si>
  <si>
    <t>76</t>
  </si>
  <si>
    <t>77</t>
  </si>
  <si>
    <t>78</t>
  </si>
  <si>
    <t>87</t>
  </si>
  <si>
    <t>119</t>
  </si>
  <si>
    <t>123</t>
  </si>
  <si>
    <t>132</t>
  </si>
  <si>
    <t>133</t>
  </si>
  <si>
    <t>137</t>
  </si>
  <si>
    <t>138</t>
  </si>
  <si>
    <t>139</t>
  </si>
  <si>
    <t>142</t>
  </si>
  <si>
    <t>154</t>
  </si>
  <si>
    <t>155</t>
  </si>
  <si>
    <t>8206736624</t>
  </si>
  <si>
    <t>8206795920</t>
  </si>
  <si>
    <t>8206795957</t>
  </si>
  <si>
    <t>8206795995</t>
  </si>
  <si>
    <t>8206796029</t>
  </si>
  <si>
    <t>8206803842</t>
  </si>
  <si>
    <t>8206806810</t>
  </si>
  <si>
    <t>8206808468</t>
  </si>
  <si>
    <t>8206808479</t>
  </si>
  <si>
    <t>8206808491</t>
  </si>
  <si>
    <t>8206810784</t>
  </si>
  <si>
    <t>8206814001</t>
  </si>
  <si>
    <t>8206742979</t>
  </si>
  <si>
    <t>8206744568</t>
  </si>
  <si>
    <t>8206745829</t>
  </si>
  <si>
    <t>8206746437</t>
  </si>
  <si>
    <t>8206746570</t>
  </si>
  <si>
    <t>8206746579</t>
  </si>
  <si>
    <t>8206757746</t>
  </si>
  <si>
    <t>8206788841</t>
  </si>
  <si>
    <t>8206795261</t>
  </si>
  <si>
    <t>8206797922</t>
  </si>
  <si>
    <t>8206802858</t>
  </si>
  <si>
    <t>8206803896</t>
  </si>
  <si>
    <t>8206804034</t>
  </si>
  <si>
    <t>8206806510</t>
  </si>
  <si>
    <t>8206808460</t>
  </si>
  <si>
    <t>8206818704</t>
  </si>
  <si>
    <t>8206818761</t>
  </si>
  <si>
    <t>DATE : 31.05.2023</t>
  </si>
  <si>
    <t>FOR THE MONTH OF MAY 2023</t>
  </si>
  <si>
    <t xml:space="preserve"> Date: 31.05.2023</t>
  </si>
  <si>
    <t>FOR THE MONTH OF MAY  2023</t>
  </si>
  <si>
    <t>DATE :- 31.05.2023</t>
  </si>
  <si>
    <t>Stock Reconciliation Statement of DHOLPUR  Dump  For The Period  MAY   2023</t>
  </si>
  <si>
    <t xml:space="preserve"> Date:  31.05.2023</t>
  </si>
  <si>
    <t>FOR THE MONTH OF MAY   2023</t>
  </si>
  <si>
    <t xml:space="preserve"> MGH (110000)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</si>
</sst>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0" fillId="12" borderId="0" xfId="0" applyFont="1" applyFill="1" applyAlignment="1"/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25" zoomScale="60" zoomScaleNormal="60" workbookViewId="0">
      <selection activeCell="J22" sqref="J2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1" t="s">
        <v>2</v>
      </c>
      <c r="F1" s="411"/>
      <c r="G1" s="411"/>
      <c r="H1" s="411"/>
      <c r="I1" s="411"/>
      <c r="J1" s="411"/>
      <c r="K1" s="411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2" t="s">
        <v>3</v>
      </c>
      <c r="B3" s="412"/>
      <c r="C3" s="412"/>
      <c r="D3" s="412"/>
      <c r="E3" s="412"/>
      <c r="F3" s="412"/>
      <c r="G3" s="412"/>
      <c r="H3" s="412"/>
      <c r="I3" s="412"/>
      <c r="J3" s="33"/>
      <c r="K3" s="33"/>
      <c r="L3" s="33"/>
      <c r="M3" s="33"/>
    </row>
    <row r="4" spans="1:13" ht="42" customHeight="1">
      <c r="A4" s="411" t="s">
        <v>4</v>
      </c>
      <c r="B4" s="411"/>
      <c r="C4" s="411"/>
      <c r="D4" s="411"/>
      <c r="E4" s="411"/>
      <c r="F4" s="411"/>
      <c r="G4" s="411"/>
      <c r="H4" s="411"/>
      <c r="I4" s="411"/>
      <c r="J4" s="33"/>
      <c r="K4" s="33"/>
      <c r="L4" s="33"/>
      <c r="M4" s="33"/>
    </row>
    <row r="5" spans="1:13" ht="15.75">
      <c r="A5" s="413"/>
      <c r="B5" s="414"/>
      <c r="C5" s="414"/>
      <c r="D5" s="414"/>
      <c r="E5" s="414"/>
      <c r="F5" s="414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5" t="s">
        <v>5</v>
      </c>
      <c r="C6" s="416"/>
      <c r="D6" s="416"/>
      <c r="E6" s="416"/>
      <c r="F6" s="416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7" t="s">
        <v>6</v>
      </c>
      <c r="C8" s="418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314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184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315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21" t="s">
        <v>19</v>
      </c>
      <c r="C23" s="433" t="s">
        <v>20</v>
      </c>
      <c r="D23" s="433"/>
      <c r="E23" s="428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22"/>
      <c r="C24" s="424"/>
      <c r="D24" s="424"/>
      <c r="E24" s="429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22"/>
      <c r="C25" s="424"/>
      <c r="D25" s="424"/>
      <c r="E25" s="429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22">
        <v>1</v>
      </c>
      <c r="C26" s="424" t="s">
        <v>22</v>
      </c>
      <c r="D26" s="426"/>
      <c r="E26" s="430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22"/>
      <c r="C27" s="424"/>
      <c r="D27" s="426"/>
      <c r="E27" s="430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22"/>
      <c r="C28" s="424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22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22"/>
      <c r="C30" s="424" t="s">
        <v>25</v>
      </c>
      <c r="D30" s="426"/>
      <c r="E30" s="431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23"/>
      <c r="C31" s="425"/>
      <c r="D31" s="427"/>
      <c r="E31" s="432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9" t="s">
        <v>29</v>
      </c>
      <c r="E35" s="419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20" t="s">
        <v>30</v>
      </c>
      <c r="E39" s="420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6" zoomScale="50" zoomScaleNormal="50" workbookViewId="0">
      <selection activeCell="E22" sqref="E22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118</v>
      </c>
      <c r="B1" s="1"/>
      <c r="C1" s="1"/>
      <c r="D1" s="1"/>
      <c r="E1" s="17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4" t="s">
        <v>120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185"/>
      <c r="H5" s="185"/>
      <c r="I5" s="185"/>
      <c r="J5" s="185"/>
      <c r="K5" s="185"/>
    </row>
    <row r="6" spans="1:11" ht="23.25">
      <c r="A6" s="452" t="s">
        <v>36</v>
      </c>
      <c r="B6" s="448"/>
      <c r="C6" s="448"/>
      <c r="D6" s="448"/>
      <c r="E6" s="448"/>
      <c r="F6" s="448"/>
      <c r="G6" s="187"/>
      <c r="H6" s="187"/>
      <c r="I6" s="187"/>
      <c r="J6" s="187"/>
      <c r="K6" s="187"/>
    </row>
    <row r="7" spans="1:11" ht="23.25">
      <c r="A7" s="20"/>
      <c r="B7" s="20"/>
      <c r="C7" s="447" t="s">
        <v>121</v>
      </c>
      <c r="D7" s="448"/>
      <c r="E7" s="448"/>
      <c r="F7" s="448"/>
      <c r="G7" s="187"/>
      <c r="H7" s="187"/>
      <c r="I7" s="187"/>
      <c r="J7" s="187"/>
      <c r="K7" s="187"/>
    </row>
    <row r="8" spans="1:11" ht="26.25">
      <c r="A8" s="187"/>
      <c r="B8" s="442" t="s">
        <v>5</v>
      </c>
      <c r="C8" s="441"/>
      <c r="D8" s="441"/>
      <c r="E8" s="441"/>
      <c r="F8" s="441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110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54" t="s">
        <v>140</v>
      </c>
      <c r="C16" s="454"/>
      <c r="D16" s="454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317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8" t="s">
        <v>51</v>
      </c>
      <c r="D27" s="459"/>
      <c r="E27" s="169">
        <v>203.75</v>
      </c>
      <c r="F27" s="170">
        <f>E27*180</f>
        <v>36675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60" t="s">
        <v>52</v>
      </c>
      <c r="C29" s="461"/>
      <c r="D29" s="461"/>
      <c r="E29" s="459"/>
      <c r="F29" s="170">
        <f>E27*180</f>
        <v>36675</v>
      </c>
      <c r="G29" s="5"/>
      <c r="H29" s="187"/>
      <c r="I29" s="187"/>
      <c r="J29" s="187"/>
      <c r="K29" s="187"/>
    </row>
    <row r="30" spans="1:11" ht="24" thickBot="1">
      <c r="A30" s="187"/>
      <c r="B30" s="462"/>
      <c r="C30" s="463"/>
      <c r="D30" s="463"/>
      <c r="E30" s="463"/>
      <c r="F30" s="464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53"/>
      <c r="C32" s="453"/>
      <c r="D32" s="453"/>
      <c r="E32" s="453"/>
      <c r="F32" s="453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3"/>
  <sheetViews>
    <sheetView topLeftCell="A4" zoomScale="40" zoomScaleNormal="40" zoomScaleSheetLayoutView="40" workbookViewId="0">
      <selection activeCell="L13" sqref="L13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5" t="s">
        <v>112</v>
      </c>
      <c r="B1" s="555"/>
      <c r="C1" s="555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6" t="s">
        <v>71</v>
      </c>
      <c r="B3" s="557"/>
      <c r="C3" s="557"/>
      <c r="D3" s="557"/>
      <c r="E3" s="557"/>
      <c r="F3" s="557"/>
      <c r="G3" s="557"/>
      <c r="H3" s="557"/>
      <c r="I3" s="557"/>
      <c r="J3" s="557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125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126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318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141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317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8" customHeight="1">
      <c r="A24" s="404">
        <v>1</v>
      </c>
      <c r="B24" s="410">
        <v>45047</v>
      </c>
      <c r="C24" s="404" t="s">
        <v>135</v>
      </c>
      <c r="D24" s="404" t="s">
        <v>67</v>
      </c>
      <c r="E24" s="404" t="s">
        <v>66</v>
      </c>
      <c r="F24" s="404" t="s">
        <v>256</v>
      </c>
      <c r="G24" s="404" t="s">
        <v>285</v>
      </c>
      <c r="H24" s="408">
        <v>2</v>
      </c>
      <c r="I24" s="405">
        <f t="shared" ref="I24:I46" si="0">J24/H24</f>
        <v>180</v>
      </c>
      <c r="J24" s="409">
        <v>360</v>
      </c>
    </row>
    <row r="25" spans="1:10" ht="48" customHeight="1">
      <c r="A25" s="404">
        <v>2</v>
      </c>
      <c r="B25" s="410">
        <v>45051</v>
      </c>
      <c r="C25" s="404" t="s">
        <v>135</v>
      </c>
      <c r="D25" s="404" t="s">
        <v>67</v>
      </c>
      <c r="E25" s="404" t="s">
        <v>167</v>
      </c>
      <c r="F25" s="404" t="s">
        <v>268</v>
      </c>
      <c r="G25" s="404" t="s">
        <v>297</v>
      </c>
      <c r="H25" s="408">
        <v>5</v>
      </c>
      <c r="I25" s="405">
        <f t="shared" si="0"/>
        <v>180</v>
      </c>
      <c r="J25" s="409">
        <v>900</v>
      </c>
    </row>
    <row r="26" spans="1:10" ht="48" customHeight="1">
      <c r="A26" s="404">
        <v>3</v>
      </c>
      <c r="B26" s="410">
        <v>45052</v>
      </c>
      <c r="C26" s="404" t="s">
        <v>133</v>
      </c>
      <c r="D26" s="404" t="s">
        <v>65</v>
      </c>
      <c r="E26" s="404" t="s">
        <v>69</v>
      </c>
      <c r="F26" s="404" t="s">
        <v>269</v>
      </c>
      <c r="G26" s="404" t="s">
        <v>298</v>
      </c>
      <c r="H26" s="408">
        <v>8</v>
      </c>
      <c r="I26" s="405">
        <f t="shared" si="0"/>
        <v>180</v>
      </c>
      <c r="J26" s="409">
        <v>1440</v>
      </c>
    </row>
    <row r="27" spans="1:10" ht="48" customHeight="1">
      <c r="A27" s="404">
        <v>4</v>
      </c>
      <c r="B27" s="410">
        <v>45052</v>
      </c>
      <c r="C27" s="404" t="s">
        <v>135</v>
      </c>
      <c r="D27" s="404" t="s">
        <v>67</v>
      </c>
      <c r="E27" s="404" t="s">
        <v>66</v>
      </c>
      <c r="F27" s="404" t="s">
        <v>270</v>
      </c>
      <c r="G27" s="404" t="s">
        <v>299</v>
      </c>
      <c r="H27" s="408">
        <v>5</v>
      </c>
      <c r="I27" s="405">
        <f t="shared" si="0"/>
        <v>180</v>
      </c>
      <c r="J27" s="409">
        <v>900</v>
      </c>
    </row>
    <row r="28" spans="1:10" ht="48" customHeight="1">
      <c r="A28" s="404">
        <v>5</v>
      </c>
      <c r="B28" s="410">
        <v>45053</v>
      </c>
      <c r="C28" s="404" t="s">
        <v>133</v>
      </c>
      <c r="D28" s="404" t="s">
        <v>65</v>
      </c>
      <c r="E28" s="404" t="s">
        <v>66</v>
      </c>
      <c r="F28" s="404" t="s">
        <v>271</v>
      </c>
      <c r="G28" s="404" t="s">
        <v>300</v>
      </c>
      <c r="H28" s="408">
        <v>5</v>
      </c>
      <c r="I28" s="405">
        <f t="shared" si="0"/>
        <v>180</v>
      </c>
      <c r="J28" s="409">
        <v>900</v>
      </c>
    </row>
    <row r="29" spans="1:10" ht="48" customHeight="1">
      <c r="A29" s="404">
        <v>6</v>
      </c>
      <c r="B29" s="410">
        <v>45053</v>
      </c>
      <c r="C29" s="404" t="s">
        <v>135</v>
      </c>
      <c r="D29" s="404" t="s">
        <v>67</v>
      </c>
      <c r="E29" s="404" t="s">
        <v>168</v>
      </c>
      <c r="F29" s="404" t="s">
        <v>272</v>
      </c>
      <c r="G29" s="404" t="s">
        <v>301</v>
      </c>
      <c r="H29" s="408">
        <v>6</v>
      </c>
      <c r="I29" s="405">
        <f t="shared" si="0"/>
        <v>180</v>
      </c>
      <c r="J29" s="409">
        <v>1080</v>
      </c>
    </row>
    <row r="30" spans="1:10" ht="48" customHeight="1">
      <c r="A30" s="404">
        <v>7</v>
      </c>
      <c r="B30" s="410">
        <v>45053</v>
      </c>
      <c r="C30" s="404" t="s">
        <v>133</v>
      </c>
      <c r="D30" s="404" t="s">
        <v>65</v>
      </c>
      <c r="E30" s="404" t="s">
        <v>170</v>
      </c>
      <c r="F30" s="404" t="s">
        <v>273</v>
      </c>
      <c r="G30" s="404" t="s">
        <v>302</v>
      </c>
      <c r="H30" s="408">
        <v>5</v>
      </c>
      <c r="I30" s="405">
        <f t="shared" si="0"/>
        <v>180</v>
      </c>
      <c r="J30" s="409">
        <v>900</v>
      </c>
    </row>
    <row r="31" spans="1:10" ht="48" customHeight="1">
      <c r="A31" s="404">
        <v>8</v>
      </c>
      <c r="B31" s="410">
        <v>45057</v>
      </c>
      <c r="C31" s="404" t="s">
        <v>133</v>
      </c>
      <c r="D31" s="404" t="s">
        <v>65</v>
      </c>
      <c r="E31" s="404" t="s">
        <v>66</v>
      </c>
      <c r="F31" s="404" t="s">
        <v>274</v>
      </c>
      <c r="G31" s="404" t="s">
        <v>303</v>
      </c>
      <c r="H31" s="408">
        <v>3</v>
      </c>
      <c r="I31" s="405">
        <f t="shared" si="0"/>
        <v>180</v>
      </c>
      <c r="J31" s="409">
        <v>540</v>
      </c>
    </row>
    <row r="32" spans="1:10" ht="48" customHeight="1">
      <c r="A32" s="404">
        <v>9</v>
      </c>
      <c r="B32" s="410">
        <v>45068</v>
      </c>
      <c r="C32" s="404" t="s">
        <v>133</v>
      </c>
      <c r="D32" s="404" t="s">
        <v>65</v>
      </c>
      <c r="E32" s="404" t="s">
        <v>66</v>
      </c>
      <c r="F32" s="404" t="s">
        <v>275</v>
      </c>
      <c r="G32" s="404" t="s">
        <v>304</v>
      </c>
      <c r="H32" s="408">
        <v>14</v>
      </c>
      <c r="I32" s="405">
        <f t="shared" si="0"/>
        <v>180</v>
      </c>
      <c r="J32" s="409">
        <v>2520</v>
      </c>
    </row>
    <row r="33" spans="1:10" ht="48" customHeight="1">
      <c r="A33" s="404">
        <v>10</v>
      </c>
      <c r="B33" s="410">
        <v>45070</v>
      </c>
      <c r="C33" s="404" t="s">
        <v>135</v>
      </c>
      <c r="D33" s="404" t="s">
        <v>67</v>
      </c>
      <c r="E33" s="404" t="s">
        <v>170</v>
      </c>
      <c r="F33" s="404" t="s">
        <v>276</v>
      </c>
      <c r="G33" s="404" t="s">
        <v>305</v>
      </c>
      <c r="H33" s="408">
        <v>5</v>
      </c>
      <c r="I33" s="405">
        <f t="shared" si="0"/>
        <v>180</v>
      </c>
      <c r="J33" s="409">
        <v>900</v>
      </c>
    </row>
    <row r="34" spans="1:10" ht="48" customHeight="1">
      <c r="A34" s="404">
        <v>11</v>
      </c>
      <c r="B34" s="410">
        <v>45070</v>
      </c>
      <c r="C34" s="404" t="s">
        <v>64</v>
      </c>
      <c r="D34" s="404" t="s">
        <v>67</v>
      </c>
      <c r="E34" s="404" t="s">
        <v>69</v>
      </c>
      <c r="F34" s="404" t="s">
        <v>257</v>
      </c>
      <c r="G34" s="404" t="s">
        <v>286</v>
      </c>
      <c r="H34" s="408">
        <v>5</v>
      </c>
      <c r="I34" s="405">
        <f t="shared" si="0"/>
        <v>180</v>
      </c>
      <c r="J34" s="409">
        <v>900</v>
      </c>
    </row>
    <row r="35" spans="1:10" ht="48" customHeight="1">
      <c r="A35" s="404">
        <v>12</v>
      </c>
      <c r="B35" s="410">
        <v>45070</v>
      </c>
      <c r="C35" s="404" t="s">
        <v>64</v>
      </c>
      <c r="D35" s="404" t="s">
        <v>67</v>
      </c>
      <c r="E35" s="404" t="s">
        <v>68</v>
      </c>
      <c r="F35" s="404" t="s">
        <v>258</v>
      </c>
      <c r="G35" s="404" t="s">
        <v>287</v>
      </c>
      <c r="H35" s="408">
        <v>5</v>
      </c>
      <c r="I35" s="405">
        <f t="shared" si="0"/>
        <v>180</v>
      </c>
      <c r="J35" s="409">
        <v>900</v>
      </c>
    </row>
    <row r="36" spans="1:10" ht="48" customHeight="1">
      <c r="A36" s="404">
        <v>13</v>
      </c>
      <c r="B36" s="410">
        <v>45070</v>
      </c>
      <c r="C36" s="404" t="s">
        <v>64</v>
      </c>
      <c r="D36" s="404" t="s">
        <v>175</v>
      </c>
      <c r="E36" s="404" t="s">
        <v>129</v>
      </c>
      <c r="F36" s="404" t="s">
        <v>259</v>
      </c>
      <c r="G36" s="404" t="s">
        <v>288</v>
      </c>
      <c r="H36" s="408">
        <v>5</v>
      </c>
      <c r="I36" s="405">
        <f t="shared" si="0"/>
        <v>180</v>
      </c>
      <c r="J36" s="409">
        <v>900</v>
      </c>
    </row>
    <row r="37" spans="1:10" ht="48" customHeight="1">
      <c r="A37" s="404">
        <v>14</v>
      </c>
      <c r="B37" s="410">
        <v>45070</v>
      </c>
      <c r="C37" s="404" t="s">
        <v>64</v>
      </c>
      <c r="D37" s="404" t="s">
        <v>65</v>
      </c>
      <c r="E37" s="404" t="s">
        <v>145</v>
      </c>
      <c r="F37" s="404" t="s">
        <v>260</v>
      </c>
      <c r="G37" s="404" t="s">
        <v>289</v>
      </c>
      <c r="H37" s="408">
        <v>5</v>
      </c>
      <c r="I37" s="405">
        <f t="shared" si="0"/>
        <v>180</v>
      </c>
      <c r="J37" s="409">
        <v>900</v>
      </c>
    </row>
    <row r="38" spans="1:10" ht="48" customHeight="1">
      <c r="A38" s="404">
        <v>15</v>
      </c>
      <c r="B38" s="410">
        <v>45070</v>
      </c>
      <c r="C38" s="404" t="s">
        <v>132</v>
      </c>
      <c r="D38" s="404" t="s">
        <v>65</v>
      </c>
      <c r="E38" s="404" t="s">
        <v>169</v>
      </c>
      <c r="F38" s="404" t="s">
        <v>277</v>
      </c>
      <c r="G38" s="404" t="s">
        <v>306</v>
      </c>
      <c r="H38" s="408">
        <v>15.5</v>
      </c>
      <c r="I38" s="405">
        <f t="shared" si="0"/>
        <v>180</v>
      </c>
      <c r="J38" s="409">
        <v>2790</v>
      </c>
    </row>
    <row r="39" spans="1:10" ht="48" customHeight="1">
      <c r="A39" s="404">
        <v>16</v>
      </c>
      <c r="B39" s="410">
        <v>45072</v>
      </c>
      <c r="C39" s="404" t="s">
        <v>133</v>
      </c>
      <c r="D39" s="404" t="s">
        <v>65</v>
      </c>
      <c r="E39" s="404" t="s">
        <v>168</v>
      </c>
      <c r="F39" s="404" t="s">
        <v>278</v>
      </c>
      <c r="G39" s="404" t="s">
        <v>307</v>
      </c>
      <c r="H39" s="408">
        <v>10</v>
      </c>
      <c r="I39" s="405">
        <f t="shared" si="0"/>
        <v>180</v>
      </c>
      <c r="J39" s="409">
        <v>1800</v>
      </c>
    </row>
    <row r="40" spans="1:10" ht="48" customHeight="1">
      <c r="A40" s="404">
        <v>17</v>
      </c>
      <c r="B40" s="410">
        <v>45072</v>
      </c>
      <c r="C40" s="404" t="s">
        <v>135</v>
      </c>
      <c r="D40" s="404" t="s">
        <v>67</v>
      </c>
      <c r="E40" s="404" t="s">
        <v>66</v>
      </c>
      <c r="F40" s="404" t="s">
        <v>261</v>
      </c>
      <c r="G40" s="404" t="s">
        <v>290</v>
      </c>
      <c r="H40" s="408">
        <v>11.25</v>
      </c>
      <c r="I40" s="405">
        <f t="shared" si="0"/>
        <v>180</v>
      </c>
      <c r="J40" s="409">
        <v>2025</v>
      </c>
    </row>
    <row r="41" spans="1:10" ht="48" customHeight="1">
      <c r="A41" s="404">
        <v>18</v>
      </c>
      <c r="B41" s="410">
        <v>45072</v>
      </c>
      <c r="C41" s="404" t="s">
        <v>135</v>
      </c>
      <c r="D41" s="404" t="s">
        <v>67</v>
      </c>
      <c r="E41" s="404" t="s">
        <v>69</v>
      </c>
      <c r="F41" s="404" t="s">
        <v>279</v>
      </c>
      <c r="G41" s="404" t="s">
        <v>308</v>
      </c>
      <c r="H41" s="408">
        <v>10</v>
      </c>
      <c r="I41" s="405">
        <f t="shared" si="0"/>
        <v>180</v>
      </c>
      <c r="J41" s="409">
        <v>1800</v>
      </c>
    </row>
    <row r="42" spans="1:10" ht="48" customHeight="1">
      <c r="A42" s="404">
        <v>19</v>
      </c>
      <c r="B42" s="410">
        <v>45072</v>
      </c>
      <c r="C42" s="404" t="s">
        <v>135</v>
      </c>
      <c r="D42" s="404" t="s">
        <v>67</v>
      </c>
      <c r="E42" s="404" t="s">
        <v>68</v>
      </c>
      <c r="F42" s="404" t="s">
        <v>280</v>
      </c>
      <c r="G42" s="404" t="s">
        <v>309</v>
      </c>
      <c r="H42" s="408">
        <v>3.75</v>
      </c>
      <c r="I42" s="405">
        <f t="shared" si="0"/>
        <v>180</v>
      </c>
      <c r="J42" s="409">
        <v>675</v>
      </c>
    </row>
    <row r="43" spans="1:10" ht="48" customHeight="1">
      <c r="A43" s="404">
        <v>20</v>
      </c>
      <c r="B43" s="410">
        <v>45073</v>
      </c>
      <c r="C43" s="404" t="s">
        <v>132</v>
      </c>
      <c r="D43" s="404" t="s">
        <v>65</v>
      </c>
      <c r="E43" s="404" t="s">
        <v>170</v>
      </c>
      <c r="F43" s="404" t="s">
        <v>281</v>
      </c>
      <c r="G43" s="404" t="s">
        <v>310</v>
      </c>
      <c r="H43" s="408">
        <v>15</v>
      </c>
      <c r="I43" s="405">
        <f t="shared" si="0"/>
        <v>180</v>
      </c>
      <c r="J43" s="409">
        <v>2700</v>
      </c>
    </row>
    <row r="44" spans="1:10" ht="48" customHeight="1">
      <c r="A44" s="404">
        <v>21</v>
      </c>
      <c r="B44" s="410">
        <v>45073</v>
      </c>
      <c r="C44" s="404" t="s">
        <v>132</v>
      </c>
      <c r="D44" s="404" t="s">
        <v>65</v>
      </c>
      <c r="E44" s="404" t="s">
        <v>181</v>
      </c>
      <c r="F44" s="404" t="s">
        <v>262</v>
      </c>
      <c r="G44" s="404" t="s">
        <v>291</v>
      </c>
      <c r="H44" s="408">
        <v>16</v>
      </c>
      <c r="I44" s="405">
        <f t="shared" si="0"/>
        <v>180</v>
      </c>
      <c r="J44" s="409">
        <v>2880</v>
      </c>
    </row>
    <row r="45" spans="1:10" ht="48" customHeight="1">
      <c r="A45" s="404">
        <v>22</v>
      </c>
      <c r="B45" s="410">
        <v>45074</v>
      </c>
      <c r="C45" s="404" t="s">
        <v>133</v>
      </c>
      <c r="D45" s="404" t="s">
        <v>65</v>
      </c>
      <c r="E45" s="404" t="s">
        <v>66</v>
      </c>
      <c r="F45" s="404" t="s">
        <v>282</v>
      </c>
      <c r="G45" s="404" t="s">
        <v>311</v>
      </c>
      <c r="H45" s="408">
        <v>1.25</v>
      </c>
      <c r="I45" s="405">
        <f t="shared" si="0"/>
        <v>180</v>
      </c>
      <c r="J45" s="409">
        <v>225</v>
      </c>
    </row>
    <row r="46" spans="1:10" ht="48" customHeight="1">
      <c r="A46" s="404">
        <v>23</v>
      </c>
      <c r="B46" s="410">
        <v>45074</v>
      </c>
      <c r="C46" s="404" t="s">
        <v>133</v>
      </c>
      <c r="D46" s="404" t="s">
        <v>65</v>
      </c>
      <c r="E46" s="404" t="s">
        <v>69</v>
      </c>
      <c r="F46" s="404" t="s">
        <v>263</v>
      </c>
      <c r="G46" s="404" t="s">
        <v>292</v>
      </c>
      <c r="H46" s="408">
        <v>10</v>
      </c>
      <c r="I46" s="405">
        <f t="shared" si="0"/>
        <v>180</v>
      </c>
      <c r="J46" s="409">
        <v>1800</v>
      </c>
    </row>
    <row r="47" spans="1:10" ht="48" customHeight="1">
      <c r="A47" s="404">
        <v>24</v>
      </c>
      <c r="B47" s="410">
        <v>45074</v>
      </c>
      <c r="C47" s="404" t="s">
        <v>133</v>
      </c>
      <c r="D47" s="404" t="s">
        <v>65</v>
      </c>
      <c r="E47" s="404" t="s">
        <v>68</v>
      </c>
      <c r="F47" s="404" t="s">
        <v>264</v>
      </c>
      <c r="G47" s="404" t="s">
        <v>293</v>
      </c>
      <c r="H47" s="408">
        <v>5</v>
      </c>
      <c r="I47" s="405">
        <f t="shared" ref="I47:I50" si="1">J47/H47</f>
        <v>180</v>
      </c>
      <c r="J47" s="409">
        <v>900</v>
      </c>
    </row>
    <row r="48" spans="1:10" ht="48" customHeight="1">
      <c r="A48" s="404">
        <v>25</v>
      </c>
      <c r="B48" s="410">
        <v>45074</v>
      </c>
      <c r="C48" s="404" t="s">
        <v>133</v>
      </c>
      <c r="D48" s="404" t="s">
        <v>65</v>
      </c>
      <c r="E48" s="404" t="s">
        <v>168</v>
      </c>
      <c r="F48" s="404" t="s">
        <v>265</v>
      </c>
      <c r="G48" s="404" t="s">
        <v>294</v>
      </c>
      <c r="H48" s="408">
        <v>5</v>
      </c>
      <c r="I48" s="405">
        <f t="shared" si="1"/>
        <v>180</v>
      </c>
      <c r="J48" s="409">
        <v>900</v>
      </c>
    </row>
    <row r="49" spans="1:10" ht="48" customHeight="1">
      <c r="A49" s="404">
        <v>26</v>
      </c>
      <c r="B49" s="410">
        <v>45075</v>
      </c>
      <c r="C49" s="404" t="s">
        <v>133</v>
      </c>
      <c r="D49" s="404" t="s">
        <v>65</v>
      </c>
      <c r="E49" s="404" t="s">
        <v>170</v>
      </c>
      <c r="F49" s="404" t="s">
        <v>266</v>
      </c>
      <c r="G49" s="404" t="s">
        <v>295</v>
      </c>
      <c r="H49" s="408">
        <v>4</v>
      </c>
      <c r="I49" s="405">
        <f t="shared" si="1"/>
        <v>180</v>
      </c>
      <c r="J49" s="409">
        <v>720</v>
      </c>
    </row>
    <row r="50" spans="1:10" ht="48" customHeight="1">
      <c r="A50" s="404">
        <v>27</v>
      </c>
      <c r="B50" s="410">
        <v>45076</v>
      </c>
      <c r="C50" s="404" t="s">
        <v>135</v>
      </c>
      <c r="D50" s="404" t="s">
        <v>67</v>
      </c>
      <c r="E50" s="404" t="s">
        <v>167</v>
      </c>
      <c r="F50" s="404" t="s">
        <v>267</v>
      </c>
      <c r="G50" s="404" t="s">
        <v>296</v>
      </c>
      <c r="H50" s="408">
        <v>5</v>
      </c>
      <c r="I50" s="405">
        <f t="shared" si="1"/>
        <v>180</v>
      </c>
      <c r="J50" s="409">
        <v>900</v>
      </c>
    </row>
    <row r="51" spans="1:10" ht="48" customHeight="1">
      <c r="A51" s="404">
        <v>28</v>
      </c>
      <c r="B51" s="410">
        <v>45077</v>
      </c>
      <c r="C51" s="404" t="s">
        <v>133</v>
      </c>
      <c r="D51" s="404" t="s">
        <v>65</v>
      </c>
      <c r="E51" s="404" t="s">
        <v>168</v>
      </c>
      <c r="F51" s="404" t="s">
        <v>283</v>
      </c>
      <c r="G51" s="404" t="s">
        <v>312</v>
      </c>
      <c r="H51" s="408">
        <v>10</v>
      </c>
      <c r="I51" s="405">
        <f>J51/H51</f>
        <v>180</v>
      </c>
      <c r="J51" s="409">
        <v>1800</v>
      </c>
    </row>
    <row r="52" spans="1:10" ht="48" customHeight="1">
      <c r="A52" s="404">
        <v>29</v>
      </c>
      <c r="B52" s="410">
        <v>45077</v>
      </c>
      <c r="C52" s="404" t="s">
        <v>133</v>
      </c>
      <c r="D52" s="404" t="s">
        <v>65</v>
      </c>
      <c r="E52" s="404" t="s">
        <v>167</v>
      </c>
      <c r="F52" s="404" t="s">
        <v>284</v>
      </c>
      <c r="G52" s="404" t="s">
        <v>313</v>
      </c>
      <c r="H52" s="408">
        <v>4</v>
      </c>
      <c r="I52" s="405">
        <f>J52/H52</f>
        <v>180</v>
      </c>
      <c r="J52" s="409">
        <v>720</v>
      </c>
    </row>
    <row r="53" spans="1:10" s="5" customFormat="1" ht="48" customHeight="1">
      <c r="A53" s="404"/>
      <c r="B53" s="404"/>
      <c r="C53" s="404"/>
      <c r="D53" s="404"/>
      <c r="E53" s="404"/>
      <c r="F53" s="404"/>
      <c r="G53" s="404"/>
      <c r="H53" s="406">
        <f>SUM(H24:H52)</f>
        <v>203.75</v>
      </c>
      <c r="I53" s="404"/>
      <c r="J53" s="407">
        <f>SUM(J24:J52)</f>
        <v>36675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abSelected="1" topLeftCell="A22" zoomScale="40" zoomScaleNormal="40" workbookViewId="0">
      <selection activeCell="G34" sqref="G34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2" t="s">
        <v>34</v>
      </c>
      <c r="B3" s="412"/>
      <c r="C3" s="412"/>
      <c r="D3" s="412"/>
      <c r="E3" s="412"/>
      <c r="F3" s="412"/>
      <c r="G3" s="412"/>
      <c r="H3" s="412"/>
      <c r="I3" s="5"/>
    </row>
    <row r="4" spans="1:9" ht="33" customHeight="1">
      <c r="A4" s="411" t="s">
        <v>35</v>
      </c>
      <c r="B4" s="411"/>
      <c r="C4" s="411"/>
      <c r="D4" s="411"/>
      <c r="E4" s="411"/>
      <c r="F4" s="411"/>
      <c r="G4" s="411"/>
      <c r="H4" s="411"/>
      <c r="I4" s="411"/>
    </row>
    <row r="5" spans="1:9" ht="15.75" thickBot="1">
      <c r="A5" s="439"/>
      <c r="B5" s="439"/>
      <c r="C5" s="439"/>
      <c r="D5" s="439"/>
      <c r="E5" s="439"/>
      <c r="F5" s="439"/>
      <c r="G5" s="439"/>
      <c r="H5" s="439"/>
      <c r="I5" s="5"/>
    </row>
    <row r="6" spans="1:9" ht="34.5" customHeight="1">
      <c r="A6" s="440" t="s">
        <v>36</v>
      </c>
      <c r="B6" s="441"/>
      <c r="C6" s="441"/>
      <c r="D6" s="441"/>
      <c r="E6" s="441"/>
      <c r="F6" s="441"/>
      <c r="G6" s="441"/>
      <c r="H6" s="441"/>
    </row>
    <row r="7" spans="1:9" ht="37.5" customHeight="1">
      <c r="B7" s="442" t="s">
        <v>37</v>
      </c>
      <c r="C7" s="441"/>
      <c r="D7" s="441"/>
      <c r="E7" s="441"/>
      <c r="F7" s="441"/>
      <c r="G7" s="441"/>
      <c r="H7" s="441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138</v>
      </c>
      <c r="H12" s="174"/>
    </row>
    <row r="13" spans="1:9" ht="53.25" customHeight="1">
      <c r="B13" s="77" t="s">
        <v>316</v>
      </c>
      <c r="C13" s="172"/>
      <c r="D13" s="175"/>
      <c r="E13" s="171"/>
      <c r="F13" s="176"/>
      <c r="G13" s="77" t="s">
        <v>137</v>
      </c>
      <c r="H13" s="176"/>
    </row>
    <row r="14" spans="1:9" ht="42" customHeight="1">
      <c r="B14" s="77" t="s">
        <v>185</v>
      </c>
      <c r="C14" s="171"/>
      <c r="D14" s="175"/>
      <c r="E14" s="177"/>
      <c r="F14" s="176"/>
      <c r="G14" s="77" t="s">
        <v>139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36" t="s">
        <v>40</v>
      </c>
      <c r="C16" s="437"/>
      <c r="D16" s="437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131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130</v>
      </c>
      <c r="C20" s="175"/>
      <c r="D20" s="178"/>
      <c r="E20" s="176"/>
      <c r="F20" s="176"/>
      <c r="G20" s="172" t="s">
        <v>41</v>
      </c>
      <c r="H20" s="434"/>
    </row>
    <row r="21" spans="1:8" ht="24" customHeight="1">
      <c r="A21" s="5"/>
      <c r="B21" s="176"/>
      <c r="C21" s="176"/>
      <c r="D21" s="176"/>
      <c r="E21" s="176"/>
      <c r="F21" s="176"/>
      <c r="G21" s="176"/>
      <c r="H21" s="435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317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150</v>
      </c>
      <c r="C24" s="438" t="s">
        <v>151</v>
      </c>
      <c r="D24" s="438"/>
      <c r="E24" s="317" t="s">
        <v>152</v>
      </c>
      <c r="F24" s="317" t="s">
        <v>153</v>
      </c>
      <c r="G24" s="318" t="s">
        <v>154</v>
      </c>
      <c r="H24" s="65"/>
    </row>
    <row r="25" spans="1:8" ht="66" customHeight="1">
      <c r="A25" s="5"/>
      <c r="B25" s="309">
        <v>1</v>
      </c>
      <c r="C25" s="446" t="s">
        <v>155</v>
      </c>
      <c r="D25" s="446"/>
      <c r="E25" s="310">
        <v>102.5</v>
      </c>
      <c r="F25" s="311">
        <v>50</v>
      </c>
      <c r="G25" s="312">
        <f>E25*F25</f>
        <v>5125</v>
      </c>
      <c r="H25" s="65"/>
    </row>
    <row r="26" spans="1:8" ht="53.25" customHeight="1">
      <c r="A26" s="5"/>
      <c r="B26" s="309">
        <v>2</v>
      </c>
      <c r="C26" s="446" t="s">
        <v>156</v>
      </c>
      <c r="D26" s="446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46" t="s">
        <v>157</v>
      </c>
      <c r="D27" s="446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158</v>
      </c>
      <c r="D28" s="320"/>
      <c r="E28" s="321">
        <f>SUM(E25:E27)</f>
        <v>102.5</v>
      </c>
      <c r="F28" s="321"/>
      <c r="G28" s="312">
        <f>SUM(G25:G27)</f>
        <v>5125</v>
      </c>
      <c r="H28" s="65"/>
    </row>
    <row r="29" spans="1:8" ht="44.25" customHeight="1">
      <c r="A29" s="5"/>
      <c r="B29" s="443" t="s">
        <v>159</v>
      </c>
      <c r="C29" s="444"/>
      <c r="D29" s="444"/>
      <c r="E29" s="444"/>
      <c r="F29" s="445"/>
      <c r="G29" s="312">
        <f>G28*9%</f>
        <v>461.25</v>
      </c>
      <c r="H29" s="65"/>
    </row>
    <row r="30" spans="1:8" ht="48" customHeight="1">
      <c r="A30" s="5"/>
      <c r="B30" s="443" t="s">
        <v>160</v>
      </c>
      <c r="C30" s="444"/>
      <c r="D30" s="444"/>
      <c r="E30" s="444"/>
      <c r="F30" s="445"/>
      <c r="G30" s="312">
        <f>G28*9%</f>
        <v>461.25</v>
      </c>
      <c r="H30" s="65"/>
    </row>
    <row r="31" spans="1:8" ht="45.75" customHeight="1">
      <c r="A31" s="5"/>
      <c r="B31" s="443" t="s">
        <v>161</v>
      </c>
      <c r="C31" s="444"/>
      <c r="D31" s="444"/>
      <c r="E31" s="444"/>
      <c r="F31" s="445"/>
      <c r="G31" s="312">
        <f>G29+G30</f>
        <v>922.5</v>
      </c>
      <c r="H31" s="65"/>
    </row>
    <row r="32" spans="1:8" ht="50.25" customHeight="1">
      <c r="A32" s="5"/>
      <c r="B32" s="443" t="s">
        <v>162</v>
      </c>
      <c r="C32" s="444"/>
      <c r="D32" s="444"/>
      <c r="E32" s="444"/>
      <c r="F32" s="445"/>
      <c r="G32" s="322">
        <f>G28+G31</f>
        <v>6047.5</v>
      </c>
      <c r="H32" s="65"/>
    </row>
    <row r="33" spans="1:12" ht="51.75" customHeight="1">
      <c r="A33" s="5"/>
      <c r="B33" s="443" t="s">
        <v>163</v>
      </c>
      <c r="C33" s="444"/>
      <c r="D33" s="444"/>
      <c r="E33" s="444"/>
      <c r="F33" s="445"/>
      <c r="G33" s="322">
        <v>0.5</v>
      </c>
      <c r="H33" s="65"/>
    </row>
    <row r="34" spans="1:12" ht="54.75" customHeight="1">
      <c r="A34" s="5"/>
      <c r="B34" s="443" t="s">
        <v>164</v>
      </c>
      <c r="C34" s="444"/>
      <c r="D34" s="444"/>
      <c r="E34" s="444"/>
      <c r="F34" s="444"/>
      <c r="G34" s="323">
        <f>G32-G33</f>
        <v>6047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165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142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7" zoomScale="50" zoomScaleNormal="50" workbookViewId="0">
      <selection activeCell="F22" sqref="F22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349"/>
      <c r="H5" s="349"/>
      <c r="I5" s="349"/>
      <c r="J5" s="349"/>
      <c r="K5" s="349"/>
    </row>
    <row r="6" spans="1:11" ht="33" customHeight="1">
      <c r="A6" s="452" t="s">
        <v>36</v>
      </c>
      <c r="B6" s="448"/>
      <c r="C6" s="448"/>
      <c r="D6" s="448"/>
      <c r="E6" s="448"/>
      <c r="F6" s="448"/>
    </row>
    <row r="7" spans="1:11" ht="28.5" customHeight="1">
      <c r="A7" s="20"/>
      <c r="B7" s="20"/>
      <c r="C7" s="447" t="s">
        <v>121</v>
      </c>
      <c r="D7" s="448"/>
      <c r="E7" s="448"/>
      <c r="F7" s="448"/>
    </row>
    <row r="8" spans="1:11" ht="33" customHeight="1">
      <c r="B8" s="442" t="s">
        <v>5</v>
      </c>
      <c r="C8" s="441"/>
      <c r="D8" s="441"/>
      <c r="E8" s="441"/>
      <c r="F8" s="441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</row>
    <row r="13" spans="1:11" ht="42" customHeight="1">
      <c r="B13" s="31" t="s">
        <v>316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186</v>
      </c>
      <c r="C14" s="26"/>
      <c r="D14" s="26"/>
      <c r="E14" s="26" t="s">
        <v>110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54" t="s">
        <v>172</v>
      </c>
      <c r="C16" s="454"/>
      <c r="D16" s="454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317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127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5"/>
      <c r="C26" s="456"/>
      <c r="D26" s="457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8" t="s">
        <v>166</v>
      </c>
      <c r="D27" s="459"/>
      <c r="E27" s="231">
        <v>82</v>
      </c>
      <c r="F27" s="218">
        <f>E27*180</f>
        <v>14760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60" t="s">
        <v>52</v>
      </c>
      <c r="C29" s="461"/>
      <c r="D29" s="461"/>
      <c r="E29" s="459"/>
      <c r="F29" s="218">
        <v>14760</v>
      </c>
      <c r="G29" s="5"/>
    </row>
    <row r="30" spans="1:10" ht="24" thickBot="1">
      <c r="B30" s="462"/>
      <c r="C30" s="463"/>
      <c r="D30" s="463"/>
      <c r="E30" s="463"/>
      <c r="F30" s="464"/>
      <c r="G30" s="5"/>
    </row>
    <row r="31" spans="1:10">
      <c r="G31" s="5"/>
    </row>
    <row r="32" spans="1:10" ht="23.25">
      <c r="B32" s="453"/>
      <c r="C32" s="453"/>
      <c r="D32" s="453"/>
      <c r="E32" s="453"/>
      <c r="F32" s="453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topLeftCell="A13" zoomScale="40" zoomScaleNormal="40" zoomScaleSheetLayoutView="40" workbookViewId="0">
      <selection activeCell="G22" sqref="G22"/>
    </sheetView>
  </sheetViews>
  <sheetFormatPr defaultRowHeight="15"/>
  <cols>
    <col min="1" max="1" width="13.85546875" style="208" customWidth="1"/>
    <col min="2" max="2" width="39" style="208" customWidth="1"/>
    <col min="3" max="3" width="100.855468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4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4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4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4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4" ht="53.25" customHeight="1"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4" ht="15.75" thickBot="1"/>
    <row r="23" spans="1:14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4" ht="51.75" customHeight="1">
      <c r="A24" s="396">
        <v>1</v>
      </c>
      <c r="B24" s="397">
        <v>45064</v>
      </c>
      <c r="C24" s="396" t="s">
        <v>133</v>
      </c>
      <c r="D24" s="396" t="s">
        <v>65</v>
      </c>
      <c r="E24" s="396" t="s">
        <v>169</v>
      </c>
      <c r="F24" s="396" t="s">
        <v>194</v>
      </c>
      <c r="G24" s="396" t="s">
        <v>201</v>
      </c>
      <c r="H24" s="398">
        <v>19.5</v>
      </c>
      <c r="I24" s="399">
        <f t="shared" ref="I24:I30" si="0">J24/H24</f>
        <v>180</v>
      </c>
      <c r="J24" s="400">
        <v>3510</v>
      </c>
    </row>
    <row r="25" spans="1:14" ht="51.75" customHeight="1">
      <c r="A25" s="396">
        <v>2</v>
      </c>
      <c r="B25" s="397">
        <v>45064</v>
      </c>
      <c r="C25" s="396" t="s">
        <v>191</v>
      </c>
      <c r="D25" s="396" t="s">
        <v>128</v>
      </c>
      <c r="E25" s="396" t="s">
        <v>168</v>
      </c>
      <c r="F25" s="396" t="s">
        <v>195</v>
      </c>
      <c r="G25" s="396" t="s">
        <v>202</v>
      </c>
      <c r="H25" s="398">
        <v>7.5</v>
      </c>
      <c r="I25" s="399">
        <f t="shared" si="0"/>
        <v>180</v>
      </c>
      <c r="J25" s="400">
        <v>1350</v>
      </c>
    </row>
    <row r="26" spans="1:14" ht="51.75" customHeight="1">
      <c r="A26" s="396">
        <v>3</v>
      </c>
      <c r="B26" s="397">
        <v>45065</v>
      </c>
      <c r="C26" s="396" t="s">
        <v>133</v>
      </c>
      <c r="D26" s="396" t="s">
        <v>65</v>
      </c>
      <c r="E26" s="396" t="s">
        <v>168</v>
      </c>
      <c r="F26" s="396" t="s">
        <v>196</v>
      </c>
      <c r="G26" s="396" t="s">
        <v>203</v>
      </c>
      <c r="H26" s="398">
        <v>15</v>
      </c>
      <c r="I26" s="399">
        <f t="shared" si="0"/>
        <v>180</v>
      </c>
      <c r="J26" s="400">
        <v>2700</v>
      </c>
    </row>
    <row r="27" spans="1:14" ht="51.75" customHeight="1">
      <c r="A27" s="396">
        <v>4</v>
      </c>
      <c r="B27" s="397">
        <v>45066</v>
      </c>
      <c r="C27" s="396" t="s">
        <v>133</v>
      </c>
      <c r="D27" s="396" t="s">
        <v>65</v>
      </c>
      <c r="E27" s="396" t="s">
        <v>66</v>
      </c>
      <c r="F27" s="396" t="s">
        <v>197</v>
      </c>
      <c r="G27" s="396" t="s">
        <v>204</v>
      </c>
      <c r="H27" s="398">
        <v>10</v>
      </c>
      <c r="I27" s="399">
        <f t="shared" si="0"/>
        <v>180</v>
      </c>
      <c r="J27" s="400">
        <v>1800</v>
      </c>
    </row>
    <row r="28" spans="1:14" ht="51.75" customHeight="1">
      <c r="A28" s="396">
        <v>5</v>
      </c>
      <c r="B28" s="397">
        <v>45066</v>
      </c>
      <c r="C28" s="396" t="s">
        <v>133</v>
      </c>
      <c r="D28" s="396" t="s">
        <v>65</v>
      </c>
      <c r="E28" s="396" t="s">
        <v>69</v>
      </c>
      <c r="F28" s="396" t="s">
        <v>198</v>
      </c>
      <c r="G28" s="396" t="s">
        <v>205</v>
      </c>
      <c r="H28" s="398">
        <v>10</v>
      </c>
      <c r="I28" s="399">
        <f t="shared" si="0"/>
        <v>180</v>
      </c>
      <c r="J28" s="400">
        <v>1800</v>
      </c>
    </row>
    <row r="29" spans="1:14" ht="51.75" customHeight="1">
      <c r="A29" s="396">
        <v>6</v>
      </c>
      <c r="B29" s="397">
        <v>45066</v>
      </c>
      <c r="C29" s="396" t="s">
        <v>132</v>
      </c>
      <c r="D29" s="396" t="s">
        <v>65</v>
      </c>
      <c r="E29" s="396" t="s">
        <v>168</v>
      </c>
      <c r="F29" s="396" t="s">
        <v>199</v>
      </c>
      <c r="G29" s="396" t="s">
        <v>206</v>
      </c>
      <c r="H29" s="398">
        <v>7.5</v>
      </c>
      <c r="I29" s="399">
        <f t="shared" si="0"/>
        <v>180</v>
      </c>
      <c r="J29" s="400">
        <v>1350</v>
      </c>
    </row>
    <row r="30" spans="1:14" ht="51.75" customHeight="1">
      <c r="A30" s="396">
        <v>7</v>
      </c>
      <c r="B30" s="397">
        <v>45070</v>
      </c>
      <c r="C30" s="396" t="s">
        <v>192</v>
      </c>
      <c r="D30" s="396" t="s">
        <v>193</v>
      </c>
      <c r="E30" s="396" t="s">
        <v>66</v>
      </c>
      <c r="F30" s="396" t="s">
        <v>200</v>
      </c>
      <c r="G30" s="396" t="s">
        <v>207</v>
      </c>
      <c r="H30" s="398">
        <v>12.5</v>
      </c>
      <c r="I30" s="399">
        <f t="shared" si="0"/>
        <v>180</v>
      </c>
      <c r="J30" s="400">
        <v>2250</v>
      </c>
      <c r="N30" s="403"/>
    </row>
    <row r="31" spans="1:14" ht="51.75" customHeight="1">
      <c r="A31" s="396"/>
      <c r="B31" s="397"/>
      <c r="C31" s="396"/>
      <c r="D31" s="396"/>
      <c r="E31" s="396"/>
      <c r="F31" s="396"/>
      <c r="G31" s="396"/>
      <c r="H31" s="401">
        <f>SUM(H24:H30)</f>
        <v>82</v>
      </c>
      <c r="I31" s="396"/>
      <c r="J31" s="402">
        <f>SUM(J24:J30)</f>
        <v>14760</v>
      </c>
    </row>
    <row r="32" spans="1:14" ht="43.5" customHeight="1">
      <c r="A32" s="355"/>
      <c r="B32" s="356"/>
      <c r="C32" s="355"/>
      <c r="D32" s="355"/>
      <c r="E32" s="355"/>
      <c r="F32" s="355"/>
    </row>
    <row r="33" spans="1:10" ht="43.5" customHeight="1">
      <c r="A33" s="355"/>
      <c r="B33" s="356"/>
      <c r="C33" s="355"/>
      <c r="D33" s="355"/>
      <c r="E33" s="355"/>
      <c r="F33" s="355"/>
      <c r="G33" s="467" t="s">
        <v>70</v>
      </c>
      <c r="H33" s="467"/>
      <c r="I33" s="467"/>
      <c r="J33" s="467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  <c r="G35" s="207"/>
      <c r="H35" s="207"/>
      <c r="I35" s="207"/>
      <c r="J35" s="207"/>
    </row>
    <row r="36" spans="1:10" ht="43.5" customHeight="1">
      <c r="A36" s="355"/>
      <c r="B36" s="356"/>
      <c r="C36" s="355"/>
      <c r="D36" s="355"/>
      <c r="E36" s="355"/>
      <c r="F36" s="355"/>
      <c r="G36" s="207"/>
      <c r="H36" s="207"/>
      <c r="I36" s="207"/>
      <c r="J36" s="207"/>
    </row>
    <row r="37" spans="1:10" ht="43.5" customHeight="1">
      <c r="A37" s="355"/>
      <c r="B37" s="356"/>
      <c r="C37" s="355"/>
      <c r="D37" s="355"/>
      <c r="E37" s="355"/>
      <c r="F37" s="355"/>
      <c r="G37" s="207"/>
      <c r="H37" s="353" t="s">
        <v>30</v>
      </c>
      <c r="I37" s="86"/>
    </row>
    <row r="38" spans="1:10" ht="43.5" customHeight="1">
      <c r="A38" s="355"/>
      <c r="B38" s="356"/>
      <c r="C38" s="355"/>
      <c r="D38" s="355"/>
      <c r="E38" s="355"/>
      <c r="F38" s="355"/>
    </row>
    <row r="39" spans="1:10" ht="43.5" customHeight="1">
      <c r="A39" s="355"/>
      <c r="B39" s="356"/>
      <c r="C39" s="355"/>
      <c r="D39" s="355"/>
      <c r="E39" s="355"/>
      <c r="F39" s="355"/>
    </row>
    <row r="40" spans="1:10" ht="43.5" customHeight="1">
      <c r="A40" s="355"/>
      <c r="B40" s="356"/>
      <c r="C40" s="355"/>
      <c r="D40" s="355"/>
      <c r="E40" s="355"/>
      <c r="F40" s="355"/>
    </row>
    <row r="41" spans="1:10" ht="43.5" customHeight="1">
      <c r="A41" s="355"/>
      <c r="B41" s="356"/>
      <c r="C41" s="355"/>
      <c r="D41" s="355"/>
      <c r="E41" s="355"/>
      <c r="F41" s="355"/>
    </row>
    <row r="42" spans="1:10" ht="43.5" customHeight="1">
      <c r="A42" s="355"/>
      <c r="B42" s="356"/>
      <c r="C42" s="355"/>
      <c r="D42" s="355"/>
      <c r="E42" s="355"/>
      <c r="F42" s="355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43.5" customHeight="1">
      <c r="A80" s="355"/>
      <c r="B80" s="356"/>
      <c r="C80" s="355"/>
      <c r="D80" s="355"/>
      <c r="E80" s="355"/>
      <c r="F80" s="355"/>
      <c r="G80" s="355"/>
      <c r="H80" s="357"/>
      <c r="I80" s="358"/>
      <c r="J80" s="359"/>
    </row>
    <row r="81" spans="1:10" ht="43.5" customHeight="1">
      <c r="A81" s="355"/>
      <c r="B81" s="356"/>
      <c r="C81" s="355"/>
      <c r="D81" s="355"/>
      <c r="E81" s="355"/>
      <c r="F81" s="355"/>
      <c r="G81" s="355"/>
      <c r="H81" s="357"/>
      <c r="I81" s="358"/>
      <c r="J81" s="359"/>
    </row>
    <row r="82" spans="1:10" ht="43.5" customHeight="1">
      <c r="A82" s="355"/>
      <c r="B82" s="356"/>
      <c r="C82" s="355"/>
      <c r="D82" s="355"/>
      <c r="E82" s="355"/>
      <c r="F82" s="355"/>
      <c r="G82" s="355"/>
      <c r="H82" s="357"/>
      <c r="I82" s="358"/>
      <c r="J82" s="359"/>
    </row>
    <row r="83" spans="1:10" ht="43.5" customHeight="1">
      <c r="A83" s="355"/>
      <c r="B83" s="356"/>
      <c r="C83" s="355"/>
      <c r="D83" s="355"/>
      <c r="E83" s="355"/>
      <c r="F83" s="355"/>
      <c r="G83" s="355"/>
      <c r="H83" s="357"/>
      <c r="I83" s="358"/>
      <c r="J83" s="359"/>
    </row>
    <row r="84" spans="1:10" ht="43.5" customHeight="1">
      <c r="A84" s="355"/>
      <c r="B84" s="356"/>
      <c r="C84" s="355"/>
      <c r="D84" s="355"/>
      <c r="E84" s="355"/>
      <c r="F84" s="355"/>
      <c r="G84" s="355"/>
      <c r="H84" s="357"/>
      <c r="I84" s="358"/>
      <c r="J84" s="359"/>
    </row>
    <row r="85" spans="1:10" ht="63.75" customHeight="1">
      <c r="A85" s="5"/>
      <c r="B85" s="355"/>
      <c r="C85" s="355"/>
      <c r="D85" s="355"/>
      <c r="E85" s="355"/>
      <c r="F85" s="355"/>
      <c r="G85" s="355"/>
      <c r="H85" s="360"/>
      <c r="I85" s="355"/>
      <c r="J85" s="361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3" zoomScale="50" zoomScaleNormal="50" workbookViewId="0">
      <selection activeCell="T10" sqref="T10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6" t="s">
        <v>71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1:15" ht="36.75" customHeight="1">
      <c r="A2" s="489" t="s">
        <v>319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72" t="s">
        <v>86</v>
      </c>
      <c r="B4" s="475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502">
        <v>0</v>
      </c>
      <c r="J4" s="502">
        <v>0</v>
      </c>
      <c r="K4" s="502">
        <v>0</v>
      </c>
      <c r="L4" s="502">
        <v>0</v>
      </c>
      <c r="M4" s="502">
        <v>0</v>
      </c>
      <c r="N4" s="259"/>
      <c r="O4" s="106"/>
    </row>
    <row r="5" spans="1:15" ht="33" customHeight="1" thickBot="1">
      <c r="A5" s="473"/>
      <c r="B5" s="476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85"/>
      <c r="J5" s="485"/>
      <c r="K5" s="485"/>
      <c r="L5" s="485"/>
      <c r="M5" s="485"/>
      <c r="N5" s="261"/>
      <c r="O5" s="106"/>
    </row>
    <row r="6" spans="1:15" ht="29.25" customHeight="1">
      <c r="A6" s="472" t="s">
        <v>148</v>
      </c>
      <c r="B6" s="477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503">
        <v>1.5</v>
      </c>
      <c r="J6" s="503">
        <v>189.5</v>
      </c>
      <c r="K6" s="503">
        <v>0</v>
      </c>
      <c r="L6" s="503">
        <v>0</v>
      </c>
      <c r="M6" s="503">
        <v>2.5</v>
      </c>
      <c r="N6" s="341"/>
      <c r="O6" s="106"/>
    </row>
    <row r="7" spans="1:15" ht="31.5" customHeight="1" thickBot="1">
      <c r="A7" s="474"/>
      <c r="B7" s="478"/>
      <c r="C7" s="338" t="s">
        <v>89</v>
      </c>
      <c r="D7" s="339">
        <v>0</v>
      </c>
      <c r="E7" s="339">
        <v>190.5</v>
      </c>
      <c r="F7" s="339">
        <v>0</v>
      </c>
      <c r="G7" s="339">
        <v>0</v>
      </c>
      <c r="H7" s="340">
        <v>190.5</v>
      </c>
      <c r="I7" s="504"/>
      <c r="J7" s="504"/>
      <c r="K7" s="504"/>
      <c r="L7" s="504"/>
      <c r="M7" s="504"/>
      <c r="N7" s="342"/>
      <c r="O7" s="106"/>
    </row>
    <row r="8" spans="1:15" ht="36.75" customHeight="1">
      <c r="A8" s="472" t="s">
        <v>147</v>
      </c>
      <c r="B8" s="498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505">
        <v>41.5</v>
      </c>
      <c r="J8" s="505">
        <v>66.5</v>
      </c>
      <c r="K8" s="505">
        <v>0</v>
      </c>
      <c r="L8" s="505">
        <v>0</v>
      </c>
      <c r="M8" s="505">
        <f t="shared" ref="M8" si="0">I8+H9-J8</f>
        <v>16.5</v>
      </c>
      <c r="N8" s="367"/>
      <c r="O8" s="106"/>
    </row>
    <row r="9" spans="1:15" ht="27.75" customHeight="1" thickBot="1">
      <c r="A9" s="473"/>
      <c r="B9" s="499"/>
      <c r="C9" s="368" t="s">
        <v>89</v>
      </c>
      <c r="D9" s="369">
        <v>0</v>
      </c>
      <c r="E9" s="369">
        <v>41.5</v>
      </c>
      <c r="F9" s="369">
        <v>0</v>
      </c>
      <c r="G9" s="369">
        <v>0</v>
      </c>
      <c r="H9" s="370">
        <v>41.5</v>
      </c>
      <c r="I9" s="499"/>
      <c r="J9" s="499"/>
      <c r="K9" s="499"/>
      <c r="L9" s="499"/>
      <c r="M9" s="499"/>
      <c r="N9" s="371"/>
      <c r="O9" s="106"/>
    </row>
    <row r="10" spans="1:15" ht="41.25" customHeight="1">
      <c r="A10" s="472" t="s">
        <v>322</v>
      </c>
      <c r="B10" s="500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506">
        <v>0</v>
      </c>
      <c r="J10" s="506">
        <v>102.5</v>
      </c>
      <c r="K10" s="506">
        <v>0</v>
      </c>
      <c r="L10" s="506">
        <v>0</v>
      </c>
      <c r="M10" s="506">
        <f t="shared" ref="M10" si="2">I10+H11-J10</f>
        <v>29</v>
      </c>
      <c r="N10" s="383"/>
      <c r="O10" s="106"/>
    </row>
    <row r="11" spans="1:15" ht="39" customHeight="1" thickBot="1">
      <c r="A11" s="473"/>
      <c r="B11" s="501"/>
      <c r="C11" s="384" t="s">
        <v>89</v>
      </c>
      <c r="D11" s="385">
        <v>0</v>
      </c>
      <c r="E11" s="385">
        <v>131.5</v>
      </c>
      <c r="F11" s="385">
        <v>0</v>
      </c>
      <c r="G11" s="385">
        <v>0</v>
      </c>
      <c r="H11" s="386">
        <v>131.5</v>
      </c>
      <c r="I11" s="501"/>
      <c r="J11" s="501"/>
      <c r="K11" s="501"/>
      <c r="L11" s="501"/>
      <c r="M11" s="501"/>
      <c r="N11" s="387"/>
      <c r="O11" s="106"/>
    </row>
    <row r="12" spans="1:15" ht="34.5" customHeight="1">
      <c r="A12" s="472" t="s">
        <v>177</v>
      </c>
      <c r="B12" s="475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502">
        <v>0</v>
      </c>
      <c r="J12" s="502">
        <v>0</v>
      </c>
      <c r="K12" s="502">
        <v>0</v>
      </c>
      <c r="L12" s="502">
        <v>0</v>
      </c>
      <c r="M12" s="503">
        <f t="shared" ref="M12" si="3">I12+H13-J12</f>
        <v>0</v>
      </c>
      <c r="N12" s="243"/>
      <c r="O12" s="106"/>
    </row>
    <row r="13" spans="1:15" ht="36" customHeight="1" thickBot="1">
      <c r="A13" s="473"/>
      <c r="B13" s="485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85"/>
      <c r="J13" s="485"/>
      <c r="K13" s="485"/>
      <c r="L13" s="485"/>
      <c r="M13" s="504"/>
      <c r="N13" s="246"/>
      <c r="O13" s="106"/>
    </row>
    <row r="14" spans="1:15" ht="29.25" customHeight="1">
      <c r="A14" s="472" t="s">
        <v>92</v>
      </c>
      <c r="B14" s="475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502">
        <v>0</v>
      </c>
      <c r="J14" s="502">
        <v>0</v>
      </c>
      <c r="K14" s="502">
        <v>0</v>
      </c>
      <c r="L14" s="502">
        <v>0</v>
      </c>
      <c r="M14" s="503">
        <f t="shared" ref="M14" si="5">I14+H15-J14</f>
        <v>0</v>
      </c>
      <c r="N14" s="243"/>
      <c r="O14" s="106"/>
    </row>
    <row r="15" spans="1:15" ht="38.25" customHeight="1" thickBot="1">
      <c r="A15" s="473"/>
      <c r="B15" s="485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85"/>
      <c r="J15" s="485"/>
      <c r="K15" s="485"/>
      <c r="L15" s="485"/>
      <c r="M15" s="504"/>
      <c r="N15" s="246"/>
      <c r="O15" s="106"/>
    </row>
    <row r="16" spans="1:15" ht="31.5" customHeight="1">
      <c r="A16" s="472" t="s">
        <v>93</v>
      </c>
      <c r="B16" s="475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502">
        <v>0</v>
      </c>
      <c r="J16" s="502">
        <v>0</v>
      </c>
      <c r="K16" s="502">
        <v>0</v>
      </c>
      <c r="L16" s="502">
        <v>0</v>
      </c>
      <c r="M16" s="503">
        <f t="shared" ref="M16" si="6">I16+H17-J16</f>
        <v>0</v>
      </c>
      <c r="N16" s="253"/>
      <c r="O16" s="106"/>
    </row>
    <row r="17" spans="1:16" ht="33" customHeight="1" thickBot="1">
      <c r="A17" s="473"/>
      <c r="B17" s="485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85"/>
      <c r="J17" s="485"/>
      <c r="K17" s="485"/>
      <c r="L17" s="485"/>
      <c r="M17" s="504"/>
      <c r="N17" s="246"/>
      <c r="O17" s="106"/>
    </row>
    <row r="18" spans="1:16" ht="30.75" customHeight="1">
      <c r="A18" s="472" t="s">
        <v>171</v>
      </c>
      <c r="B18" s="523" t="s">
        <v>146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507">
        <v>0</v>
      </c>
      <c r="J18" s="507">
        <v>162</v>
      </c>
      <c r="K18" s="507">
        <v>0</v>
      </c>
      <c r="L18" s="507">
        <v>0</v>
      </c>
      <c r="M18" s="507">
        <f t="shared" ref="M18" si="7">I18+H19-J18</f>
        <v>7</v>
      </c>
      <c r="N18" s="391"/>
      <c r="O18" s="106"/>
    </row>
    <row r="19" spans="1:16" ht="29.25" customHeight="1" thickBot="1">
      <c r="A19" s="473"/>
      <c r="B19" s="508"/>
      <c r="C19" s="392" t="s">
        <v>89</v>
      </c>
      <c r="D19" s="393">
        <v>0</v>
      </c>
      <c r="E19" s="393">
        <v>169</v>
      </c>
      <c r="F19" s="393">
        <v>0</v>
      </c>
      <c r="G19" s="393">
        <v>0</v>
      </c>
      <c r="H19" s="394">
        <v>169</v>
      </c>
      <c r="I19" s="508"/>
      <c r="J19" s="508"/>
      <c r="K19" s="508"/>
      <c r="L19" s="508"/>
      <c r="M19" s="508"/>
      <c r="N19" s="395"/>
      <c r="O19" s="106"/>
    </row>
    <row r="20" spans="1:16" ht="36.75" customHeight="1">
      <c r="A20" s="472" t="s">
        <v>149</v>
      </c>
      <c r="B20" s="523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507">
        <v>17</v>
      </c>
      <c r="J20" s="507">
        <v>140.75</v>
      </c>
      <c r="K20" s="507">
        <v>0</v>
      </c>
      <c r="L20" s="507">
        <v>0</v>
      </c>
      <c r="M20" s="507">
        <f t="shared" ref="M20" si="8">I20+H21-J20</f>
        <v>101.25</v>
      </c>
      <c r="N20" s="391"/>
      <c r="O20" s="106" t="s">
        <v>94</v>
      </c>
    </row>
    <row r="21" spans="1:16" ht="33" customHeight="1" thickBot="1">
      <c r="A21" s="474"/>
      <c r="B21" s="508"/>
      <c r="C21" s="392" t="s">
        <v>89</v>
      </c>
      <c r="D21" s="393">
        <v>0</v>
      </c>
      <c r="E21" s="393">
        <v>225</v>
      </c>
      <c r="F21" s="393">
        <v>0</v>
      </c>
      <c r="G21" s="393">
        <v>0</v>
      </c>
      <c r="H21" s="394">
        <v>225</v>
      </c>
      <c r="I21" s="508"/>
      <c r="J21" s="508"/>
      <c r="K21" s="508"/>
      <c r="L21" s="508"/>
      <c r="M21" s="508"/>
      <c r="N21" s="395"/>
      <c r="O21" s="106"/>
    </row>
    <row r="22" spans="1:16" ht="39.75" customHeight="1">
      <c r="A22" s="481" t="s">
        <v>183</v>
      </c>
      <c r="B22" s="483" t="s">
        <v>146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519">
        <v>0</v>
      </c>
      <c r="J22" s="519">
        <v>42</v>
      </c>
      <c r="K22" s="519">
        <v>0</v>
      </c>
      <c r="L22" s="519">
        <v>0</v>
      </c>
      <c r="M22" s="505">
        <f t="shared" ref="M22" si="9">I22+H23-J22</f>
        <v>0</v>
      </c>
      <c r="N22" s="375"/>
      <c r="O22" s="106"/>
    </row>
    <row r="23" spans="1:16" ht="29.25" customHeight="1" thickBot="1">
      <c r="A23" s="482"/>
      <c r="B23" s="484"/>
      <c r="C23" s="376" t="s">
        <v>89</v>
      </c>
      <c r="D23" s="377">
        <v>0</v>
      </c>
      <c r="E23" s="377">
        <v>42</v>
      </c>
      <c r="F23" s="377">
        <v>0</v>
      </c>
      <c r="G23" s="377">
        <v>0</v>
      </c>
      <c r="H23" s="378">
        <v>42</v>
      </c>
      <c r="I23" s="520"/>
      <c r="J23" s="520"/>
      <c r="K23" s="520"/>
      <c r="L23" s="520"/>
      <c r="M23" s="499"/>
      <c r="N23" s="379"/>
      <c r="O23" s="106"/>
    </row>
    <row r="24" spans="1:16" ht="37.5" customHeight="1" thickBot="1">
      <c r="A24" s="492" t="s">
        <v>49</v>
      </c>
      <c r="B24" s="493"/>
      <c r="C24" s="494"/>
      <c r="D24" s="262">
        <f>SUM(D6:D19)</f>
        <v>0</v>
      </c>
      <c r="E24" s="262">
        <f>SUM(E4:E23)</f>
        <v>799.5</v>
      </c>
      <c r="F24" s="262">
        <f>SUM(F6:F19)</f>
        <v>0</v>
      </c>
      <c r="G24" s="262">
        <f>SUM(G4:G21)</f>
        <v>0</v>
      </c>
      <c r="H24" s="262">
        <f>SUM(H4:H23)</f>
        <v>799.5</v>
      </c>
      <c r="I24" s="262">
        <v>60</v>
      </c>
      <c r="J24" s="262">
        <f>SUM(J4:J23)</f>
        <v>703.25</v>
      </c>
      <c r="K24" s="262">
        <f>SUM(K6:K19)</f>
        <v>0</v>
      </c>
      <c r="L24" s="262">
        <f>SUM(L6:L19)</f>
        <v>0</v>
      </c>
      <c r="M24" s="262">
        <v>156.25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524">
        <f>I26+H26-J26</f>
        <v>156.25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799.5</v>
      </c>
      <c r="F26" s="105">
        <f>+F15+F13+F11+F9+F7</f>
        <v>0</v>
      </c>
      <c r="G26" s="105">
        <v>0</v>
      </c>
      <c r="H26" s="105">
        <v>799.5</v>
      </c>
      <c r="I26" s="105">
        <v>60</v>
      </c>
      <c r="J26" s="105">
        <v>703.25</v>
      </c>
      <c r="K26" s="105">
        <f>+K15+K13+K11+K9+K7</f>
        <v>0</v>
      </c>
      <c r="L26" s="105">
        <v>0</v>
      </c>
      <c r="M26" s="263">
        <v>156.25</v>
      </c>
      <c r="N26" s="525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95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108</v>
      </c>
      <c r="P28" s="120" t="s">
        <v>109</v>
      </c>
    </row>
    <row r="29" spans="1:16" ht="23.25" customHeight="1">
      <c r="A29" s="521" t="s">
        <v>96</v>
      </c>
      <c r="B29" s="479" t="s">
        <v>97</v>
      </c>
      <c r="C29" s="479" t="s">
        <v>98</v>
      </c>
      <c r="D29" s="518" t="s">
        <v>99</v>
      </c>
      <c r="E29" s="479" t="s">
        <v>100</v>
      </c>
      <c r="F29" s="495" t="s">
        <v>101</v>
      </c>
      <c r="G29" s="496"/>
      <c r="H29" s="495" t="s">
        <v>78</v>
      </c>
      <c r="I29" s="496"/>
      <c r="J29" s="495" t="s">
        <v>102</v>
      </c>
      <c r="K29" s="497"/>
      <c r="L29" s="496"/>
      <c r="M29" s="239" t="s">
        <v>103</v>
      </c>
      <c r="N29" s="248"/>
      <c r="O29" s="111"/>
      <c r="P29" s="122"/>
    </row>
    <row r="30" spans="1:16" ht="22.5" customHeight="1">
      <c r="A30" s="522"/>
      <c r="B30" s="480"/>
      <c r="C30" s="480"/>
      <c r="D30" s="480"/>
      <c r="E30" s="480"/>
      <c r="F30" s="109" t="s">
        <v>104</v>
      </c>
      <c r="G30" s="109" t="s">
        <v>105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106</v>
      </c>
      <c r="N30" s="121" t="s">
        <v>107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509" t="s">
        <v>110</v>
      </c>
      <c r="B33" s="510"/>
      <c r="C33" s="510"/>
      <c r="D33" s="510"/>
      <c r="E33" s="510"/>
      <c r="F33" s="510"/>
      <c r="G33" s="511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512"/>
      <c r="B34" s="513"/>
      <c r="C34" s="513"/>
      <c r="D34" s="513"/>
      <c r="E34" s="513"/>
      <c r="F34" s="513"/>
      <c r="G34" s="514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512"/>
      <c r="B35" s="513"/>
      <c r="C35" s="513"/>
      <c r="D35" s="513"/>
      <c r="E35" s="513"/>
      <c r="F35" s="513"/>
      <c r="G35" s="514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515"/>
      <c r="B36" s="516"/>
      <c r="C36" s="516"/>
      <c r="D36" s="516"/>
      <c r="E36" s="516"/>
      <c r="F36" s="516"/>
      <c r="G36" s="517"/>
      <c r="H36" s="115"/>
      <c r="I36" s="115"/>
      <c r="J36" s="127" t="s">
        <v>111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5" zoomScale="50" zoomScaleNormal="50" workbookViewId="0">
      <selection activeCell="I35" sqref="I35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0" t="s">
        <v>112</v>
      </c>
      <c r="C1" s="530"/>
      <c r="D1" s="530"/>
      <c r="E1" s="41"/>
      <c r="F1" s="530" t="s">
        <v>1</v>
      </c>
      <c r="G1" s="530"/>
      <c r="H1" s="41"/>
      <c r="I1" s="530" t="s">
        <v>53</v>
      </c>
    </row>
    <row r="2" spans="2:9" ht="28.5">
      <c r="B2" s="530"/>
      <c r="C2" s="530"/>
      <c r="D2" s="530"/>
      <c r="E2" s="17"/>
      <c r="F2" s="530"/>
      <c r="G2" s="530"/>
      <c r="H2" s="17"/>
      <c r="I2" s="530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2" t="s">
        <v>71</v>
      </c>
      <c r="C4" s="533"/>
      <c r="D4" s="533"/>
      <c r="E4" s="533"/>
      <c r="F4" s="533"/>
      <c r="G4" s="533"/>
      <c r="H4" s="533"/>
      <c r="I4" s="533"/>
    </row>
    <row r="5" spans="2:9" ht="26.25">
      <c r="B5" s="450" t="s">
        <v>35</v>
      </c>
      <c r="C5" s="450"/>
      <c r="D5" s="450"/>
      <c r="E5" s="450"/>
      <c r="F5" s="450"/>
      <c r="G5" s="450"/>
      <c r="H5" s="450"/>
      <c r="I5" s="450"/>
    </row>
    <row r="6" spans="2:9">
      <c r="B6" s="439"/>
      <c r="C6" s="451"/>
      <c r="D6" s="451"/>
      <c r="E6" s="451"/>
      <c r="F6" s="451"/>
      <c r="G6" s="451"/>
      <c r="H6" s="451"/>
      <c r="I6" s="451"/>
    </row>
    <row r="7" spans="2:9" ht="23.25">
      <c r="B7" s="452" t="s">
        <v>36</v>
      </c>
      <c r="C7" s="448"/>
      <c r="D7" s="448"/>
      <c r="E7" s="448"/>
      <c r="F7" s="448"/>
      <c r="G7" s="448"/>
      <c r="H7" s="448"/>
      <c r="I7" s="448"/>
    </row>
    <row r="8" spans="2:9" ht="36" customHeight="1">
      <c r="B8" s="35"/>
      <c r="C8" s="447" t="s">
        <v>113</v>
      </c>
      <c r="D8" s="448"/>
      <c r="E8" s="448"/>
      <c r="F8" s="448"/>
      <c r="G8" s="448"/>
      <c r="H8" s="448"/>
      <c r="I8" s="448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320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187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134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114</v>
      </c>
      <c r="H20" s="59" t="s">
        <v>115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116</v>
      </c>
      <c r="H21" s="50"/>
      <c r="I21" s="531"/>
    </row>
    <row r="22" spans="2:9" ht="26.25">
      <c r="C22" s="50"/>
      <c r="D22" s="50"/>
      <c r="E22" s="50"/>
      <c r="F22" s="50"/>
      <c r="G22" s="50"/>
      <c r="H22" s="50"/>
      <c r="I22" s="532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144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317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150</v>
      </c>
      <c r="D27" s="534" t="s">
        <v>151</v>
      </c>
      <c r="E27" s="534"/>
      <c r="F27" s="279" t="s">
        <v>152</v>
      </c>
      <c r="G27" s="279" t="s">
        <v>153</v>
      </c>
      <c r="H27" s="280" t="s">
        <v>154</v>
      </c>
      <c r="I27" s="65"/>
    </row>
    <row r="28" spans="2:9" ht="51" customHeight="1">
      <c r="B28" s="63"/>
      <c r="C28" s="281">
        <v>1</v>
      </c>
      <c r="D28" s="529" t="s">
        <v>155</v>
      </c>
      <c r="E28" s="529"/>
      <c r="F28" s="282">
        <v>256</v>
      </c>
      <c r="G28" s="283">
        <v>50</v>
      </c>
      <c r="H28" s="284">
        <f>F28*G28</f>
        <v>12800</v>
      </c>
      <c r="I28" s="65"/>
    </row>
    <row r="29" spans="2:9" ht="55.5" customHeight="1">
      <c r="B29" s="63"/>
      <c r="C29" s="281">
        <v>2</v>
      </c>
      <c r="D29" s="529" t="s">
        <v>156</v>
      </c>
      <c r="E29" s="529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29" t="s">
        <v>157</v>
      </c>
      <c r="E30" s="529"/>
      <c r="F30" s="282">
        <v>42</v>
      </c>
      <c r="G30" s="283">
        <v>100</v>
      </c>
      <c r="H30" s="284">
        <f>F30*G30</f>
        <v>4200</v>
      </c>
      <c r="I30" s="65"/>
    </row>
    <row r="31" spans="2:9" ht="41.25" customHeight="1">
      <c r="B31" s="63"/>
      <c r="C31" s="285"/>
      <c r="D31" s="286" t="s">
        <v>158</v>
      </c>
      <c r="E31" s="287"/>
      <c r="F31" s="288">
        <f>SUM(F28:F30)</f>
        <v>298</v>
      </c>
      <c r="G31" s="288"/>
      <c r="H31" s="284">
        <f>SUM(H28:H30)</f>
        <v>17000</v>
      </c>
      <c r="I31" s="65"/>
    </row>
    <row r="32" spans="2:9" ht="41.25" customHeight="1">
      <c r="B32" s="63"/>
      <c r="C32" s="526" t="s">
        <v>159</v>
      </c>
      <c r="D32" s="527"/>
      <c r="E32" s="527"/>
      <c r="F32" s="527"/>
      <c r="G32" s="528"/>
      <c r="H32" s="289">
        <f>H31*9%</f>
        <v>1530</v>
      </c>
      <c r="I32" s="65"/>
    </row>
    <row r="33" spans="2:9" ht="51" customHeight="1">
      <c r="B33" s="63"/>
      <c r="C33" s="526" t="s">
        <v>160</v>
      </c>
      <c r="D33" s="527"/>
      <c r="E33" s="527"/>
      <c r="F33" s="527"/>
      <c r="G33" s="528"/>
      <c r="H33" s="289">
        <f>H31*9%</f>
        <v>1530</v>
      </c>
      <c r="I33" s="65"/>
    </row>
    <row r="34" spans="2:9" ht="39" customHeight="1">
      <c r="B34" s="63"/>
      <c r="C34" s="526" t="s">
        <v>161</v>
      </c>
      <c r="D34" s="527"/>
      <c r="E34" s="527"/>
      <c r="F34" s="527"/>
      <c r="G34" s="528"/>
      <c r="H34" s="289">
        <v>3060</v>
      </c>
      <c r="I34" s="65"/>
    </row>
    <row r="35" spans="2:9" ht="33.75" customHeight="1">
      <c r="B35" s="68"/>
      <c r="C35" s="526" t="s">
        <v>162</v>
      </c>
      <c r="D35" s="527"/>
      <c r="E35" s="527"/>
      <c r="F35" s="527"/>
      <c r="G35" s="528"/>
      <c r="H35" s="290">
        <f>H31+H34</f>
        <v>20060</v>
      </c>
      <c r="I35" s="65"/>
    </row>
    <row r="36" spans="2:9" ht="36" customHeight="1">
      <c r="B36" s="63"/>
      <c r="C36" s="526" t="s">
        <v>163</v>
      </c>
      <c r="D36" s="527"/>
      <c r="E36" s="527"/>
      <c r="F36" s="527"/>
      <c r="G36" s="528"/>
      <c r="H36" s="290">
        <v>0</v>
      </c>
      <c r="I36" s="65"/>
    </row>
    <row r="37" spans="2:9" ht="33.75" customHeight="1">
      <c r="B37" s="63"/>
      <c r="C37" s="526" t="s">
        <v>164</v>
      </c>
      <c r="D37" s="527"/>
      <c r="E37" s="527"/>
      <c r="F37" s="527"/>
      <c r="G37" s="527"/>
      <c r="H37" s="291">
        <f>H35+H36</f>
        <v>20060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165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117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F22" sqref="F22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206"/>
      <c r="H5" s="206"/>
      <c r="I5" s="206"/>
      <c r="J5" s="206"/>
      <c r="K5" s="206"/>
    </row>
    <row r="6" spans="1:11" ht="33" customHeight="1">
      <c r="A6" s="452" t="s">
        <v>36</v>
      </c>
      <c r="B6" s="448"/>
      <c r="C6" s="448"/>
      <c r="D6" s="448"/>
      <c r="E6" s="448"/>
      <c r="F6" s="448"/>
      <c r="G6" s="208"/>
      <c r="H6" s="208"/>
      <c r="I6" s="208"/>
      <c r="J6" s="208"/>
      <c r="K6" s="208"/>
    </row>
    <row r="7" spans="1:11" ht="28.5" customHeight="1">
      <c r="A7" s="20"/>
      <c r="B7" s="20"/>
      <c r="C7" s="447" t="s">
        <v>121</v>
      </c>
      <c r="D7" s="448"/>
      <c r="E7" s="448"/>
      <c r="F7" s="448"/>
      <c r="G7" s="208"/>
      <c r="H7" s="208"/>
      <c r="I7" s="208"/>
      <c r="J7" s="208"/>
      <c r="K7" s="208"/>
    </row>
    <row r="8" spans="1:11" ht="33" customHeight="1">
      <c r="A8" s="208"/>
      <c r="B8" s="442" t="s">
        <v>5</v>
      </c>
      <c r="C8" s="441"/>
      <c r="D8" s="441"/>
      <c r="E8" s="441"/>
      <c r="F8" s="441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110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54" t="s">
        <v>143</v>
      </c>
      <c r="C16" s="454"/>
      <c r="D16" s="454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317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5"/>
      <c r="C26" s="456"/>
      <c r="D26" s="457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8" t="s">
        <v>166</v>
      </c>
      <c r="D27" s="459"/>
      <c r="E27" s="231">
        <v>237.5</v>
      </c>
      <c r="F27" s="218">
        <f>E27*180</f>
        <v>42750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60" t="s">
        <v>52</v>
      </c>
      <c r="C29" s="461"/>
      <c r="D29" s="461"/>
      <c r="E29" s="459"/>
      <c r="F29" s="218">
        <v>42750</v>
      </c>
      <c r="G29" s="5"/>
      <c r="H29" s="208"/>
      <c r="I29" s="208"/>
      <c r="J29" s="208"/>
      <c r="K29" s="208"/>
    </row>
    <row r="30" spans="1:11" ht="24" thickBot="1">
      <c r="A30" s="208"/>
      <c r="B30" s="462"/>
      <c r="C30" s="463"/>
      <c r="D30" s="463"/>
      <c r="E30" s="463"/>
      <c r="F30" s="464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53"/>
      <c r="C32" s="453"/>
      <c r="D32" s="453"/>
      <c r="E32" s="453"/>
      <c r="F32" s="453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1"/>
  <sheetViews>
    <sheetView topLeftCell="A47" zoomScaleNormal="100" zoomScaleSheetLayoutView="40" workbookViewId="0">
      <selection activeCell="D54" sqref="D5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143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45050</v>
      </c>
      <c r="C24" s="233" t="s">
        <v>64</v>
      </c>
      <c r="D24" s="233" t="s">
        <v>65</v>
      </c>
      <c r="E24" s="233" t="s">
        <v>169</v>
      </c>
      <c r="F24" s="233" t="s">
        <v>224</v>
      </c>
      <c r="G24" s="233" t="s">
        <v>247</v>
      </c>
      <c r="H24" s="234">
        <v>22</v>
      </c>
      <c r="I24" s="235">
        <f t="shared" ref="I24:I29" si="0">J24/H24</f>
        <v>180</v>
      </c>
      <c r="J24" s="344">
        <v>3960</v>
      </c>
    </row>
    <row r="25" spans="1:10" ht="43.5" customHeight="1">
      <c r="A25" s="233">
        <v>2</v>
      </c>
      <c r="B25" s="330">
        <v>45050</v>
      </c>
      <c r="C25" s="233" t="s">
        <v>64</v>
      </c>
      <c r="D25" s="233" t="s">
        <v>67</v>
      </c>
      <c r="E25" s="233" t="s">
        <v>66</v>
      </c>
      <c r="F25" s="233" t="s">
        <v>225</v>
      </c>
      <c r="G25" s="233" t="s">
        <v>248</v>
      </c>
      <c r="H25" s="234">
        <v>5</v>
      </c>
      <c r="I25" s="235">
        <f t="shared" si="0"/>
        <v>180</v>
      </c>
      <c r="J25" s="344">
        <v>900</v>
      </c>
    </row>
    <row r="26" spans="1:10" ht="43.5" customHeight="1">
      <c r="A26" s="233">
        <v>3</v>
      </c>
      <c r="B26" s="330">
        <v>45050</v>
      </c>
      <c r="C26" s="233" t="s">
        <v>64</v>
      </c>
      <c r="D26" s="233" t="s">
        <v>67</v>
      </c>
      <c r="E26" s="233" t="s">
        <v>69</v>
      </c>
      <c r="F26" s="233" t="s">
        <v>226</v>
      </c>
      <c r="G26" s="233" t="s">
        <v>249</v>
      </c>
      <c r="H26" s="234">
        <v>5</v>
      </c>
      <c r="I26" s="235">
        <f t="shared" si="0"/>
        <v>180</v>
      </c>
      <c r="J26" s="344">
        <v>900</v>
      </c>
    </row>
    <row r="27" spans="1:10" ht="43.5" customHeight="1">
      <c r="A27" s="233">
        <v>4</v>
      </c>
      <c r="B27" s="330">
        <v>45050</v>
      </c>
      <c r="C27" s="233" t="s">
        <v>64</v>
      </c>
      <c r="D27" s="233" t="s">
        <v>175</v>
      </c>
      <c r="E27" s="233" t="s">
        <v>68</v>
      </c>
      <c r="F27" s="233" t="s">
        <v>227</v>
      </c>
      <c r="G27" s="233" t="s">
        <v>250</v>
      </c>
      <c r="H27" s="234">
        <v>5</v>
      </c>
      <c r="I27" s="235">
        <f t="shared" si="0"/>
        <v>180</v>
      </c>
      <c r="J27" s="344">
        <v>900</v>
      </c>
    </row>
    <row r="28" spans="1:10" ht="43.5" customHeight="1">
      <c r="A28" s="233">
        <v>5</v>
      </c>
      <c r="B28" s="330">
        <v>45050</v>
      </c>
      <c r="C28" s="233" t="s">
        <v>64</v>
      </c>
      <c r="D28" s="233" t="s">
        <v>65</v>
      </c>
      <c r="E28" s="233" t="s">
        <v>167</v>
      </c>
      <c r="F28" s="233" t="s">
        <v>228</v>
      </c>
      <c r="G28" s="233" t="s">
        <v>251</v>
      </c>
      <c r="H28" s="234">
        <v>4.5</v>
      </c>
      <c r="I28" s="235">
        <f t="shared" si="0"/>
        <v>180</v>
      </c>
      <c r="J28" s="344">
        <v>810</v>
      </c>
    </row>
    <row r="29" spans="1:10" ht="43.5" customHeight="1">
      <c r="A29" s="233">
        <v>6</v>
      </c>
      <c r="B29" s="330">
        <v>45053</v>
      </c>
      <c r="C29" s="233" t="s">
        <v>179</v>
      </c>
      <c r="D29" s="233" t="s">
        <v>180</v>
      </c>
      <c r="E29" s="233" t="s">
        <v>69</v>
      </c>
      <c r="F29" s="233" t="s">
        <v>210</v>
      </c>
      <c r="G29" s="233" t="s">
        <v>233</v>
      </c>
      <c r="H29" s="234">
        <v>15</v>
      </c>
      <c r="I29" s="235">
        <f t="shared" si="0"/>
        <v>180</v>
      </c>
      <c r="J29" s="344">
        <v>2700</v>
      </c>
    </row>
    <row r="30" spans="1:10" ht="43.5" customHeight="1">
      <c r="A30" s="233">
        <v>7</v>
      </c>
      <c r="B30" s="330">
        <v>45053</v>
      </c>
      <c r="C30" s="233" t="s">
        <v>179</v>
      </c>
      <c r="D30" s="233" t="s">
        <v>180</v>
      </c>
      <c r="E30" s="233" t="s">
        <v>182</v>
      </c>
      <c r="F30" s="233" t="s">
        <v>211</v>
      </c>
      <c r="G30" s="233" t="s">
        <v>234</v>
      </c>
      <c r="H30" s="234">
        <v>9</v>
      </c>
      <c r="I30" s="235">
        <f t="shared" ref="I30:I34" si="1">J30/H30</f>
        <v>180</v>
      </c>
      <c r="J30" s="344">
        <v>1620</v>
      </c>
    </row>
    <row r="31" spans="1:10" ht="43.5" customHeight="1">
      <c r="A31" s="233">
        <v>8</v>
      </c>
      <c r="B31" s="330">
        <v>45055</v>
      </c>
      <c r="C31" s="233" t="s">
        <v>64</v>
      </c>
      <c r="D31" s="233" t="s">
        <v>174</v>
      </c>
      <c r="E31" s="233" t="s">
        <v>66</v>
      </c>
      <c r="F31" s="233" t="s">
        <v>212</v>
      </c>
      <c r="G31" s="233" t="s">
        <v>235</v>
      </c>
      <c r="H31" s="234">
        <v>5</v>
      </c>
      <c r="I31" s="235">
        <f t="shared" si="1"/>
        <v>180</v>
      </c>
      <c r="J31" s="344">
        <v>900</v>
      </c>
    </row>
    <row r="32" spans="1:10" ht="43.5" customHeight="1">
      <c r="A32" s="233">
        <v>9</v>
      </c>
      <c r="B32" s="330">
        <v>45055</v>
      </c>
      <c r="C32" s="233" t="s">
        <v>64</v>
      </c>
      <c r="D32" s="233" t="s">
        <v>175</v>
      </c>
      <c r="E32" s="233" t="s">
        <v>69</v>
      </c>
      <c r="F32" s="233" t="s">
        <v>213</v>
      </c>
      <c r="G32" s="233" t="s">
        <v>236</v>
      </c>
      <c r="H32" s="234">
        <v>5</v>
      </c>
      <c r="I32" s="235">
        <f t="shared" si="1"/>
        <v>180</v>
      </c>
      <c r="J32" s="344">
        <v>900</v>
      </c>
    </row>
    <row r="33" spans="1:10" ht="43.5" customHeight="1">
      <c r="A33" s="233">
        <v>10</v>
      </c>
      <c r="B33" s="330">
        <v>45055</v>
      </c>
      <c r="C33" s="233" t="s">
        <v>64</v>
      </c>
      <c r="D33" s="233" t="s">
        <v>175</v>
      </c>
      <c r="E33" s="233" t="s">
        <v>68</v>
      </c>
      <c r="F33" s="233" t="s">
        <v>214</v>
      </c>
      <c r="G33" s="233" t="s">
        <v>237</v>
      </c>
      <c r="H33" s="234">
        <v>5</v>
      </c>
      <c r="I33" s="235">
        <f t="shared" si="1"/>
        <v>180</v>
      </c>
      <c r="J33" s="344">
        <v>900</v>
      </c>
    </row>
    <row r="34" spans="1:10" ht="43.5" customHeight="1">
      <c r="A34" s="233">
        <v>11</v>
      </c>
      <c r="B34" s="330">
        <v>45057</v>
      </c>
      <c r="C34" s="233" t="s">
        <v>173</v>
      </c>
      <c r="D34" s="233" t="s">
        <v>67</v>
      </c>
      <c r="E34" s="233" t="s">
        <v>169</v>
      </c>
      <c r="F34" s="233" t="s">
        <v>215</v>
      </c>
      <c r="G34" s="233" t="s">
        <v>238</v>
      </c>
      <c r="H34" s="234">
        <v>20</v>
      </c>
      <c r="I34" s="235">
        <f t="shared" si="1"/>
        <v>180</v>
      </c>
      <c r="J34" s="344">
        <v>3600</v>
      </c>
    </row>
    <row r="35" spans="1:10" ht="43.5" customHeight="1">
      <c r="A35" s="233">
        <v>12</v>
      </c>
      <c r="B35" s="330">
        <v>45057</v>
      </c>
      <c r="C35" s="233" t="s">
        <v>173</v>
      </c>
      <c r="D35" s="233" t="s">
        <v>67</v>
      </c>
      <c r="E35" s="233" t="s">
        <v>176</v>
      </c>
      <c r="F35" s="233" t="s">
        <v>216</v>
      </c>
      <c r="G35" s="233" t="s">
        <v>239</v>
      </c>
      <c r="H35" s="234">
        <v>16</v>
      </c>
      <c r="I35" s="235">
        <f t="shared" ref="I35:I46" si="2">J35/H35</f>
        <v>180</v>
      </c>
      <c r="J35" s="344">
        <v>2880</v>
      </c>
    </row>
    <row r="36" spans="1:10" ht="43.5" customHeight="1">
      <c r="A36" s="233">
        <v>13</v>
      </c>
      <c r="B36" s="330">
        <v>45057</v>
      </c>
      <c r="C36" s="233" t="s">
        <v>173</v>
      </c>
      <c r="D36" s="233" t="s">
        <v>67</v>
      </c>
      <c r="E36" s="233" t="s">
        <v>167</v>
      </c>
      <c r="F36" s="233" t="s">
        <v>217</v>
      </c>
      <c r="G36" s="233" t="s">
        <v>240</v>
      </c>
      <c r="H36" s="234">
        <v>15</v>
      </c>
      <c r="I36" s="235">
        <f t="shared" si="2"/>
        <v>180</v>
      </c>
      <c r="J36" s="344">
        <v>2700</v>
      </c>
    </row>
    <row r="37" spans="1:10" ht="43.5" customHeight="1">
      <c r="A37" s="233">
        <v>14</v>
      </c>
      <c r="B37" s="330">
        <v>45059</v>
      </c>
      <c r="C37" s="233" t="s">
        <v>64</v>
      </c>
      <c r="D37" s="233" t="s">
        <v>128</v>
      </c>
      <c r="E37" s="233" t="s">
        <v>168</v>
      </c>
      <c r="F37" s="233" t="s">
        <v>218</v>
      </c>
      <c r="G37" s="233" t="s">
        <v>241</v>
      </c>
      <c r="H37" s="234">
        <v>10</v>
      </c>
      <c r="I37" s="235">
        <f t="shared" si="2"/>
        <v>180</v>
      </c>
      <c r="J37" s="344">
        <v>1800</v>
      </c>
    </row>
    <row r="38" spans="1:10" ht="43.5" customHeight="1">
      <c r="A38" s="233">
        <v>15</v>
      </c>
      <c r="B38" s="330">
        <v>45059</v>
      </c>
      <c r="C38" s="233" t="s">
        <v>64</v>
      </c>
      <c r="D38" s="233" t="s">
        <v>65</v>
      </c>
      <c r="E38" s="233" t="s">
        <v>170</v>
      </c>
      <c r="F38" s="233" t="s">
        <v>219</v>
      </c>
      <c r="G38" s="233" t="s">
        <v>242</v>
      </c>
      <c r="H38" s="234">
        <v>8</v>
      </c>
      <c r="I38" s="235">
        <f t="shared" si="2"/>
        <v>180</v>
      </c>
      <c r="J38" s="344">
        <v>1440</v>
      </c>
    </row>
    <row r="39" spans="1:10" ht="43.5" customHeight="1">
      <c r="A39" s="233">
        <v>16</v>
      </c>
      <c r="B39" s="330">
        <v>45060</v>
      </c>
      <c r="C39" s="233" t="s">
        <v>133</v>
      </c>
      <c r="D39" s="233" t="s">
        <v>65</v>
      </c>
      <c r="E39" s="233" t="s">
        <v>66</v>
      </c>
      <c r="F39" s="233" t="s">
        <v>231</v>
      </c>
      <c r="G39" s="233" t="s">
        <v>254</v>
      </c>
      <c r="H39" s="234">
        <v>7</v>
      </c>
      <c r="I39" s="235">
        <f>J39/H39</f>
        <v>180</v>
      </c>
      <c r="J39" s="344">
        <v>1260</v>
      </c>
    </row>
    <row r="40" spans="1:10" ht="43.5" customHeight="1">
      <c r="A40" s="233">
        <v>17</v>
      </c>
      <c r="B40" s="330">
        <v>45060</v>
      </c>
      <c r="C40" s="233" t="s">
        <v>135</v>
      </c>
      <c r="D40" s="233" t="s">
        <v>67</v>
      </c>
      <c r="E40" s="233" t="s">
        <v>69</v>
      </c>
      <c r="F40" s="233" t="s">
        <v>232</v>
      </c>
      <c r="G40" s="233" t="s">
        <v>255</v>
      </c>
      <c r="H40" s="234">
        <v>10.5</v>
      </c>
      <c r="I40" s="235">
        <f>J40/H40</f>
        <v>180</v>
      </c>
      <c r="J40" s="344">
        <v>1890</v>
      </c>
    </row>
    <row r="41" spans="1:10" ht="43.5" customHeight="1">
      <c r="A41" s="233">
        <v>18</v>
      </c>
      <c r="B41" s="330">
        <v>45060</v>
      </c>
      <c r="C41" s="233" t="s">
        <v>64</v>
      </c>
      <c r="D41" s="233" t="s">
        <v>65</v>
      </c>
      <c r="E41" s="233" t="s">
        <v>168</v>
      </c>
      <c r="F41" s="233" t="s">
        <v>220</v>
      </c>
      <c r="G41" s="233" t="s">
        <v>243</v>
      </c>
      <c r="H41" s="234">
        <v>12</v>
      </c>
      <c r="I41" s="235">
        <f t="shared" si="2"/>
        <v>180</v>
      </c>
      <c r="J41" s="344">
        <v>2160</v>
      </c>
    </row>
    <row r="42" spans="1:10" ht="43.5" customHeight="1">
      <c r="A42" s="233">
        <v>19</v>
      </c>
      <c r="B42" s="330">
        <v>45061</v>
      </c>
      <c r="C42" s="233" t="s">
        <v>64</v>
      </c>
      <c r="D42" s="233" t="s">
        <v>128</v>
      </c>
      <c r="E42" s="233" t="s">
        <v>209</v>
      </c>
      <c r="F42" s="233" t="s">
        <v>229</v>
      </c>
      <c r="G42" s="233" t="s">
        <v>252</v>
      </c>
      <c r="H42" s="234">
        <v>2</v>
      </c>
      <c r="I42" s="235">
        <f>J42/H42</f>
        <v>180</v>
      </c>
      <c r="J42" s="344">
        <v>360</v>
      </c>
    </row>
    <row r="43" spans="1:10" ht="43.5" customHeight="1">
      <c r="A43" s="233">
        <v>20</v>
      </c>
      <c r="B43" s="330">
        <v>45068</v>
      </c>
      <c r="C43" s="233" t="s">
        <v>178</v>
      </c>
      <c r="D43" s="233" t="s">
        <v>67</v>
      </c>
      <c r="E43" s="233" t="s">
        <v>69</v>
      </c>
      <c r="F43" s="233" t="s">
        <v>221</v>
      </c>
      <c r="G43" s="233" t="s">
        <v>244</v>
      </c>
      <c r="H43" s="234">
        <v>12.5</v>
      </c>
      <c r="I43" s="235">
        <f t="shared" si="2"/>
        <v>180</v>
      </c>
      <c r="J43" s="344">
        <v>2250</v>
      </c>
    </row>
    <row r="44" spans="1:10" ht="43.5" customHeight="1">
      <c r="A44" s="233">
        <v>21</v>
      </c>
      <c r="B44" s="330">
        <v>45068</v>
      </c>
      <c r="C44" s="233" t="s">
        <v>133</v>
      </c>
      <c r="D44" s="233" t="s">
        <v>65</v>
      </c>
      <c r="E44" s="233" t="s">
        <v>167</v>
      </c>
      <c r="F44" s="233" t="s">
        <v>222</v>
      </c>
      <c r="G44" s="233" t="s">
        <v>245</v>
      </c>
      <c r="H44" s="234">
        <v>10</v>
      </c>
      <c r="I44" s="235">
        <f t="shared" si="2"/>
        <v>180</v>
      </c>
      <c r="J44" s="344">
        <v>1800</v>
      </c>
    </row>
    <row r="45" spans="1:10" ht="43.5" customHeight="1">
      <c r="A45" s="233">
        <v>22</v>
      </c>
      <c r="B45" s="330">
        <v>45069</v>
      </c>
      <c r="C45" s="233" t="s">
        <v>64</v>
      </c>
      <c r="D45" s="233" t="s">
        <v>128</v>
      </c>
      <c r="E45" s="233" t="s">
        <v>168</v>
      </c>
      <c r="F45" s="233" t="s">
        <v>230</v>
      </c>
      <c r="G45" s="233" t="s">
        <v>253</v>
      </c>
      <c r="H45" s="234">
        <v>14</v>
      </c>
      <c r="I45" s="235">
        <f>J45/H45</f>
        <v>180</v>
      </c>
      <c r="J45" s="344">
        <v>2520</v>
      </c>
    </row>
    <row r="46" spans="1:10" ht="45" customHeight="1">
      <c r="A46" s="233">
        <v>23</v>
      </c>
      <c r="B46" s="330">
        <v>45070</v>
      </c>
      <c r="C46" s="233" t="s">
        <v>64</v>
      </c>
      <c r="D46" s="233" t="s">
        <v>65</v>
      </c>
      <c r="E46" s="233" t="s">
        <v>208</v>
      </c>
      <c r="F46" s="233" t="s">
        <v>223</v>
      </c>
      <c r="G46" s="233" t="s">
        <v>246</v>
      </c>
      <c r="H46" s="234">
        <v>20</v>
      </c>
      <c r="I46" s="235">
        <f t="shared" si="2"/>
        <v>180</v>
      </c>
      <c r="J46" s="344">
        <v>3600</v>
      </c>
    </row>
    <row r="47" spans="1:10" ht="43.5" customHeight="1">
      <c r="A47" s="343"/>
      <c r="B47" s="343"/>
      <c r="C47" s="343"/>
      <c r="D47" s="343"/>
      <c r="E47" s="343"/>
      <c r="F47" s="343"/>
      <c r="G47" s="343"/>
      <c r="H47" s="345">
        <f>SUM(H24:H46)</f>
        <v>237.5</v>
      </c>
      <c r="I47" s="233"/>
      <c r="J47" s="346">
        <f>SUM(J24:J46)</f>
        <v>42750</v>
      </c>
    </row>
    <row r="48" spans="1:10" ht="43.5" customHeight="1"/>
    <row r="49" spans="7:10" ht="43.5" customHeight="1">
      <c r="G49" s="467" t="s">
        <v>70</v>
      </c>
      <c r="H49" s="467"/>
      <c r="I49" s="467"/>
      <c r="J49" s="467"/>
    </row>
    <row r="50" spans="7:10" ht="43.5" customHeight="1">
      <c r="G50" s="208"/>
      <c r="H50" s="208"/>
      <c r="I50" s="208"/>
      <c r="J50" s="208"/>
    </row>
    <row r="51" spans="7:10" ht="43.5" customHeight="1">
      <c r="G51" s="207"/>
      <c r="H51" s="207"/>
      <c r="I51" s="207"/>
      <c r="J51" s="207"/>
    </row>
    <row r="52" spans="7:10" ht="43.5" customHeight="1">
      <c r="G52" s="207"/>
      <c r="H52" s="207"/>
      <c r="I52" s="207"/>
      <c r="J52" s="207"/>
    </row>
    <row r="53" spans="7:10" ht="43.5" customHeight="1">
      <c r="G53" s="86"/>
      <c r="H53" s="207"/>
      <c r="I53" s="213" t="s">
        <v>30</v>
      </c>
      <c r="J53" s="86"/>
    </row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63.75" customHeight="1"/>
  </sheetData>
  <sortState ref="B24:J84">
    <sortCondition ref="F24:F84"/>
  </sortState>
  <mergeCells count="8">
    <mergeCell ref="A6:J6"/>
    <mergeCell ref="G49:J49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50" zoomScaleNormal="50" zoomScaleSheetLayoutView="40" workbookViewId="0">
      <selection activeCell="H35" sqref="H35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112</v>
      </c>
      <c r="C1" s="1"/>
      <c r="D1" s="1"/>
      <c r="E1" s="411" t="s">
        <v>1</v>
      </c>
      <c r="F1" s="411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2" t="s">
        <v>71</v>
      </c>
      <c r="B3" s="533"/>
      <c r="C3" s="533"/>
      <c r="D3" s="533"/>
      <c r="E3" s="533"/>
      <c r="F3" s="533"/>
      <c r="G3" s="533"/>
      <c r="H3" s="533"/>
      <c r="I3" s="5"/>
    </row>
    <row r="4" spans="1:9" ht="27.75">
      <c r="A4" s="530" t="s">
        <v>35</v>
      </c>
      <c r="B4" s="530"/>
      <c r="C4" s="530"/>
      <c r="D4" s="530"/>
      <c r="E4" s="530"/>
      <c r="F4" s="530"/>
      <c r="G4" s="530"/>
      <c r="H4" s="530"/>
      <c r="I4" s="27"/>
    </row>
    <row r="5" spans="1:9" ht="15.75" thickBot="1">
      <c r="A5" s="439"/>
      <c r="B5" s="451"/>
      <c r="C5" s="451"/>
      <c r="D5" s="451"/>
      <c r="E5" s="451"/>
      <c r="F5" s="451"/>
      <c r="G5" s="451"/>
      <c r="H5" s="451"/>
      <c r="I5" s="5"/>
    </row>
    <row r="6" spans="1:9" ht="28.5">
      <c r="A6" s="544" t="s">
        <v>36</v>
      </c>
      <c r="B6" s="540"/>
      <c r="C6" s="540"/>
      <c r="D6" s="540"/>
      <c r="E6" s="540"/>
      <c r="F6" s="540"/>
      <c r="G6" s="540"/>
      <c r="H6" s="540"/>
      <c r="I6" s="187"/>
    </row>
    <row r="7" spans="1:9" ht="28.5">
      <c r="A7" s="188"/>
      <c r="B7" s="539" t="s">
        <v>113</v>
      </c>
      <c r="C7" s="540"/>
      <c r="D7" s="540"/>
      <c r="E7" s="540"/>
      <c r="F7" s="540"/>
      <c r="G7" s="540"/>
      <c r="H7" s="540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320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140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114</v>
      </c>
      <c r="G19" s="98" t="s">
        <v>115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116</v>
      </c>
      <c r="G20" s="78"/>
      <c r="H20" s="541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2"/>
      <c r="I21" s="187"/>
    </row>
    <row r="22" spans="1:9" ht="27.75">
      <c r="A22" s="187"/>
      <c r="B22" s="187"/>
      <c r="C22" s="187"/>
      <c r="D22" s="187"/>
      <c r="E22" s="187"/>
      <c r="F22" s="99" t="s">
        <v>321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136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150</v>
      </c>
      <c r="C26" s="543" t="s">
        <v>151</v>
      </c>
      <c r="D26" s="543"/>
      <c r="E26" s="296" t="s">
        <v>152</v>
      </c>
      <c r="F26" s="296" t="s">
        <v>153</v>
      </c>
      <c r="G26" s="297" t="s">
        <v>154</v>
      </c>
      <c r="H26" s="194"/>
      <c r="I26" s="187"/>
    </row>
    <row r="27" spans="1:9" ht="58.5" customHeight="1">
      <c r="A27" s="63"/>
      <c r="B27" s="274">
        <v>1</v>
      </c>
      <c r="C27" s="535" t="s">
        <v>155</v>
      </c>
      <c r="D27" s="535"/>
      <c r="E27" s="270">
        <v>140.75</v>
      </c>
      <c r="F27" s="272">
        <v>50</v>
      </c>
      <c r="G27" s="273">
        <f>E27*F27</f>
        <v>7037.5</v>
      </c>
      <c r="H27" s="194"/>
      <c r="I27" s="187"/>
    </row>
    <row r="28" spans="1:9" ht="59.25" customHeight="1">
      <c r="A28" s="63"/>
      <c r="B28" s="274">
        <v>2</v>
      </c>
      <c r="C28" s="535" t="s">
        <v>156</v>
      </c>
      <c r="D28" s="535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35" t="s">
        <v>157</v>
      </c>
      <c r="D29" s="535"/>
      <c r="E29" s="270">
        <v>162</v>
      </c>
      <c r="F29" s="272">
        <v>100</v>
      </c>
      <c r="G29" s="273">
        <f>E29*F29</f>
        <v>16200</v>
      </c>
      <c r="H29" s="194"/>
      <c r="I29" s="187"/>
    </row>
    <row r="30" spans="1:9" ht="60.75" customHeight="1">
      <c r="A30" s="63"/>
      <c r="B30" s="232"/>
      <c r="C30" s="269" t="s">
        <v>158</v>
      </c>
      <c r="D30" s="275"/>
      <c r="E30" s="276">
        <f>SUM(E27:E29)</f>
        <v>302.75</v>
      </c>
      <c r="F30" s="276"/>
      <c r="G30" s="273">
        <f>SUM(G27:G29)</f>
        <v>23237.5</v>
      </c>
      <c r="H30" s="194"/>
      <c r="I30" s="187"/>
    </row>
    <row r="31" spans="1:9" ht="64.5" customHeight="1">
      <c r="A31" s="63"/>
      <c r="B31" s="536" t="s">
        <v>159</v>
      </c>
      <c r="C31" s="537"/>
      <c r="D31" s="537"/>
      <c r="E31" s="537"/>
      <c r="F31" s="538"/>
      <c r="G31" s="308">
        <f>G30*9/100</f>
        <v>2091.375</v>
      </c>
      <c r="H31" s="194"/>
      <c r="I31" s="187"/>
    </row>
    <row r="32" spans="1:9" ht="54.75" customHeight="1">
      <c r="A32" s="63"/>
      <c r="B32" s="536" t="s">
        <v>160</v>
      </c>
      <c r="C32" s="537"/>
      <c r="D32" s="537"/>
      <c r="E32" s="537"/>
      <c r="F32" s="538"/>
      <c r="G32" s="277">
        <f>G30*9%</f>
        <v>2091.375</v>
      </c>
      <c r="H32" s="194"/>
      <c r="I32" s="187"/>
    </row>
    <row r="33" spans="1:9" ht="54" customHeight="1">
      <c r="A33" s="68"/>
      <c r="B33" s="536" t="s">
        <v>161</v>
      </c>
      <c r="C33" s="537"/>
      <c r="D33" s="537"/>
      <c r="E33" s="537"/>
      <c r="F33" s="538"/>
      <c r="G33" s="277">
        <f>G31+G32</f>
        <v>4182.75</v>
      </c>
      <c r="H33" s="194"/>
      <c r="I33" s="187"/>
    </row>
    <row r="34" spans="1:9" ht="60.75" customHeight="1">
      <c r="A34" s="63"/>
      <c r="B34" s="536" t="s">
        <v>162</v>
      </c>
      <c r="C34" s="537"/>
      <c r="D34" s="537"/>
      <c r="E34" s="537"/>
      <c r="F34" s="538"/>
      <c r="G34" s="271">
        <f>G30+G33</f>
        <v>27420.25</v>
      </c>
      <c r="H34" s="194"/>
      <c r="I34" s="187"/>
    </row>
    <row r="35" spans="1:9" ht="58.5" customHeight="1" thickBot="1">
      <c r="A35" s="63"/>
      <c r="B35" s="536" t="s">
        <v>163</v>
      </c>
      <c r="C35" s="537"/>
      <c r="D35" s="537"/>
      <c r="E35" s="537"/>
      <c r="F35" s="538"/>
      <c r="G35" s="362">
        <v>-0.25</v>
      </c>
      <c r="H35" s="194"/>
      <c r="I35" s="187"/>
    </row>
    <row r="36" spans="1:9" ht="62.25" customHeight="1" thickBot="1">
      <c r="A36" s="63"/>
      <c r="B36" s="536" t="s">
        <v>164</v>
      </c>
      <c r="C36" s="537"/>
      <c r="D36" s="537"/>
      <c r="E36" s="537"/>
      <c r="F36" s="537"/>
      <c r="G36" s="363">
        <f>G34+G35</f>
        <v>27420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45" t="s">
        <v>165</v>
      </c>
      <c r="C40" s="546"/>
      <c r="D40" s="546"/>
      <c r="E40" s="546"/>
      <c r="F40" s="546"/>
      <c r="G40" s="547"/>
      <c r="H40" s="5"/>
      <c r="I40" s="187"/>
    </row>
    <row r="41" spans="1:9">
      <c r="A41" s="63"/>
      <c r="B41" s="548"/>
      <c r="C41" s="549"/>
      <c r="D41" s="549"/>
      <c r="E41" s="549"/>
      <c r="F41" s="549"/>
      <c r="G41" s="550"/>
      <c r="H41" s="187"/>
      <c r="I41" s="187"/>
    </row>
    <row r="42" spans="1:9" ht="48" customHeight="1" thickBot="1">
      <c r="A42" s="63"/>
      <c r="B42" s="551"/>
      <c r="C42" s="552"/>
      <c r="D42" s="552"/>
      <c r="E42" s="552"/>
      <c r="F42" s="552"/>
      <c r="G42" s="553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117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2023-06-03T06:09:59Z</cp:lastPrinted>
  <dcterms:created xsi:type="dcterms:W3CDTF">2019-08-03T06:28:00Z</dcterms:created>
  <dcterms:modified xsi:type="dcterms:W3CDTF">2023-06-22T06:02:35Z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