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7455" tabRatio="749"/>
  </bookViews>
  <sheets>
    <sheet name="District Wise" sheetId="9" r:id="rId1"/>
    <sheet name="Depot Wise STO requirement" sheetId="10" r:id="rId2"/>
    <sheet name="Summary-Updatetion Pending" sheetId="1" state="hidden" r:id="rId3"/>
    <sheet name="Network" sheetId="3" state="hidden" r:id="rId4"/>
    <sheet name="Network Appointed" sheetId="4" state="hidden" r:id="rId5"/>
  </sheets>
  <definedNames>
    <definedName name="_xlnm._FilterDatabase" localSheetId="1" hidden="1">'Depot Wise STO requirement'!$A$3:$AD$93</definedName>
    <definedName name="_xlnm._FilterDatabase" localSheetId="0" hidden="1">'District Wise'!$A$3:$AH$57</definedName>
    <definedName name="_xlnm._FilterDatabase" localSheetId="3" hidden="1">Network!$A$2:$G$935</definedName>
    <definedName name="_xlnm._FilterDatabase" localSheetId="4" hidden="1">'Network Appointed'!$A$1:$D$30</definedName>
    <definedName name="_xlnm._FilterDatabase" localSheetId="2" hidden="1">'Summary-Updatetion Pending'!$A$3:$Z$52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4" i="9"/>
  <c r="AF54"/>
  <c r="AG53"/>
  <c r="AF53"/>
  <c r="AG51"/>
  <c r="AF51"/>
  <c r="AG50"/>
  <c r="AF50"/>
  <c r="AG48"/>
  <c r="AF48"/>
  <c r="AG47"/>
  <c r="AF47"/>
  <c r="AG44"/>
  <c r="AF44"/>
  <c r="AG43"/>
  <c r="AF43"/>
  <c r="AG42"/>
  <c r="AF42"/>
  <c r="AG40"/>
  <c r="AF40"/>
  <c r="AG39"/>
  <c r="AF39"/>
  <c r="AG37"/>
  <c r="AF37"/>
  <c r="AG36"/>
  <c r="AF36"/>
  <c r="AG34"/>
  <c r="AF34"/>
  <c r="AG33"/>
  <c r="AF33"/>
  <c r="AG32"/>
  <c r="AF32"/>
  <c r="AG31"/>
  <c r="AF31"/>
  <c r="AG28"/>
  <c r="AF28"/>
  <c r="AG27"/>
  <c r="AF27"/>
  <c r="AG25"/>
  <c r="AF25"/>
  <c r="AG24"/>
  <c r="AF24"/>
  <c r="AG23"/>
  <c r="AF23"/>
  <c r="AG21"/>
  <c r="AF21"/>
  <c r="AG20"/>
  <c r="AF20"/>
  <c r="AG18"/>
  <c r="AF18"/>
  <c r="AG17"/>
  <c r="AF17"/>
  <c r="AG14"/>
  <c r="AF14"/>
  <c r="AG13"/>
  <c r="AF13"/>
  <c r="AG11"/>
  <c r="AF11"/>
  <c r="AG10"/>
  <c r="AF10"/>
  <c r="AG8"/>
  <c r="AF8"/>
  <c r="AG6"/>
  <c r="AF6"/>
  <c r="AG5"/>
  <c r="AF5"/>
  <c r="AG4"/>
  <c r="AF4"/>
  <c r="AD55"/>
  <c r="AD56" s="1"/>
  <c r="AC55"/>
  <c r="AC56" s="1"/>
  <c r="AE54"/>
  <c r="AE53"/>
  <c r="AE55" s="1"/>
  <c r="AE56" s="1"/>
  <c r="AE52"/>
  <c r="AD52"/>
  <c r="AC52"/>
  <c r="AE51"/>
  <c r="AE50"/>
  <c r="AD49"/>
  <c r="AC49"/>
  <c r="AE48"/>
  <c r="AE47"/>
  <c r="AE49" s="1"/>
  <c r="AC46"/>
  <c r="AD45"/>
  <c r="AD46" s="1"/>
  <c r="AC45"/>
  <c r="AE44"/>
  <c r="AE43"/>
  <c r="AE42"/>
  <c r="AE45" s="1"/>
  <c r="AD41"/>
  <c r="AC41"/>
  <c r="AE40"/>
  <c r="AE39"/>
  <c r="AE41" s="1"/>
  <c r="AE38"/>
  <c r="AD38"/>
  <c r="AC38"/>
  <c r="AE37"/>
  <c r="AE36"/>
  <c r="AD35"/>
  <c r="AC35"/>
  <c r="AE34"/>
  <c r="AE33"/>
  <c r="AE32"/>
  <c r="AE35" s="1"/>
  <c r="AE31"/>
  <c r="AD29"/>
  <c r="AD30" s="1"/>
  <c r="AC29"/>
  <c r="AC30" s="1"/>
  <c r="AE28"/>
  <c r="AE27"/>
  <c r="AE29" s="1"/>
  <c r="AD26"/>
  <c r="AC26"/>
  <c r="AE25"/>
  <c r="AE24"/>
  <c r="AE26" s="1"/>
  <c r="AE23"/>
  <c r="AD22"/>
  <c r="AC22"/>
  <c r="AE21"/>
  <c r="AE20"/>
  <c r="AE22" s="1"/>
  <c r="AD19"/>
  <c r="AC19"/>
  <c r="AE18"/>
  <c r="AE17"/>
  <c r="AE19" s="1"/>
  <c r="AD15"/>
  <c r="AC15"/>
  <c r="AC16" s="1"/>
  <c r="AE14"/>
  <c r="AE13"/>
  <c r="AE15" s="1"/>
  <c r="AD12"/>
  <c r="AC12"/>
  <c r="AE11"/>
  <c r="AE10"/>
  <c r="AE12" s="1"/>
  <c r="AD9"/>
  <c r="AC9"/>
  <c r="AE8"/>
  <c r="AE9" s="1"/>
  <c r="AD7"/>
  <c r="AC7"/>
  <c r="AE6"/>
  <c r="AE5"/>
  <c r="AE4"/>
  <c r="AA55"/>
  <c r="AA56" s="1"/>
  <c r="Z55"/>
  <c r="Z56" s="1"/>
  <c r="AB54"/>
  <c r="AB53"/>
  <c r="AB55" s="1"/>
  <c r="AB56" s="1"/>
  <c r="AA52"/>
  <c r="Z52"/>
  <c r="AB51"/>
  <c r="AB50"/>
  <c r="AB52" s="1"/>
  <c r="AA49"/>
  <c r="Z49"/>
  <c r="AB48"/>
  <c r="AB47"/>
  <c r="AB49" s="1"/>
  <c r="Z46"/>
  <c r="AA45"/>
  <c r="Z45"/>
  <c r="AB44"/>
  <c r="AB43"/>
  <c r="AB42"/>
  <c r="AB45" s="1"/>
  <c r="AA41"/>
  <c r="AA46" s="1"/>
  <c r="Z41"/>
  <c r="AB40"/>
  <c r="AB39"/>
  <c r="AB41" s="1"/>
  <c r="AA38"/>
  <c r="Z38"/>
  <c r="AB37"/>
  <c r="AB36"/>
  <c r="AB38" s="1"/>
  <c r="AA35"/>
  <c r="Z35"/>
  <c r="AB34"/>
  <c r="AB33"/>
  <c r="AB32"/>
  <c r="AB31"/>
  <c r="AB35" s="1"/>
  <c r="AA29"/>
  <c r="AA30" s="1"/>
  <c r="Z29"/>
  <c r="Z30" s="1"/>
  <c r="AB28"/>
  <c r="AB27"/>
  <c r="AB29" s="1"/>
  <c r="AB30" s="1"/>
  <c r="AA26"/>
  <c r="Z26"/>
  <c r="AB25"/>
  <c r="AB24"/>
  <c r="AB26" s="1"/>
  <c r="AB23"/>
  <c r="AA22"/>
  <c r="Z22"/>
  <c r="AB21"/>
  <c r="AB20"/>
  <c r="AB22" s="1"/>
  <c r="AA19"/>
  <c r="Z19"/>
  <c r="AB18"/>
  <c r="AB17"/>
  <c r="AB19" s="1"/>
  <c r="AA15"/>
  <c r="AA16" s="1"/>
  <c r="Z15"/>
  <c r="AB14"/>
  <c r="AB13"/>
  <c r="AB15" s="1"/>
  <c r="AA12"/>
  <c r="Z12"/>
  <c r="AB11"/>
  <c r="AB10"/>
  <c r="AB12" s="1"/>
  <c r="AA9"/>
  <c r="Z9"/>
  <c r="AB8"/>
  <c r="AB9" s="1"/>
  <c r="AA7"/>
  <c r="Z7"/>
  <c r="AB6"/>
  <c r="AB5"/>
  <c r="AB4"/>
  <c r="X55"/>
  <c r="X56" s="1"/>
  <c r="W55"/>
  <c r="W56" s="1"/>
  <c r="Y54"/>
  <c r="Y53"/>
  <c r="Y55" s="1"/>
  <c r="X52"/>
  <c r="W52"/>
  <c r="Y51"/>
  <c r="Y50"/>
  <c r="Y52" s="1"/>
  <c r="X49"/>
  <c r="W49"/>
  <c r="Y48"/>
  <c r="Y47"/>
  <c r="Y49" s="1"/>
  <c r="W46"/>
  <c r="X45"/>
  <c r="X46" s="1"/>
  <c r="W45"/>
  <c r="Y44"/>
  <c r="Y43"/>
  <c r="Y42"/>
  <c r="Y45" s="1"/>
  <c r="X41"/>
  <c r="W41"/>
  <c r="Y40"/>
  <c r="Y39"/>
  <c r="Y41" s="1"/>
  <c r="X38"/>
  <c r="W38"/>
  <c r="Y37"/>
  <c r="Y36"/>
  <c r="Y38" s="1"/>
  <c r="X35"/>
  <c r="W35"/>
  <c r="Y34"/>
  <c r="Y33"/>
  <c r="Y32"/>
  <c r="Y31"/>
  <c r="Y35" s="1"/>
  <c r="X29"/>
  <c r="X30" s="1"/>
  <c r="W29"/>
  <c r="W30" s="1"/>
  <c r="Y28"/>
  <c r="Y27"/>
  <c r="Y29" s="1"/>
  <c r="X26"/>
  <c r="W26"/>
  <c r="Y25"/>
  <c r="Y24"/>
  <c r="Y26" s="1"/>
  <c r="Y23"/>
  <c r="X22"/>
  <c r="W22"/>
  <c r="Y21"/>
  <c r="Y20"/>
  <c r="Y22" s="1"/>
  <c r="X19"/>
  <c r="W19"/>
  <c r="Y18"/>
  <c r="Y17"/>
  <c r="Y19" s="1"/>
  <c r="X15"/>
  <c r="W15"/>
  <c r="Y14"/>
  <c r="Y13"/>
  <c r="Y15" s="1"/>
  <c r="X12"/>
  <c r="W12"/>
  <c r="Y11"/>
  <c r="Y10"/>
  <c r="Y12" s="1"/>
  <c r="X9"/>
  <c r="W9"/>
  <c r="Y8"/>
  <c r="Y9" s="1"/>
  <c r="X7"/>
  <c r="W7"/>
  <c r="Y6"/>
  <c r="Y5"/>
  <c r="Y4"/>
  <c r="Y7" s="1"/>
  <c r="U55"/>
  <c r="U56" s="1"/>
  <c r="T55"/>
  <c r="V54"/>
  <c r="V53"/>
  <c r="V55" s="1"/>
  <c r="V56" s="1"/>
  <c r="U52"/>
  <c r="T52"/>
  <c r="T56" s="1"/>
  <c r="V51"/>
  <c r="V50"/>
  <c r="V52" s="1"/>
  <c r="U49"/>
  <c r="T49"/>
  <c r="V48"/>
  <c r="V47"/>
  <c r="V49" s="1"/>
  <c r="T46"/>
  <c r="U45"/>
  <c r="U46" s="1"/>
  <c r="T45"/>
  <c r="V44"/>
  <c r="V43"/>
  <c r="V42"/>
  <c r="V45" s="1"/>
  <c r="U41"/>
  <c r="T41"/>
  <c r="V40"/>
  <c r="V39"/>
  <c r="V41" s="1"/>
  <c r="U38"/>
  <c r="T38"/>
  <c r="V37"/>
  <c r="V36"/>
  <c r="V38" s="1"/>
  <c r="U35"/>
  <c r="T35"/>
  <c r="V34"/>
  <c r="V33"/>
  <c r="V32"/>
  <c r="V31"/>
  <c r="V35" s="1"/>
  <c r="U29"/>
  <c r="U30" s="1"/>
  <c r="T29"/>
  <c r="V28"/>
  <c r="V27"/>
  <c r="V29" s="1"/>
  <c r="V30" s="1"/>
  <c r="U26"/>
  <c r="T26"/>
  <c r="T30" s="1"/>
  <c r="V25"/>
  <c r="V24"/>
  <c r="V26" s="1"/>
  <c r="V23"/>
  <c r="U22"/>
  <c r="T22"/>
  <c r="V21"/>
  <c r="V20"/>
  <c r="V22" s="1"/>
  <c r="U19"/>
  <c r="T19"/>
  <c r="V18"/>
  <c r="V17"/>
  <c r="V19" s="1"/>
  <c r="U15"/>
  <c r="T15"/>
  <c r="V14"/>
  <c r="V13"/>
  <c r="V15" s="1"/>
  <c r="U12"/>
  <c r="T12"/>
  <c r="V11"/>
  <c r="V10"/>
  <c r="V12" s="1"/>
  <c r="U9"/>
  <c r="T9"/>
  <c r="V8"/>
  <c r="V9" s="1"/>
  <c r="U7"/>
  <c r="T7"/>
  <c r="V6"/>
  <c r="V5"/>
  <c r="V4"/>
  <c r="R55"/>
  <c r="R56" s="1"/>
  <c r="Q55"/>
  <c r="Q56" s="1"/>
  <c r="S54"/>
  <c r="S53"/>
  <c r="S55" s="1"/>
  <c r="S56" s="1"/>
  <c r="R52"/>
  <c r="Q52"/>
  <c r="S51"/>
  <c r="S50"/>
  <c r="S52" s="1"/>
  <c r="R49"/>
  <c r="Q49"/>
  <c r="S48"/>
  <c r="S47"/>
  <c r="S49" s="1"/>
  <c r="Q46"/>
  <c r="R45"/>
  <c r="Q45"/>
  <c r="S44"/>
  <c r="S43"/>
  <c r="S42"/>
  <c r="S45" s="1"/>
  <c r="R41"/>
  <c r="R46" s="1"/>
  <c r="Q41"/>
  <c r="S40"/>
  <c r="S39"/>
  <c r="S41" s="1"/>
  <c r="R38"/>
  <c r="Q38"/>
  <c r="S37"/>
  <c r="S36"/>
  <c r="S38" s="1"/>
  <c r="R35"/>
  <c r="Q35"/>
  <c r="S34"/>
  <c r="S33"/>
  <c r="S32"/>
  <c r="S31"/>
  <c r="S35" s="1"/>
  <c r="R29"/>
  <c r="R30" s="1"/>
  <c r="Q29"/>
  <c r="Q30" s="1"/>
  <c r="S28"/>
  <c r="S27"/>
  <c r="S29" s="1"/>
  <c r="S30" s="1"/>
  <c r="R26"/>
  <c r="Q26"/>
  <c r="S25"/>
  <c r="S24"/>
  <c r="S26" s="1"/>
  <c r="S23"/>
  <c r="R22"/>
  <c r="Q22"/>
  <c r="S21"/>
  <c r="S20"/>
  <c r="S22" s="1"/>
  <c r="R19"/>
  <c r="Q19"/>
  <c r="S18"/>
  <c r="S17"/>
  <c r="S19" s="1"/>
  <c r="R15"/>
  <c r="Q15"/>
  <c r="Q16" s="1"/>
  <c r="S14"/>
  <c r="S13"/>
  <c r="S15" s="1"/>
  <c r="R12"/>
  <c r="Q12"/>
  <c r="S11"/>
  <c r="S10"/>
  <c r="S12" s="1"/>
  <c r="R9"/>
  <c r="Q9"/>
  <c r="S8"/>
  <c r="S9" s="1"/>
  <c r="R7"/>
  <c r="Q7"/>
  <c r="S6"/>
  <c r="S5"/>
  <c r="S4"/>
  <c r="O55"/>
  <c r="O56" s="1"/>
  <c r="N55"/>
  <c r="P54"/>
  <c r="P53"/>
  <c r="P55" s="1"/>
  <c r="O52"/>
  <c r="N52"/>
  <c r="N56" s="1"/>
  <c r="P51"/>
  <c r="P50"/>
  <c r="P52" s="1"/>
  <c r="O49"/>
  <c r="N49"/>
  <c r="P48"/>
  <c r="P47"/>
  <c r="P49" s="1"/>
  <c r="N46"/>
  <c r="O45"/>
  <c r="N45"/>
  <c r="P44"/>
  <c r="P43"/>
  <c r="P42"/>
  <c r="P45" s="1"/>
  <c r="O41"/>
  <c r="O46" s="1"/>
  <c r="N41"/>
  <c r="P40"/>
  <c r="P39"/>
  <c r="P41" s="1"/>
  <c r="O38"/>
  <c r="N38"/>
  <c r="P37"/>
  <c r="P36"/>
  <c r="P38" s="1"/>
  <c r="O35"/>
  <c r="N35"/>
  <c r="P34"/>
  <c r="P33"/>
  <c r="P32"/>
  <c r="P31"/>
  <c r="P35" s="1"/>
  <c r="O29"/>
  <c r="O30" s="1"/>
  <c r="N29"/>
  <c r="N30" s="1"/>
  <c r="P28"/>
  <c r="P27"/>
  <c r="P29" s="1"/>
  <c r="P30" s="1"/>
  <c r="O26"/>
  <c r="N26"/>
  <c r="P25"/>
  <c r="P24"/>
  <c r="P26" s="1"/>
  <c r="P23"/>
  <c r="O22"/>
  <c r="N22"/>
  <c r="P21"/>
  <c r="P20"/>
  <c r="P22" s="1"/>
  <c r="O19"/>
  <c r="N19"/>
  <c r="P18"/>
  <c r="P17"/>
  <c r="P19" s="1"/>
  <c r="O15"/>
  <c r="O16" s="1"/>
  <c r="N15"/>
  <c r="P14"/>
  <c r="P13"/>
  <c r="P15" s="1"/>
  <c r="O12"/>
  <c r="N12"/>
  <c r="P11"/>
  <c r="P10"/>
  <c r="P12" s="1"/>
  <c r="O9"/>
  <c r="N9"/>
  <c r="P8"/>
  <c r="P9" s="1"/>
  <c r="O7"/>
  <c r="N7"/>
  <c r="P6"/>
  <c r="P5"/>
  <c r="P4"/>
  <c r="L55"/>
  <c r="L56" s="1"/>
  <c r="K55"/>
  <c r="K56" s="1"/>
  <c r="M54"/>
  <c r="M53"/>
  <c r="M55" s="1"/>
  <c r="L52"/>
  <c r="K52"/>
  <c r="M51"/>
  <c r="M50"/>
  <c r="M52" s="1"/>
  <c r="L49"/>
  <c r="K49"/>
  <c r="M48"/>
  <c r="M47"/>
  <c r="M49" s="1"/>
  <c r="K46"/>
  <c r="L45"/>
  <c r="L46" s="1"/>
  <c r="K45"/>
  <c r="M44"/>
  <c r="M43"/>
  <c r="M42"/>
  <c r="M45" s="1"/>
  <c r="L41"/>
  <c r="K41"/>
  <c r="M40"/>
  <c r="M39"/>
  <c r="M41" s="1"/>
  <c r="L38"/>
  <c r="K38"/>
  <c r="M37"/>
  <c r="M36"/>
  <c r="M38" s="1"/>
  <c r="L35"/>
  <c r="K35"/>
  <c r="M34"/>
  <c r="M33"/>
  <c r="M32"/>
  <c r="M31"/>
  <c r="M35" s="1"/>
  <c r="L29"/>
  <c r="L30" s="1"/>
  <c r="K29"/>
  <c r="K30" s="1"/>
  <c r="M28"/>
  <c r="M27"/>
  <c r="M29" s="1"/>
  <c r="L26"/>
  <c r="K26"/>
  <c r="M25"/>
  <c r="M24"/>
  <c r="M26" s="1"/>
  <c r="M23"/>
  <c r="L22"/>
  <c r="K22"/>
  <c r="M21"/>
  <c r="M20"/>
  <c r="M22" s="1"/>
  <c r="L19"/>
  <c r="K19"/>
  <c r="M18"/>
  <c r="M17"/>
  <c r="M19" s="1"/>
  <c r="L15"/>
  <c r="K15"/>
  <c r="K16" s="1"/>
  <c r="M14"/>
  <c r="M13"/>
  <c r="M15" s="1"/>
  <c r="L12"/>
  <c r="K12"/>
  <c r="M11"/>
  <c r="M10"/>
  <c r="M12" s="1"/>
  <c r="L9"/>
  <c r="K9"/>
  <c r="M8"/>
  <c r="M9" s="1"/>
  <c r="L7"/>
  <c r="K7"/>
  <c r="M6"/>
  <c r="M5"/>
  <c r="M4"/>
  <c r="M7" s="1"/>
  <c r="I55"/>
  <c r="I56" s="1"/>
  <c r="H55"/>
  <c r="H56" s="1"/>
  <c r="J54"/>
  <c r="J53"/>
  <c r="J55" s="1"/>
  <c r="I52"/>
  <c r="H52"/>
  <c r="J51"/>
  <c r="J50"/>
  <c r="J52" s="1"/>
  <c r="I49"/>
  <c r="H49"/>
  <c r="J48"/>
  <c r="J47"/>
  <c r="J49" s="1"/>
  <c r="H46"/>
  <c r="I45"/>
  <c r="I46" s="1"/>
  <c r="H45"/>
  <c r="J44"/>
  <c r="J43"/>
  <c r="J42"/>
  <c r="J45" s="1"/>
  <c r="I41"/>
  <c r="H41"/>
  <c r="J40"/>
  <c r="J39"/>
  <c r="J41" s="1"/>
  <c r="I38"/>
  <c r="H38"/>
  <c r="J37"/>
  <c r="J36"/>
  <c r="J38" s="1"/>
  <c r="I35"/>
  <c r="H35"/>
  <c r="J34"/>
  <c r="J33"/>
  <c r="J32"/>
  <c r="J31"/>
  <c r="J35" s="1"/>
  <c r="I29"/>
  <c r="I30" s="1"/>
  <c r="H29"/>
  <c r="H30" s="1"/>
  <c r="J28"/>
  <c r="J27"/>
  <c r="J29" s="1"/>
  <c r="J30" s="1"/>
  <c r="J26"/>
  <c r="I26"/>
  <c r="H26"/>
  <c r="J25"/>
  <c r="J24"/>
  <c r="J23"/>
  <c r="I22"/>
  <c r="H22"/>
  <c r="J21"/>
  <c r="J20"/>
  <c r="J22" s="1"/>
  <c r="I19"/>
  <c r="H19"/>
  <c r="J18"/>
  <c r="J17"/>
  <c r="J19" s="1"/>
  <c r="I15"/>
  <c r="H15"/>
  <c r="J14"/>
  <c r="J13"/>
  <c r="J15" s="1"/>
  <c r="J12"/>
  <c r="I12"/>
  <c r="H12"/>
  <c r="J11"/>
  <c r="J10"/>
  <c r="I9"/>
  <c r="H9"/>
  <c r="J8"/>
  <c r="J9" s="1"/>
  <c r="I7"/>
  <c r="H7"/>
  <c r="J6"/>
  <c r="J5"/>
  <c r="J4"/>
  <c r="F55"/>
  <c r="F56" s="1"/>
  <c r="E55"/>
  <c r="E56" s="1"/>
  <c r="G54"/>
  <c r="G53"/>
  <c r="G55" s="1"/>
  <c r="F52"/>
  <c r="E52"/>
  <c r="G51"/>
  <c r="G50"/>
  <c r="G52" s="1"/>
  <c r="F49"/>
  <c r="E49"/>
  <c r="G48"/>
  <c r="G47"/>
  <c r="G49" s="1"/>
  <c r="E46"/>
  <c r="F45"/>
  <c r="E45"/>
  <c r="G44"/>
  <c r="G43"/>
  <c r="G42"/>
  <c r="G45" s="1"/>
  <c r="F41"/>
  <c r="F46" s="1"/>
  <c r="E41"/>
  <c r="G40"/>
  <c r="G39"/>
  <c r="G41" s="1"/>
  <c r="F38"/>
  <c r="E38"/>
  <c r="G37"/>
  <c r="G36"/>
  <c r="G38" s="1"/>
  <c r="F35"/>
  <c r="E35"/>
  <c r="G34"/>
  <c r="G33"/>
  <c r="G32"/>
  <c r="G31"/>
  <c r="G35" s="1"/>
  <c r="F29"/>
  <c r="F30" s="1"/>
  <c r="E29"/>
  <c r="E30" s="1"/>
  <c r="G28"/>
  <c r="G27"/>
  <c r="G29" s="1"/>
  <c r="F26"/>
  <c r="E26"/>
  <c r="G25"/>
  <c r="G24"/>
  <c r="G26" s="1"/>
  <c r="G23"/>
  <c r="F22"/>
  <c r="E22"/>
  <c r="G21"/>
  <c r="G20"/>
  <c r="G22" s="1"/>
  <c r="F19"/>
  <c r="E19"/>
  <c r="G18"/>
  <c r="G17"/>
  <c r="G19" s="1"/>
  <c r="F15"/>
  <c r="E15"/>
  <c r="E16" s="1"/>
  <c r="G14"/>
  <c r="G13"/>
  <c r="G15" s="1"/>
  <c r="F12"/>
  <c r="E12"/>
  <c r="G11"/>
  <c r="G10"/>
  <c r="G12" s="1"/>
  <c r="F9"/>
  <c r="E9"/>
  <c r="G8"/>
  <c r="G9" s="1"/>
  <c r="F7"/>
  <c r="E7"/>
  <c r="G6"/>
  <c r="G5"/>
  <c r="G4"/>
  <c r="G7" s="1"/>
  <c r="AD16" l="1"/>
  <c r="AD57" s="1"/>
  <c r="AE7"/>
  <c r="AE16" s="1"/>
  <c r="Z16"/>
  <c r="Z57" s="1"/>
  <c r="AB7"/>
  <c r="AB16" s="1"/>
  <c r="AB57" s="1"/>
  <c r="X16"/>
  <c r="X57" s="1"/>
  <c r="W16"/>
  <c r="W57" s="1"/>
  <c r="U16"/>
  <c r="U57" s="1"/>
  <c r="V7"/>
  <c r="T16"/>
  <c r="T57" s="1"/>
  <c r="R16"/>
  <c r="R57" s="1"/>
  <c r="S7"/>
  <c r="S16" s="1"/>
  <c r="N16"/>
  <c r="P7"/>
  <c r="P16" s="1"/>
  <c r="L16"/>
  <c r="L57" s="1"/>
  <c r="J7"/>
  <c r="J16" s="1"/>
  <c r="I16"/>
  <c r="H16"/>
  <c r="H57" s="1"/>
  <c r="F16"/>
  <c r="F57" s="1"/>
  <c r="AE46"/>
  <c r="AE30"/>
  <c r="AC57"/>
  <c r="AB46"/>
  <c r="AA57"/>
  <c r="Y56"/>
  <c r="Y30"/>
  <c r="Y46"/>
  <c r="Y16"/>
  <c r="V46"/>
  <c r="V16"/>
  <c r="S46"/>
  <c r="Q57"/>
  <c r="P56"/>
  <c r="P46"/>
  <c r="N57"/>
  <c r="O57"/>
  <c r="M30"/>
  <c r="M56"/>
  <c r="M46"/>
  <c r="K57"/>
  <c r="M16"/>
  <c r="J56"/>
  <c r="J46"/>
  <c r="I57"/>
  <c r="G46"/>
  <c r="G16"/>
  <c r="G30"/>
  <c r="G56"/>
  <c r="E57"/>
  <c r="AC90" i="10"/>
  <c r="AB90"/>
  <c r="AA90"/>
  <c r="Z90"/>
  <c r="AD90" s="1"/>
  <c r="AC89"/>
  <c r="AB89"/>
  <c r="AA89"/>
  <c r="Z89"/>
  <c r="AD89" s="1"/>
  <c r="AC88"/>
  <c r="AB88"/>
  <c r="AA88"/>
  <c r="Z88"/>
  <c r="AD88" s="1"/>
  <c r="AC87"/>
  <c r="AB87"/>
  <c r="AA87"/>
  <c r="Z87"/>
  <c r="AD87" s="1"/>
  <c r="AC86"/>
  <c r="AB86"/>
  <c r="AA86"/>
  <c r="AA91" s="1"/>
  <c r="Z86"/>
  <c r="Z91" s="1"/>
  <c r="AC84"/>
  <c r="AB84"/>
  <c r="AA84"/>
  <c r="Z84"/>
  <c r="AD84" s="1"/>
  <c r="AC83"/>
  <c r="AB83"/>
  <c r="AA83"/>
  <c r="Z83"/>
  <c r="AD83" s="1"/>
  <c r="AC82"/>
  <c r="AB82"/>
  <c r="AA82"/>
  <c r="Z82"/>
  <c r="AD82" s="1"/>
  <c r="AC81"/>
  <c r="AB81"/>
  <c r="AA81"/>
  <c r="Z81"/>
  <c r="AD81" s="1"/>
  <c r="AC80"/>
  <c r="AB80"/>
  <c r="AA80"/>
  <c r="AA85" s="1"/>
  <c r="Z80"/>
  <c r="Z85" s="1"/>
  <c r="AC78"/>
  <c r="AB78"/>
  <c r="AA78"/>
  <c r="Z78"/>
  <c r="AC77"/>
  <c r="AB77"/>
  <c r="AA77"/>
  <c r="Z77"/>
  <c r="AC76"/>
  <c r="AB76"/>
  <c r="AA76"/>
  <c r="Z76"/>
  <c r="AC75"/>
  <c r="AC79" s="1"/>
  <c r="AB75"/>
  <c r="AA75"/>
  <c r="Z75"/>
  <c r="Z79" s="1"/>
  <c r="AC72"/>
  <c r="AB72"/>
  <c r="AA72"/>
  <c r="Z72"/>
  <c r="AD72" s="1"/>
  <c r="AC71"/>
  <c r="AB71"/>
  <c r="AA71"/>
  <c r="Z71"/>
  <c r="AC70"/>
  <c r="AB70"/>
  <c r="AA70"/>
  <c r="Z70"/>
  <c r="AC69"/>
  <c r="AB69"/>
  <c r="AA69"/>
  <c r="Z69"/>
  <c r="AC68"/>
  <c r="AB68"/>
  <c r="AA68"/>
  <c r="Z68"/>
  <c r="AC67"/>
  <c r="AB67"/>
  <c r="AA67"/>
  <c r="Z67"/>
  <c r="AC66"/>
  <c r="AB66"/>
  <c r="AB73" s="1"/>
  <c r="AA66"/>
  <c r="AA73" s="1"/>
  <c r="Z66"/>
  <c r="AC64"/>
  <c r="AB64"/>
  <c r="AA64"/>
  <c r="Z64"/>
  <c r="AD64" s="1"/>
  <c r="AC63"/>
  <c r="AB63"/>
  <c r="AA63"/>
  <c r="Z63"/>
  <c r="AD63" s="1"/>
  <c r="AC62"/>
  <c r="AB62"/>
  <c r="AA62"/>
  <c r="Z62"/>
  <c r="AD62" s="1"/>
  <c r="AC61"/>
  <c r="AB61"/>
  <c r="AA61"/>
  <c r="Z61"/>
  <c r="AD61" s="1"/>
  <c r="AC60"/>
  <c r="AB60"/>
  <c r="AB65" s="1"/>
  <c r="AA60"/>
  <c r="Z60"/>
  <c r="Z65" s="1"/>
  <c r="AC58"/>
  <c r="AB58"/>
  <c r="AA58"/>
  <c r="Z58"/>
  <c r="AD58" s="1"/>
  <c r="AC57"/>
  <c r="AB57"/>
  <c r="AA57"/>
  <c r="Z57"/>
  <c r="AD57" s="1"/>
  <c r="AC56"/>
  <c r="AB56"/>
  <c r="AA56"/>
  <c r="AA59" s="1"/>
  <c r="Z56"/>
  <c r="AD56" s="1"/>
  <c r="AD59" s="1"/>
  <c r="AC54"/>
  <c r="AB54"/>
  <c r="AA54"/>
  <c r="Z54"/>
  <c r="AC53"/>
  <c r="AB53"/>
  <c r="AA53"/>
  <c r="Z53"/>
  <c r="AD53" s="1"/>
  <c r="AC52"/>
  <c r="AB52"/>
  <c r="AA52"/>
  <c r="Z52"/>
  <c r="AC51"/>
  <c r="AB51"/>
  <c r="AA51"/>
  <c r="Z51"/>
  <c r="AC50"/>
  <c r="AB50"/>
  <c r="AA50"/>
  <c r="Z50"/>
  <c r="AC49"/>
  <c r="AB49"/>
  <c r="AA49"/>
  <c r="AA55" s="1"/>
  <c r="Z49"/>
  <c r="AC46"/>
  <c r="AB46"/>
  <c r="AA46"/>
  <c r="Z46"/>
  <c r="AC45"/>
  <c r="AB45"/>
  <c r="AA45"/>
  <c r="Z45"/>
  <c r="AC44"/>
  <c r="AB44"/>
  <c r="AA44"/>
  <c r="Z44"/>
  <c r="AC43"/>
  <c r="AB43"/>
  <c r="AA43"/>
  <c r="Z43"/>
  <c r="AC42"/>
  <c r="AB42"/>
  <c r="AA42"/>
  <c r="Z42"/>
  <c r="AC41"/>
  <c r="AB41"/>
  <c r="AA41"/>
  <c r="Z41"/>
  <c r="AC40"/>
  <c r="AB40"/>
  <c r="AA40"/>
  <c r="AA47" s="1"/>
  <c r="Z40"/>
  <c r="Z47" s="1"/>
  <c r="AC38"/>
  <c r="AB38"/>
  <c r="AA38"/>
  <c r="Z38"/>
  <c r="AC37"/>
  <c r="AB37"/>
  <c r="AA37"/>
  <c r="Z37"/>
  <c r="AC36"/>
  <c r="AB36"/>
  <c r="AA36"/>
  <c r="Z36"/>
  <c r="AC35"/>
  <c r="AC39" s="1"/>
  <c r="AB35"/>
  <c r="AB39" s="1"/>
  <c r="AA35"/>
  <c r="AA39" s="1"/>
  <c r="Z35"/>
  <c r="Z39" s="1"/>
  <c r="AC33"/>
  <c r="AB33"/>
  <c r="AA33"/>
  <c r="Z33"/>
  <c r="AC32"/>
  <c r="AB32"/>
  <c r="AA32"/>
  <c r="Z32"/>
  <c r="AC31"/>
  <c r="AC34" s="1"/>
  <c r="AB31"/>
  <c r="AB34" s="1"/>
  <c r="AA31"/>
  <c r="Z31"/>
  <c r="Z34" s="1"/>
  <c r="AC29"/>
  <c r="AB29"/>
  <c r="AA29"/>
  <c r="Z29"/>
  <c r="AD29" s="1"/>
  <c r="AC28"/>
  <c r="AB28"/>
  <c r="AA28"/>
  <c r="Z28"/>
  <c r="AD28" s="1"/>
  <c r="AC27"/>
  <c r="AB27"/>
  <c r="AA27"/>
  <c r="Z27"/>
  <c r="AD27" s="1"/>
  <c r="AC26"/>
  <c r="AB26"/>
  <c r="AA26"/>
  <c r="Z26"/>
  <c r="AD26" s="1"/>
  <c r="AC25"/>
  <c r="AB25"/>
  <c r="AA25"/>
  <c r="AA30" s="1"/>
  <c r="Z25"/>
  <c r="Z30" s="1"/>
  <c r="AC22"/>
  <c r="AB22"/>
  <c r="AA22"/>
  <c r="Z22"/>
  <c r="Z23" s="1"/>
  <c r="AC20"/>
  <c r="AB20"/>
  <c r="AA20"/>
  <c r="Z20"/>
  <c r="AC19"/>
  <c r="AB19"/>
  <c r="AA19"/>
  <c r="Z19"/>
  <c r="AD19" s="1"/>
  <c r="AC18"/>
  <c r="AB18"/>
  <c r="AA18"/>
  <c r="Z18"/>
  <c r="AD18" s="1"/>
  <c r="AC17"/>
  <c r="AB17"/>
  <c r="AA17"/>
  <c r="Z17"/>
  <c r="AD17" s="1"/>
  <c r="AC16"/>
  <c r="AB16"/>
  <c r="AA16"/>
  <c r="Z16"/>
  <c r="AD16" s="1"/>
  <c r="AC15"/>
  <c r="AB15"/>
  <c r="AA15"/>
  <c r="Z15"/>
  <c r="AC13"/>
  <c r="AB13"/>
  <c r="AA13"/>
  <c r="Z13"/>
  <c r="AD13" s="1"/>
  <c r="AC12"/>
  <c r="AB12"/>
  <c r="AA12"/>
  <c r="Z12"/>
  <c r="AC11"/>
  <c r="AB11"/>
  <c r="AA11"/>
  <c r="Z11"/>
  <c r="AD11" s="1"/>
  <c r="AC10"/>
  <c r="AB10"/>
  <c r="AA10"/>
  <c r="Z10"/>
  <c r="AD10" s="1"/>
  <c r="AC9"/>
  <c r="AB9"/>
  <c r="AA9"/>
  <c r="Z9"/>
  <c r="AC7"/>
  <c r="AB7"/>
  <c r="AA7"/>
  <c r="Z7"/>
  <c r="AC6"/>
  <c r="AB6"/>
  <c r="AA6"/>
  <c r="Z6"/>
  <c r="AD6" s="1"/>
  <c r="AC5"/>
  <c r="AB5"/>
  <c r="AA5"/>
  <c r="Z5"/>
  <c r="AD5" s="1"/>
  <c r="AC4"/>
  <c r="AB4"/>
  <c r="AA4"/>
  <c r="Z4"/>
  <c r="X91"/>
  <c r="W91"/>
  <c r="V91"/>
  <c r="U91"/>
  <c r="Y90"/>
  <c r="Y89"/>
  <c r="Y88"/>
  <c r="Y87"/>
  <c r="Y86"/>
  <c r="X85"/>
  <c r="W85"/>
  <c r="V85"/>
  <c r="U85"/>
  <c r="Y84"/>
  <c r="Y83"/>
  <c r="Y82"/>
  <c r="Y81"/>
  <c r="Y80"/>
  <c r="X79"/>
  <c r="W79"/>
  <c r="W92" s="1"/>
  <c r="V79"/>
  <c r="U79"/>
  <c r="Y78"/>
  <c r="Y77"/>
  <c r="Y76"/>
  <c r="Y75"/>
  <c r="X73"/>
  <c r="W73"/>
  <c r="V73"/>
  <c r="U73"/>
  <c r="Y72"/>
  <c r="Y71"/>
  <c r="Y70"/>
  <c r="Y69"/>
  <c r="Y68"/>
  <c r="Y67"/>
  <c r="Y66"/>
  <c r="X65"/>
  <c r="W65"/>
  <c r="V65"/>
  <c r="U65"/>
  <c r="Y64"/>
  <c r="Y63"/>
  <c r="Y62"/>
  <c r="Y61"/>
  <c r="Y60"/>
  <c r="X59"/>
  <c r="W59"/>
  <c r="V59"/>
  <c r="U59"/>
  <c r="Y58"/>
  <c r="Y57"/>
  <c r="Y56"/>
  <c r="X55"/>
  <c r="W55"/>
  <c r="V55"/>
  <c r="U55"/>
  <c r="Y54"/>
  <c r="Y53"/>
  <c r="Y52"/>
  <c r="Y51"/>
  <c r="Y50"/>
  <c r="Y49"/>
  <c r="X47"/>
  <c r="W47"/>
  <c r="V47"/>
  <c r="U47"/>
  <c r="Y46"/>
  <c r="Y45"/>
  <c r="Y44"/>
  <c r="Y43"/>
  <c r="Y42"/>
  <c r="Y41"/>
  <c r="Y40"/>
  <c r="X39"/>
  <c r="W39"/>
  <c r="V39"/>
  <c r="U39"/>
  <c r="Y38"/>
  <c r="Y37"/>
  <c r="Y36"/>
  <c r="Y35"/>
  <c r="X34"/>
  <c r="W34"/>
  <c r="V34"/>
  <c r="U34"/>
  <c r="Y33"/>
  <c r="Y32"/>
  <c r="Y31"/>
  <c r="X30"/>
  <c r="W30"/>
  <c r="V30"/>
  <c r="U30"/>
  <c r="Y29"/>
  <c r="Y28"/>
  <c r="Y27"/>
  <c r="Y26"/>
  <c r="Y25"/>
  <c r="X23"/>
  <c r="W23"/>
  <c r="V23"/>
  <c r="U23"/>
  <c r="Y22"/>
  <c r="Y23" s="1"/>
  <c r="X21"/>
  <c r="W21"/>
  <c r="V21"/>
  <c r="U21"/>
  <c r="Y20"/>
  <c r="Y19"/>
  <c r="Y18"/>
  <c r="Y17"/>
  <c r="Y16"/>
  <c r="Y15"/>
  <c r="X14"/>
  <c r="W14"/>
  <c r="V14"/>
  <c r="U14"/>
  <c r="Y13"/>
  <c r="Y12"/>
  <c r="Y11"/>
  <c r="Y10"/>
  <c r="Y9"/>
  <c r="X8"/>
  <c r="W8"/>
  <c r="V8"/>
  <c r="U8"/>
  <c r="Y7"/>
  <c r="Y6"/>
  <c r="Y5"/>
  <c r="Y4"/>
  <c r="I91"/>
  <c r="H91"/>
  <c r="G91"/>
  <c r="F91"/>
  <c r="J90"/>
  <c r="J89"/>
  <c r="J88"/>
  <c r="J87"/>
  <c r="J86"/>
  <c r="I85"/>
  <c r="H85"/>
  <c r="G85"/>
  <c r="F85"/>
  <c r="J84"/>
  <c r="J83"/>
  <c r="J82"/>
  <c r="J81"/>
  <c r="J80"/>
  <c r="I79"/>
  <c r="H79"/>
  <c r="G79"/>
  <c r="F79"/>
  <c r="J78"/>
  <c r="J77"/>
  <c r="J76"/>
  <c r="J75"/>
  <c r="I73"/>
  <c r="H73"/>
  <c r="G73"/>
  <c r="F73"/>
  <c r="J72"/>
  <c r="J71"/>
  <c r="J70"/>
  <c r="J69"/>
  <c r="J68"/>
  <c r="J67"/>
  <c r="J66"/>
  <c r="I65"/>
  <c r="H65"/>
  <c r="G65"/>
  <c r="F65"/>
  <c r="J64"/>
  <c r="J63"/>
  <c r="J62"/>
  <c r="J61"/>
  <c r="J60"/>
  <c r="I59"/>
  <c r="H59"/>
  <c r="G59"/>
  <c r="F59"/>
  <c r="J58"/>
  <c r="J57"/>
  <c r="J56"/>
  <c r="J59" s="1"/>
  <c r="I55"/>
  <c r="H55"/>
  <c r="G55"/>
  <c r="F55"/>
  <c r="J54"/>
  <c r="J53"/>
  <c r="J52"/>
  <c r="J51"/>
  <c r="J50"/>
  <c r="J49"/>
  <c r="I47"/>
  <c r="H47"/>
  <c r="G47"/>
  <c r="F47"/>
  <c r="J46"/>
  <c r="J45"/>
  <c r="J44"/>
  <c r="J43"/>
  <c r="J42"/>
  <c r="J41"/>
  <c r="J40"/>
  <c r="I39"/>
  <c r="H39"/>
  <c r="G39"/>
  <c r="F39"/>
  <c r="J38"/>
  <c r="J37"/>
  <c r="J36"/>
  <c r="J35"/>
  <c r="I34"/>
  <c r="H34"/>
  <c r="G34"/>
  <c r="F34"/>
  <c r="J33"/>
  <c r="J32"/>
  <c r="J31"/>
  <c r="J34" s="1"/>
  <c r="I30"/>
  <c r="H30"/>
  <c r="G30"/>
  <c r="F30"/>
  <c r="J29"/>
  <c r="J28"/>
  <c r="J27"/>
  <c r="J26"/>
  <c r="J25"/>
  <c r="I23"/>
  <c r="H23"/>
  <c r="G23"/>
  <c r="F23"/>
  <c r="J22"/>
  <c r="J23" s="1"/>
  <c r="I21"/>
  <c r="H21"/>
  <c r="G21"/>
  <c r="F21"/>
  <c r="J20"/>
  <c r="J19"/>
  <c r="J18"/>
  <c r="J17"/>
  <c r="J16"/>
  <c r="J15"/>
  <c r="I14"/>
  <c r="H14"/>
  <c r="G14"/>
  <c r="F14"/>
  <c r="J13"/>
  <c r="J12"/>
  <c r="J11"/>
  <c r="J10"/>
  <c r="J9"/>
  <c r="I8"/>
  <c r="H8"/>
  <c r="G8"/>
  <c r="F8"/>
  <c r="J7"/>
  <c r="J6"/>
  <c r="J5"/>
  <c r="J4"/>
  <c r="N91"/>
  <c r="M91"/>
  <c r="L91"/>
  <c r="K91"/>
  <c r="O90"/>
  <c r="O89"/>
  <c r="O88"/>
  <c r="O87"/>
  <c r="O86"/>
  <c r="N85"/>
  <c r="M85"/>
  <c r="L85"/>
  <c r="K85"/>
  <c r="O84"/>
  <c r="O83"/>
  <c r="O82"/>
  <c r="O81"/>
  <c r="O80"/>
  <c r="N79"/>
  <c r="M79"/>
  <c r="L79"/>
  <c r="K79"/>
  <c r="O78"/>
  <c r="O77"/>
  <c r="O76"/>
  <c r="O75"/>
  <c r="N73"/>
  <c r="M73"/>
  <c r="L73"/>
  <c r="K73"/>
  <c r="O72"/>
  <c r="O71"/>
  <c r="O70"/>
  <c r="O69"/>
  <c r="O68"/>
  <c r="O67"/>
  <c r="O66"/>
  <c r="N65"/>
  <c r="M65"/>
  <c r="L65"/>
  <c r="K65"/>
  <c r="O64"/>
  <c r="O63"/>
  <c r="O62"/>
  <c r="O61"/>
  <c r="O60"/>
  <c r="N59"/>
  <c r="M59"/>
  <c r="L59"/>
  <c r="K59"/>
  <c r="O58"/>
  <c r="O57"/>
  <c r="O56"/>
  <c r="N55"/>
  <c r="M55"/>
  <c r="L55"/>
  <c r="K55"/>
  <c r="O54"/>
  <c r="O53"/>
  <c r="O52"/>
  <c r="O51"/>
  <c r="O50"/>
  <c r="O49"/>
  <c r="N47"/>
  <c r="M47"/>
  <c r="L47"/>
  <c r="K47"/>
  <c r="O46"/>
  <c r="O45"/>
  <c r="O44"/>
  <c r="O43"/>
  <c r="O42"/>
  <c r="O41"/>
  <c r="O40"/>
  <c r="N39"/>
  <c r="M39"/>
  <c r="L39"/>
  <c r="K39"/>
  <c r="O38"/>
  <c r="O37"/>
  <c r="O36"/>
  <c r="O35"/>
  <c r="N34"/>
  <c r="M34"/>
  <c r="L34"/>
  <c r="K34"/>
  <c r="O33"/>
  <c r="O32"/>
  <c r="O31"/>
  <c r="N30"/>
  <c r="M30"/>
  <c r="L30"/>
  <c r="K30"/>
  <c r="O29"/>
  <c r="O28"/>
  <c r="O27"/>
  <c r="O26"/>
  <c r="O25"/>
  <c r="N23"/>
  <c r="M23"/>
  <c r="L23"/>
  <c r="K23"/>
  <c r="O22"/>
  <c r="O23" s="1"/>
  <c r="N21"/>
  <c r="M21"/>
  <c r="L21"/>
  <c r="K21"/>
  <c r="O20"/>
  <c r="O19"/>
  <c r="O18"/>
  <c r="O17"/>
  <c r="O16"/>
  <c r="O15"/>
  <c r="N14"/>
  <c r="M14"/>
  <c r="L14"/>
  <c r="K14"/>
  <c r="O13"/>
  <c r="O12"/>
  <c r="O11"/>
  <c r="O10"/>
  <c r="O9"/>
  <c r="N8"/>
  <c r="M8"/>
  <c r="L8"/>
  <c r="K8"/>
  <c r="O7"/>
  <c r="O6"/>
  <c r="O5"/>
  <c r="O4"/>
  <c r="O8" s="1"/>
  <c r="S91"/>
  <c r="R91"/>
  <c r="Q91"/>
  <c r="P91"/>
  <c r="P92" s="1"/>
  <c r="T90"/>
  <c r="T89"/>
  <c r="T88"/>
  <c r="T87"/>
  <c r="T86"/>
  <c r="S85"/>
  <c r="R85"/>
  <c r="Q85"/>
  <c r="P85"/>
  <c r="T84"/>
  <c r="T83"/>
  <c r="T82"/>
  <c r="T81"/>
  <c r="T80"/>
  <c r="S79"/>
  <c r="R79"/>
  <c r="Q79"/>
  <c r="P79"/>
  <c r="T78"/>
  <c r="T77"/>
  <c r="T76"/>
  <c r="T75"/>
  <c r="S73"/>
  <c r="R73"/>
  <c r="Q73"/>
  <c r="P73"/>
  <c r="T72"/>
  <c r="T71"/>
  <c r="T70"/>
  <c r="T69"/>
  <c r="T68"/>
  <c r="T67"/>
  <c r="T66"/>
  <c r="S65"/>
  <c r="R65"/>
  <c r="Q65"/>
  <c r="P65"/>
  <c r="T64"/>
  <c r="T63"/>
  <c r="T62"/>
  <c r="T61"/>
  <c r="T60"/>
  <c r="S59"/>
  <c r="R59"/>
  <c r="Q59"/>
  <c r="P59"/>
  <c r="T58"/>
  <c r="T57"/>
  <c r="T56"/>
  <c r="S55"/>
  <c r="R55"/>
  <c r="Q55"/>
  <c r="P55"/>
  <c r="T54"/>
  <c r="T53"/>
  <c r="T52"/>
  <c r="T51"/>
  <c r="T50"/>
  <c r="T49"/>
  <c r="S47"/>
  <c r="R47"/>
  <c r="Q47"/>
  <c r="P47"/>
  <c r="T46"/>
  <c r="T45"/>
  <c r="T44"/>
  <c r="T43"/>
  <c r="T42"/>
  <c r="T41"/>
  <c r="T40"/>
  <c r="S39"/>
  <c r="R39"/>
  <c r="Q39"/>
  <c r="P39"/>
  <c r="T38"/>
  <c r="T37"/>
  <c r="T36"/>
  <c r="T35"/>
  <c r="S34"/>
  <c r="R34"/>
  <c r="Q34"/>
  <c r="P34"/>
  <c r="T33"/>
  <c r="T32"/>
  <c r="T31"/>
  <c r="S30"/>
  <c r="R30"/>
  <c r="Q30"/>
  <c r="P30"/>
  <c r="T29"/>
  <c r="T28"/>
  <c r="T27"/>
  <c r="T26"/>
  <c r="T25"/>
  <c r="S23"/>
  <c r="R23"/>
  <c r="Q23"/>
  <c r="P23"/>
  <c r="T22"/>
  <c r="T23" s="1"/>
  <c r="S21"/>
  <c r="R21"/>
  <c r="Q21"/>
  <c r="P21"/>
  <c r="T20"/>
  <c r="T19"/>
  <c r="T18"/>
  <c r="T17"/>
  <c r="T16"/>
  <c r="T15"/>
  <c r="S14"/>
  <c r="R14"/>
  <c r="Q14"/>
  <c r="P14"/>
  <c r="T13"/>
  <c r="T12"/>
  <c r="T11"/>
  <c r="T10"/>
  <c r="T9"/>
  <c r="S8"/>
  <c r="R8"/>
  <c r="Q8"/>
  <c r="P8"/>
  <c r="T7"/>
  <c r="T6"/>
  <c r="T5"/>
  <c r="T4"/>
  <c r="AC91"/>
  <c r="AB91"/>
  <c r="AC85"/>
  <c r="AB85"/>
  <c r="AA79"/>
  <c r="AC73"/>
  <c r="AA65"/>
  <c r="AC65"/>
  <c r="AC59"/>
  <c r="AB59"/>
  <c r="AC55"/>
  <c r="AB55"/>
  <c r="AC47"/>
  <c r="AB47"/>
  <c r="AA34"/>
  <c r="AC30"/>
  <c r="AB30"/>
  <c r="AB23"/>
  <c r="AC23"/>
  <c r="AA23"/>
  <c r="AC21"/>
  <c r="AB21"/>
  <c r="AA21"/>
  <c r="AC14"/>
  <c r="AB14"/>
  <c r="AC8"/>
  <c r="AB8"/>
  <c r="AA8"/>
  <c r="AE57" i="9" l="1"/>
  <c r="V57"/>
  <c r="S57"/>
  <c r="Y57"/>
  <c r="P57"/>
  <c r="M57"/>
  <c r="J57"/>
  <c r="G57"/>
  <c r="AD20" i="10"/>
  <c r="W48"/>
  <c r="V48"/>
  <c r="AD36"/>
  <c r="AD37"/>
  <c r="AD38"/>
  <c r="P48"/>
  <c r="O47"/>
  <c r="AD41"/>
  <c r="AD42"/>
  <c r="AD43"/>
  <c r="AD44"/>
  <c r="AD45"/>
  <c r="AD46"/>
  <c r="O39"/>
  <c r="O34"/>
  <c r="AD32"/>
  <c r="AD33"/>
  <c r="M48"/>
  <c r="H48"/>
  <c r="Z73"/>
  <c r="L48"/>
  <c r="O65"/>
  <c r="G74"/>
  <c r="Y30"/>
  <c r="Y39"/>
  <c r="U48"/>
  <c r="Y47"/>
  <c r="Y55"/>
  <c r="W74"/>
  <c r="T30"/>
  <c r="T39"/>
  <c r="T47"/>
  <c r="T65"/>
  <c r="P74"/>
  <c r="O59"/>
  <c r="F48"/>
  <c r="J55"/>
  <c r="Y34"/>
  <c r="Y65"/>
  <c r="AB79"/>
  <c r="O30"/>
  <c r="O48" s="1"/>
  <c r="N74"/>
  <c r="T34"/>
  <c r="R48"/>
  <c r="T59"/>
  <c r="N24"/>
  <c r="K48"/>
  <c r="L74"/>
  <c r="K92"/>
  <c r="J8"/>
  <c r="J30"/>
  <c r="J39"/>
  <c r="J47"/>
  <c r="J65"/>
  <c r="F74"/>
  <c r="X48"/>
  <c r="Y59"/>
  <c r="U92"/>
  <c r="Y91"/>
  <c r="Y85"/>
  <c r="Y92" s="1"/>
  <c r="V92"/>
  <c r="Y79"/>
  <c r="X92"/>
  <c r="T91"/>
  <c r="T85"/>
  <c r="R92"/>
  <c r="T79"/>
  <c r="O91"/>
  <c r="O92" s="1"/>
  <c r="O85"/>
  <c r="M92"/>
  <c r="O79"/>
  <c r="N92"/>
  <c r="AD78"/>
  <c r="J91"/>
  <c r="J85"/>
  <c r="H92"/>
  <c r="F92"/>
  <c r="AD76"/>
  <c r="AD77"/>
  <c r="J79"/>
  <c r="AD7"/>
  <c r="Z8"/>
  <c r="W24"/>
  <c r="W93" s="1"/>
  <c r="Y8"/>
  <c r="T8"/>
  <c r="U74"/>
  <c r="AD49"/>
  <c r="AD50"/>
  <c r="AD51"/>
  <c r="AD52"/>
  <c r="AD54"/>
  <c r="T55"/>
  <c r="O55"/>
  <c r="K74"/>
  <c r="AD22"/>
  <c r="AD23" s="1"/>
  <c r="X74"/>
  <c r="R74"/>
  <c r="O73"/>
  <c r="O74"/>
  <c r="J73"/>
  <c r="J74" s="1"/>
  <c r="H74"/>
  <c r="V24"/>
  <c r="Y21"/>
  <c r="T21"/>
  <c r="X24"/>
  <c r="M24"/>
  <c r="AD12"/>
  <c r="O21"/>
  <c r="Z21"/>
  <c r="J21"/>
  <c r="Y14"/>
  <c r="U24"/>
  <c r="T14"/>
  <c r="P24"/>
  <c r="P93" s="1"/>
  <c r="K24"/>
  <c r="K93" s="1"/>
  <c r="O14"/>
  <c r="AA14"/>
  <c r="AA24" s="1"/>
  <c r="J14"/>
  <c r="Z14"/>
  <c r="F24"/>
  <c r="V74"/>
  <c r="Y73"/>
  <c r="T73"/>
  <c r="AD67"/>
  <c r="S74"/>
  <c r="AD70"/>
  <c r="AD69"/>
  <c r="AD68"/>
  <c r="AD71"/>
  <c r="Y74"/>
  <c r="Q24"/>
  <c r="Q74"/>
  <c r="S92"/>
  <c r="M74"/>
  <c r="I24"/>
  <c r="I74"/>
  <c r="G92"/>
  <c r="L24"/>
  <c r="G48"/>
  <c r="R24"/>
  <c r="Q48"/>
  <c r="L92"/>
  <c r="I48"/>
  <c r="S48"/>
  <c r="H24"/>
  <c r="S24"/>
  <c r="Q92"/>
  <c r="N48"/>
  <c r="N93" s="1"/>
  <c r="G24"/>
  <c r="I92"/>
  <c r="H93"/>
  <c r="AC74"/>
  <c r="AC48"/>
  <c r="AB92"/>
  <c r="AA48"/>
  <c r="AA74"/>
  <c r="Z92"/>
  <c r="AC24"/>
  <c r="Z48"/>
  <c r="AC92"/>
  <c r="AB24"/>
  <c r="AB48"/>
  <c r="AB74"/>
  <c r="AA92"/>
  <c r="AD15"/>
  <c r="AD21" s="1"/>
  <c r="AD31"/>
  <c r="AD35"/>
  <c r="AD66"/>
  <c r="AD86"/>
  <c r="AD91" s="1"/>
  <c r="AD4"/>
  <c r="AD8" s="1"/>
  <c r="AD40"/>
  <c r="Z55"/>
  <c r="Z59"/>
  <c r="AD75"/>
  <c r="AD79" s="1"/>
  <c r="AD9"/>
  <c r="AD25"/>
  <c r="AD30" s="1"/>
  <c r="AD60"/>
  <c r="AD65" s="1"/>
  <c r="AD80"/>
  <c r="AD85" s="1"/>
  <c r="O24" l="1"/>
  <c r="AD47"/>
  <c r="AD34"/>
  <c r="Y48"/>
  <c r="AD39"/>
  <c r="AD48" s="1"/>
  <c r="T48"/>
  <c r="J48"/>
  <c r="AD55"/>
  <c r="T24"/>
  <c r="AD14"/>
  <c r="G93"/>
  <c r="U93"/>
  <c r="J92"/>
  <c r="T92"/>
  <c r="X93"/>
  <c r="L93"/>
  <c r="F93"/>
  <c r="M93"/>
  <c r="T74"/>
  <c r="V93"/>
  <c r="R93"/>
  <c r="Y24"/>
  <c r="Z24"/>
  <c r="J24"/>
  <c r="J93" s="1"/>
  <c r="AD73"/>
  <c r="AD74" s="1"/>
  <c r="Q93"/>
  <c r="I93"/>
  <c r="S93"/>
  <c r="O93"/>
  <c r="AD24"/>
  <c r="AB93"/>
  <c r="Z74"/>
  <c r="AA93"/>
  <c r="AD92"/>
  <c r="AC93"/>
  <c r="Y93" l="1"/>
  <c r="T93"/>
  <c r="Z93"/>
  <c r="AD93"/>
  <c r="AH54" i="9" l="1"/>
  <c r="AF9"/>
  <c r="C55"/>
  <c r="B55"/>
  <c r="D54"/>
  <c r="D53"/>
  <c r="C52"/>
  <c r="B52"/>
  <c r="D51"/>
  <c r="D50"/>
  <c r="C49"/>
  <c r="B49"/>
  <c r="D48"/>
  <c r="D47"/>
  <c r="C45"/>
  <c r="B45"/>
  <c r="D44"/>
  <c r="D43"/>
  <c r="D42"/>
  <c r="C41"/>
  <c r="B41"/>
  <c r="D40"/>
  <c r="D39"/>
  <c r="C38"/>
  <c r="B38"/>
  <c r="D37"/>
  <c r="D36"/>
  <c r="C35"/>
  <c r="B35"/>
  <c r="D34"/>
  <c r="D33"/>
  <c r="D32"/>
  <c r="D31"/>
  <c r="C29"/>
  <c r="B29"/>
  <c r="D28"/>
  <c r="D27"/>
  <c r="C26"/>
  <c r="B26"/>
  <c r="D25"/>
  <c r="D24"/>
  <c r="D23"/>
  <c r="C22"/>
  <c r="B22"/>
  <c r="D21"/>
  <c r="D20"/>
  <c r="C19"/>
  <c r="B19"/>
  <c r="D18"/>
  <c r="D17"/>
  <c r="C15"/>
  <c r="B15"/>
  <c r="D14"/>
  <c r="D13"/>
  <c r="C12"/>
  <c r="B12"/>
  <c r="D11"/>
  <c r="D10"/>
  <c r="C9"/>
  <c r="B9"/>
  <c r="D8"/>
  <c r="D9" s="1"/>
  <c r="C7"/>
  <c r="B7"/>
  <c r="D6"/>
  <c r="D5"/>
  <c r="D4"/>
  <c r="AH31"/>
  <c r="AG9"/>
  <c r="AG7" l="1"/>
  <c r="AG12"/>
  <c r="AG15"/>
  <c r="AG22"/>
  <c r="AF49"/>
  <c r="AF55"/>
  <c r="AH48"/>
  <c r="AG41"/>
  <c r="AG19"/>
  <c r="AH21"/>
  <c r="D7"/>
  <c r="D15"/>
  <c r="D19"/>
  <c r="D22"/>
  <c r="D26"/>
  <c r="D55"/>
  <c r="AH4"/>
  <c r="AH13"/>
  <c r="AH20"/>
  <c r="AH22" s="1"/>
  <c r="AH23"/>
  <c r="AH26" s="1"/>
  <c r="AH25"/>
  <c r="AH37"/>
  <c r="AH40"/>
  <c r="AH50"/>
  <c r="AG26"/>
  <c r="AG45"/>
  <c r="AG49"/>
  <c r="AG55"/>
  <c r="AH5"/>
  <c r="AH11"/>
  <c r="AH14"/>
  <c r="AH18"/>
  <c r="AH24"/>
  <c r="AH33"/>
  <c r="AH42"/>
  <c r="AH44"/>
  <c r="AH6"/>
  <c r="B46"/>
  <c r="AH51"/>
  <c r="AG35"/>
  <c r="AH32"/>
  <c r="AH34"/>
  <c r="AG29"/>
  <c r="AH17"/>
  <c r="AH28"/>
  <c r="AG52"/>
  <c r="D52"/>
  <c r="AF45"/>
  <c r="D12"/>
  <c r="AH10"/>
  <c r="AH8"/>
  <c r="AH9" s="1"/>
  <c r="AG38"/>
  <c r="AH36"/>
  <c r="AH53"/>
  <c r="AH55" s="1"/>
  <c r="D29"/>
  <c r="B56"/>
  <c r="B30"/>
  <c r="D38"/>
  <c r="AH47"/>
  <c r="C30"/>
  <c r="D41"/>
  <c r="D45"/>
  <c r="C46"/>
  <c r="AF12"/>
  <c r="B16"/>
  <c r="D35"/>
  <c r="D46" s="1"/>
  <c r="AF29"/>
  <c r="AF41"/>
  <c r="AF35"/>
  <c r="C16"/>
  <c r="D49"/>
  <c r="C56"/>
  <c r="AF52"/>
  <c r="AF56" s="1"/>
  <c r="AH43"/>
  <c r="AH39"/>
  <c r="AH41" s="1"/>
  <c r="AF38"/>
  <c r="AH27"/>
  <c r="AF26"/>
  <c r="AF22"/>
  <c r="AF19"/>
  <c r="AF15"/>
  <c r="AF7"/>
  <c r="D16"/>
  <c r="N3" i="1"/>
  <c r="M3"/>
  <c r="J3"/>
  <c r="E3"/>
  <c r="D3"/>
  <c r="AG16" i="9" l="1"/>
  <c r="AH15"/>
  <c r="AH45"/>
  <c r="AH7"/>
  <c r="AH49"/>
  <c r="AH52"/>
  <c r="AH19"/>
  <c r="AG56"/>
  <c r="AG30"/>
  <c r="AH12"/>
  <c r="AG46"/>
  <c r="D30"/>
  <c r="D56"/>
  <c r="AH38"/>
  <c r="AH35"/>
  <c r="AF46"/>
  <c r="AH29"/>
  <c r="AF30"/>
  <c r="B57"/>
  <c r="AF16"/>
  <c r="C57"/>
  <c r="B50" i="1"/>
  <c r="B46"/>
  <c r="B43"/>
  <c r="B40"/>
  <c r="B34"/>
  <c r="B30"/>
  <c r="B26"/>
  <c r="B22"/>
  <c r="B17"/>
  <c r="B13"/>
  <c r="B9"/>
  <c r="B7"/>
  <c r="AH56" i="9" l="1"/>
  <c r="AH16"/>
  <c r="AH30"/>
  <c r="AH46"/>
  <c r="D57"/>
  <c r="AG57"/>
  <c r="AF57"/>
  <c r="B51" i="1"/>
  <c r="B35"/>
  <c r="B18"/>
  <c r="U50"/>
  <c r="U46"/>
  <c r="U43"/>
  <c r="U40"/>
  <c r="U34"/>
  <c r="U30"/>
  <c r="U26"/>
  <c r="U22"/>
  <c r="U17"/>
  <c r="U13"/>
  <c r="U9"/>
  <c r="U7"/>
  <c r="AH57" i="9" l="1"/>
  <c r="B52" i="1"/>
  <c r="U51"/>
  <c r="U35"/>
  <c r="U18"/>
  <c r="L50"/>
  <c r="L46"/>
  <c r="L43"/>
  <c r="L40"/>
  <c r="L34"/>
  <c r="L30"/>
  <c r="L26"/>
  <c r="L22"/>
  <c r="L17"/>
  <c r="L13"/>
  <c r="L9"/>
  <c r="L7"/>
  <c r="R3"/>
  <c r="P3"/>
  <c r="A1"/>
  <c r="U52" l="1"/>
  <c r="L51"/>
  <c r="L35"/>
  <c r="L18"/>
  <c r="H49"/>
  <c r="H48"/>
  <c r="H47"/>
  <c r="H45"/>
  <c r="H44"/>
  <c r="H42"/>
  <c r="H41"/>
  <c r="H39"/>
  <c r="H38"/>
  <c r="H37"/>
  <c r="H36"/>
  <c r="H33"/>
  <c r="H32"/>
  <c r="H31"/>
  <c r="H29"/>
  <c r="H28"/>
  <c r="H27"/>
  <c r="H25"/>
  <c r="H24"/>
  <c r="H23"/>
  <c r="H21"/>
  <c r="H20"/>
  <c r="H19"/>
  <c r="H16"/>
  <c r="H15"/>
  <c r="H14"/>
  <c r="H12"/>
  <c r="H11"/>
  <c r="H10"/>
  <c r="H8"/>
  <c r="H9" s="1"/>
  <c r="H6"/>
  <c r="H5"/>
  <c r="H4"/>
  <c r="D4"/>
  <c r="D5"/>
  <c r="D6"/>
  <c r="D8"/>
  <c r="D9" s="1"/>
  <c r="D10"/>
  <c r="D11"/>
  <c r="D12"/>
  <c r="D14"/>
  <c r="D15"/>
  <c r="D16"/>
  <c r="D19"/>
  <c r="D20"/>
  <c r="D21"/>
  <c r="D23"/>
  <c r="D24"/>
  <c r="D25"/>
  <c r="D27"/>
  <c r="D28"/>
  <c r="D29"/>
  <c r="D31"/>
  <c r="D32"/>
  <c r="D33"/>
  <c r="D36"/>
  <c r="D37"/>
  <c r="D38"/>
  <c r="D39"/>
  <c r="D41"/>
  <c r="D42"/>
  <c r="D44"/>
  <c r="D45"/>
  <c r="D47"/>
  <c r="D48"/>
  <c r="D49"/>
  <c r="L52" l="1"/>
  <c r="H50"/>
  <c r="H34"/>
  <c r="H46"/>
  <c r="H13"/>
  <c r="H22"/>
  <c r="H40"/>
  <c r="H43"/>
  <c r="H17"/>
  <c r="D17"/>
  <c r="H26"/>
  <c r="D34"/>
  <c r="H30"/>
  <c r="H7"/>
  <c r="D50"/>
  <c r="D43"/>
  <c r="D22"/>
  <c r="D46"/>
  <c r="D26"/>
  <c r="D40"/>
  <c r="D30"/>
  <c r="D13"/>
  <c r="D7"/>
  <c r="H51" l="1"/>
  <c r="H35"/>
  <c r="H18"/>
  <c r="D18"/>
  <c r="D35"/>
  <c r="D51"/>
  <c r="H52" l="1"/>
  <c r="D52"/>
  <c r="P49" l="1"/>
  <c r="P48"/>
  <c r="P47"/>
  <c r="P45"/>
  <c r="P44"/>
  <c r="P42"/>
  <c r="P41"/>
  <c r="P39"/>
  <c r="P38"/>
  <c r="P37"/>
  <c r="P36"/>
  <c r="P33"/>
  <c r="P32"/>
  <c r="P31"/>
  <c r="P29"/>
  <c r="P28"/>
  <c r="P27"/>
  <c r="P25"/>
  <c r="P24"/>
  <c r="P23"/>
  <c r="P21"/>
  <c r="P20"/>
  <c r="P19"/>
  <c r="P16"/>
  <c r="P15"/>
  <c r="P14"/>
  <c r="P12"/>
  <c r="P11"/>
  <c r="P10"/>
  <c r="P8"/>
  <c r="P6"/>
  <c r="P5"/>
  <c r="P4"/>
  <c r="T49" l="1"/>
  <c r="T48"/>
  <c r="T47"/>
  <c r="T45"/>
  <c r="T44"/>
  <c r="T42"/>
  <c r="T41"/>
  <c r="T39"/>
  <c r="T38"/>
  <c r="T37"/>
  <c r="T36"/>
  <c r="T33"/>
  <c r="T32"/>
  <c r="T31"/>
  <c r="T29"/>
  <c r="T28"/>
  <c r="T27"/>
  <c r="T25"/>
  <c r="T24"/>
  <c r="T23"/>
  <c r="T21"/>
  <c r="T20"/>
  <c r="T19"/>
  <c r="T16"/>
  <c r="T15"/>
  <c r="T14"/>
  <c r="T12"/>
  <c r="T11"/>
  <c r="T10"/>
  <c r="T8"/>
  <c r="T9" s="1"/>
  <c r="T6"/>
  <c r="T5"/>
  <c r="T4"/>
  <c r="S49"/>
  <c r="S48"/>
  <c r="S47"/>
  <c r="S45"/>
  <c r="S44"/>
  <c r="S42"/>
  <c r="S41"/>
  <c r="S39"/>
  <c r="S38"/>
  <c r="S37"/>
  <c r="S36"/>
  <c r="S33"/>
  <c r="S32"/>
  <c r="S31"/>
  <c r="S29"/>
  <c r="S28"/>
  <c r="S27"/>
  <c r="S25"/>
  <c r="S24"/>
  <c r="S23"/>
  <c r="S21"/>
  <c r="S20"/>
  <c r="S19"/>
  <c r="S16"/>
  <c r="S15"/>
  <c r="S14"/>
  <c r="S12"/>
  <c r="S11"/>
  <c r="S10"/>
  <c r="S8"/>
  <c r="S9" s="1"/>
  <c r="S6"/>
  <c r="S5"/>
  <c r="S4"/>
  <c r="S43" l="1"/>
  <c r="S7"/>
  <c r="S13"/>
  <c r="S17"/>
  <c r="S30"/>
  <c r="S34"/>
  <c r="S50"/>
  <c r="S26"/>
  <c r="T7"/>
  <c r="T13"/>
  <c r="T30"/>
  <c r="T46"/>
  <c r="S22"/>
  <c r="S40"/>
  <c r="T26"/>
  <c r="T22"/>
  <c r="T40"/>
  <c r="T43"/>
  <c r="T50"/>
  <c r="S46"/>
  <c r="T17"/>
  <c r="T34"/>
  <c r="S18" l="1"/>
  <c r="S35"/>
  <c r="T18"/>
  <c r="T35"/>
  <c r="S51"/>
  <c r="T51"/>
  <c r="R49"/>
  <c r="R48"/>
  <c r="R47"/>
  <c r="R45"/>
  <c r="R44"/>
  <c r="R42"/>
  <c r="R41"/>
  <c r="R39"/>
  <c r="R38"/>
  <c r="R37"/>
  <c r="R36"/>
  <c r="R33"/>
  <c r="R32"/>
  <c r="R31"/>
  <c r="R29"/>
  <c r="R28"/>
  <c r="R27"/>
  <c r="R25"/>
  <c r="R24"/>
  <c r="R23"/>
  <c r="R21"/>
  <c r="R20"/>
  <c r="R19"/>
  <c r="R16"/>
  <c r="R15"/>
  <c r="R14"/>
  <c r="R12"/>
  <c r="R11"/>
  <c r="R10"/>
  <c r="R8"/>
  <c r="R9" s="1"/>
  <c r="R6"/>
  <c r="R5"/>
  <c r="R4"/>
  <c r="Q49"/>
  <c r="Q48"/>
  <c r="Q47"/>
  <c r="Q45"/>
  <c r="Q44"/>
  <c r="Q42"/>
  <c r="Q41"/>
  <c r="Q39"/>
  <c r="Q38"/>
  <c r="Q37"/>
  <c r="Q36"/>
  <c r="Q33"/>
  <c r="Q32"/>
  <c r="Q31"/>
  <c r="Q29"/>
  <c r="Q28"/>
  <c r="Q27"/>
  <c r="Q25"/>
  <c r="Q24"/>
  <c r="Q23"/>
  <c r="Q21"/>
  <c r="Q20"/>
  <c r="Q19"/>
  <c r="Q16"/>
  <c r="Q15"/>
  <c r="Q14"/>
  <c r="Q12"/>
  <c r="Q11"/>
  <c r="Q10"/>
  <c r="Q8"/>
  <c r="Q9" s="1"/>
  <c r="Q6"/>
  <c r="Q5"/>
  <c r="Q4"/>
  <c r="S52" l="1"/>
  <c r="Q43"/>
  <c r="T52"/>
  <c r="R50"/>
  <c r="R17"/>
  <c r="R26"/>
  <c r="R34"/>
  <c r="R7"/>
  <c r="R13"/>
  <c r="R30"/>
  <c r="R46"/>
  <c r="R22"/>
  <c r="R43"/>
  <c r="R40"/>
  <c r="Q26"/>
  <c r="Q34"/>
  <c r="Q46"/>
  <c r="Q50"/>
  <c r="Q22"/>
  <c r="Q40"/>
  <c r="Q17"/>
  <c r="Q7"/>
  <c r="Q13"/>
  <c r="Q30"/>
  <c r="J49"/>
  <c r="J48"/>
  <c r="J47"/>
  <c r="J45"/>
  <c r="J44"/>
  <c r="J42"/>
  <c r="J41"/>
  <c r="J39"/>
  <c r="J38"/>
  <c r="J37"/>
  <c r="J36"/>
  <c r="J33"/>
  <c r="J32"/>
  <c r="J31"/>
  <c r="J29"/>
  <c r="J28"/>
  <c r="J27"/>
  <c r="J25"/>
  <c r="J24"/>
  <c r="J23"/>
  <c r="J21"/>
  <c r="J20"/>
  <c r="J19"/>
  <c r="J16"/>
  <c r="J15"/>
  <c r="J14"/>
  <c r="J12"/>
  <c r="J11"/>
  <c r="J10"/>
  <c r="J8"/>
  <c r="J9" s="1"/>
  <c r="J6"/>
  <c r="J5"/>
  <c r="J4"/>
  <c r="N49"/>
  <c r="N48"/>
  <c r="N47"/>
  <c r="N45"/>
  <c r="N44"/>
  <c r="N42"/>
  <c r="N41"/>
  <c r="N39"/>
  <c r="N38"/>
  <c r="N37"/>
  <c r="N36"/>
  <c r="N33"/>
  <c r="N32"/>
  <c r="N31"/>
  <c r="N29"/>
  <c r="N28"/>
  <c r="N27"/>
  <c r="N25"/>
  <c r="N24"/>
  <c r="N23"/>
  <c r="N21"/>
  <c r="N20"/>
  <c r="N19"/>
  <c r="N16"/>
  <c r="N15"/>
  <c r="N14"/>
  <c r="N12"/>
  <c r="N11"/>
  <c r="N10"/>
  <c r="N8"/>
  <c r="N9" s="1"/>
  <c r="N6"/>
  <c r="N5"/>
  <c r="N4"/>
  <c r="E49"/>
  <c r="E48"/>
  <c r="E47"/>
  <c r="E45"/>
  <c r="E44"/>
  <c r="E42"/>
  <c r="E41"/>
  <c r="E39"/>
  <c r="E38"/>
  <c r="E37"/>
  <c r="E36"/>
  <c r="E33"/>
  <c r="E32"/>
  <c r="E31"/>
  <c r="E29"/>
  <c r="E28"/>
  <c r="E27"/>
  <c r="E25"/>
  <c r="E24"/>
  <c r="E23"/>
  <c r="E21"/>
  <c r="E20"/>
  <c r="E19"/>
  <c r="E16"/>
  <c r="E15"/>
  <c r="E14"/>
  <c r="E12"/>
  <c r="E11"/>
  <c r="E10"/>
  <c r="E8"/>
  <c r="E9" s="1"/>
  <c r="E6"/>
  <c r="E5"/>
  <c r="E4"/>
  <c r="R51" l="1"/>
  <c r="R18"/>
  <c r="R35"/>
  <c r="Q51"/>
  <c r="Q35"/>
  <c r="J7"/>
  <c r="J26"/>
  <c r="J34"/>
  <c r="J46"/>
  <c r="Q18"/>
  <c r="N43"/>
  <c r="N26"/>
  <c r="N22"/>
  <c r="N50"/>
  <c r="J22"/>
  <c r="J40"/>
  <c r="J43"/>
  <c r="J50"/>
  <c r="J17"/>
  <c r="J13"/>
  <c r="J30"/>
  <c r="N40"/>
  <c r="N17"/>
  <c r="N34"/>
  <c r="N7"/>
  <c r="N13"/>
  <c r="N30"/>
  <c r="N46"/>
  <c r="E22"/>
  <c r="E40"/>
  <c r="E43"/>
  <c r="E50"/>
  <c r="E17"/>
  <c r="E7"/>
  <c r="E13"/>
  <c r="E30"/>
  <c r="E26"/>
  <c r="E34"/>
  <c r="E46"/>
  <c r="Q52" l="1"/>
  <c r="R52"/>
  <c r="J18"/>
  <c r="N51"/>
  <c r="N35"/>
  <c r="N18"/>
  <c r="J51"/>
  <c r="J35"/>
  <c r="E35"/>
  <c r="E51"/>
  <c r="E18"/>
  <c r="E52" l="1"/>
  <c r="N52"/>
  <c r="J52"/>
  <c r="I49"/>
  <c r="I48"/>
  <c r="I47"/>
  <c r="I45"/>
  <c r="I44"/>
  <c r="I42"/>
  <c r="I41"/>
  <c r="I39"/>
  <c r="I38"/>
  <c r="I37"/>
  <c r="I36"/>
  <c r="I33"/>
  <c r="I32"/>
  <c r="I31"/>
  <c r="I29"/>
  <c r="I28"/>
  <c r="I27"/>
  <c r="I25"/>
  <c r="I24"/>
  <c r="I23"/>
  <c r="I21"/>
  <c r="I20"/>
  <c r="I19"/>
  <c r="I16"/>
  <c r="I15"/>
  <c r="I14"/>
  <c r="I12"/>
  <c r="I11"/>
  <c r="I10"/>
  <c r="I8"/>
  <c r="I6"/>
  <c r="I5"/>
  <c r="I4"/>
  <c r="I9" l="1"/>
  <c r="I7"/>
  <c r="I13"/>
  <c r="I30"/>
  <c r="I46"/>
  <c r="I34"/>
  <c r="I17"/>
  <c r="I50"/>
  <c r="I22"/>
  <c r="I40"/>
  <c r="I43"/>
  <c r="I26"/>
  <c r="I18" l="1"/>
  <c r="I51"/>
  <c r="I35"/>
  <c r="I52" l="1"/>
  <c r="P9" l="1"/>
  <c r="P46"/>
  <c r="P40"/>
  <c r="P17"/>
  <c r="P30"/>
  <c r="P7"/>
  <c r="P26"/>
  <c r="P22"/>
  <c r="P43"/>
  <c r="P13"/>
  <c r="P34"/>
  <c r="P50"/>
  <c r="P51" l="1"/>
  <c r="P35"/>
  <c r="P18"/>
  <c r="P52" l="1"/>
  <c r="Z1" l="1"/>
  <c r="M49" l="1"/>
  <c r="O49" s="1"/>
  <c r="M48"/>
  <c r="O48" s="1"/>
  <c r="M47"/>
  <c r="O47" s="1"/>
  <c r="M45"/>
  <c r="O45" s="1"/>
  <c r="M44"/>
  <c r="O44" s="1"/>
  <c r="M42"/>
  <c r="O42" s="1"/>
  <c r="M41"/>
  <c r="O41" s="1"/>
  <c r="M39"/>
  <c r="O39" s="1"/>
  <c r="M38"/>
  <c r="O38" s="1"/>
  <c r="M37"/>
  <c r="O37" s="1"/>
  <c r="M36"/>
  <c r="O36" s="1"/>
  <c r="M33"/>
  <c r="O33" s="1"/>
  <c r="M32"/>
  <c r="O32" s="1"/>
  <c r="M31"/>
  <c r="O31" s="1"/>
  <c r="M29"/>
  <c r="O29" s="1"/>
  <c r="M28"/>
  <c r="O28" s="1"/>
  <c r="M27"/>
  <c r="O27" s="1"/>
  <c r="M25"/>
  <c r="O25" s="1"/>
  <c r="M24"/>
  <c r="O24" s="1"/>
  <c r="M23"/>
  <c r="O23" s="1"/>
  <c r="M21"/>
  <c r="O21" s="1"/>
  <c r="M20"/>
  <c r="O20" s="1"/>
  <c r="M19"/>
  <c r="O19" s="1"/>
  <c r="M16"/>
  <c r="O16" s="1"/>
  <c r="M15"/>
  <c r="O15" s="1"/>
  <c r="M14"/>
  <c r="O14" s="1"/>
  <c r="M12"/>
  <c r="O12" s="1"/>
  <c r="M11"/>
  <c r="O11" s="1"/>
  <c r="M10"/>
  <c r="O10" s="1"/>
  <c r="M8"/>
  <c r="O8" s="1"/>
  <c r="M6"/>
  <c r="O6" s="1"/>
  <c r="M5"/>
  <c r="O5" s="1"/>
  <c r="M4"/>
  <c r="O4" s="1"/>
  <c r="K49"/>
  <c r="K48"/>
  <c r="K47"/>
  <c r="K45"/>
  <c r="K44"/>
  <c r="K42"/>
  <c r="K41"/>
  <c r="K39"/>
  <c r="K38"/>
  <c r="K37"/>
  <c r="K36"/>
  <c r="K33"/>
  <c r="K32"/>
  <c r="K31"/>
  <c r="K29"/>
  <c r="K28"/>
  <c r="K27"/>
  <c r="K25"/>
  <c r="K24"/>
  <c r="K21"/>
  <c r="K20"/>
  <c r="K19"/>
  <c r="K16"/>
  <c r="K15"/>
  <c r="K14"/>
  <c r="K12"/>
  <c r="K11"/>
  <c r="K10"/>
  <c r="K8"/>
  <c r="K6"/>
  <c r="K5"/>
  <c r="K4"/>
  <c r="K23" l="1"/>
  <c r="G23"/>
  <c r="V8"/>
  <c r="V6"/>
  <c r="V12"/>
  <c r="V19"/>
  <c r="V24"/>
  <c r="V29"/>
  <c r="V36"/>
  <c r="V41"/>
  <c r="V47"/>
  <c r="V14"/>
  <c r="V20"/>
  <c r="V25"/>
  <c r="V31"/>
  <c r="V37"/>
  <c r="V42"/>
  <c r="V48"/>
  <c r="V4"/>
  <c r="V10"/>
  <c r="V15"/>
  <c r="V21"/>
  <c r="V27"/>
  <c r="V32"/>
  <c r="V38"/>
  <c r="V44"/>
  <c r="V49"/>
  <c r="V5"/>
  <c r="V11"/>
  <c r="V16"/>
  <c r="V23"/>
  <c r="V28"/>
  <c r="V33"/>
  <c r="V39"/>
  <c r="V45"/>
  <c r="G5"/>
  <c r="G6"/>
  <c r="G12"/>
  <c r="G19"/>
  <c r="G24"/>
  <c r="G29"/>
  <c r="G36"/>
  <c r="G41"/>
  <c r="G47"/>
  <c r="G16"/>
  <c r="G8"/>
  <c r="G9" s="1"/>
  <c r="G14"/>
  <c r="G20"/>
  <c r="G25"/>
  <c r="G31"/>
  <c r="G37"/>
  <c r="G42"/>
  <c r="G48"/>
  <c r="G4"/>
  <c r="G10"/>
  <c r="G15"/>
  <c r="G21"/>
  <c r="G27"/>
  <c r="G32"/>
  <c r="G38"/>
  <c r="G44"/>
  <c r="G49"/>
  <c r="G11"/>
  <c r="G28"/>
  <c r="G33"/>
  <c r="G39"/>
  <c r="G45"/>
  <c r="M9"/>
  <c r="O9" s="1"/>
  <c r="M43"/>
  <c r="O43" s="1"/>
  <c r="M7"/>
  <c r="O7" s="1"/>
  <c r="M26"/>
  <c r="O26" s="1"/>
  <c r="M34"/>
  <c r="O34" s="1"/>
  <c r="M46"/>
  <c r="O46" s="1"/>
  <c r="M22"/>
  <c r="O22" s="1"/>
  <c r="M40"/>
  <c r="O40" s="1"/>
  <c r="M50"/>
  <c r="O50" s="1"/>
  <c r="M17"/>
  <c r="O17" s="1"/>
  <c r="M13"/>
  <c r="O13" s="1"/>
  <c r="M30"/>
  <c r="O30" s="1"/>
  <c r="G43" l="1"/>
  <c r="G50"/>
  <c r="G7"/>
  <c r="G26"/>
  <c r="G46"/>
  <c r="G34"/>
  <c r="G13"/>
  <c r="G40"/>
  <c r="G17"/>
  <c r="G30"/>
  <c r="G22"/>
  <c r="M35"/>
  <c r="M51"/>
  <c r="M18"/>
  <c r="O51" l="1"/>
  <c r="O35"/>
  <c r="O18"/>
  <c r="G51"/>
  <c r="G35"/>
  <c r="G18"/>
  <c r="M52"/>
  <c r="O52" s="1"/>
  <c r="G52" l="1"/>
  <c r="K50"/>
  <c r="K46"/>
  <c r="K43"/>
  <c r="K40"/>
  <c r="K34"/>
  <c r="K30"/>
  <c r="K26"/>
  <c r="K22"/>
  <c r="K9"/>
  <c r="K7"/>
  <c r="C49"/>
  <c r="F49" s="1"/>
  <c r="C48"/>
  <c r="F48" s="1"/>
  <c r="C47"/>
  <c r="F47" s="1"/>
  <c r="C45"/>
  <c r="F45" s="1"/>
  <c r="C44"/>
  <c r="F44" s="1"/>
  <c r="C42"/>
  <c r="F42" s="1"/>
  <c r="C41"/>
  <c r="C39"/>
  <c r="F39" s="1"/>
  <c r="C38"/>
  <c r="F38" s="1"/>
  <c r="C37"/>
  <c r="F37" s="1"/>
  <c r="C36"/>
  <c r="F36" s="1"/>
  <c r="C33"/>
  <c r="F33" s="1"/>
  <c r="C32"/>
  <c r="F32" s="1"/>
  <c r="C31"/>
  <c r="F31" s="1"/>
  <c r="C29"/>
  <c r="F29" s="1"/>
  <c r="C28"/>
  <c r="F28" s="1"/>
  <c r="C27"/>
  <c r="F27" s="1"/>
  <c r="C25"/>
  <c r="F25" s="1"/>
  <c r="C24"/>
  <c r="F24" s="1"/>
  <c r="C23"/>
  <c r="F23" s="1"/>
  <c r="C21"/>
  <c r="F21" s="1"/>
  <c r="C20"/>
  <c r="F20" s="1"/>
  <c r="C19"/>
  <c r="F19" s="1"/>
  <c r="C16"/>
  <c r="F16" s="1"/>
  <c r="C15"/>
  <c r="F15" s="1"/>
  <c r="C14"/>
  <c r="F14" s="1"/>
  <c r="C12"/>
  <c r="F12" s="1"/>
  <c r="C11"/>
  <c r="F11" s="1"/>
  <c r="C10"/>
  <c r="F10" s="1"/>
  <c r="C8"/>
  <c r="C9" s="1"/>
  <c r="C6"/>
  <c r="F6" s="1"/>
  <c r="C5"/>
  <c r="C4"/>
  <c r="F4" s="1"/>
  <c r="K13" l="1"/>
  <c r="K17"/>
  <c r="V9"/>
  <c r="V26"/>
  <c r="V43"/>
  <c r="V13"/>
  <c r="V30"/>
  <c r="V46"/>
  <c r="V17"/>
  <c r="V34"/>
  <c r="V50"/>
  <c r="V7"/>
  <c r="V22"/>
  <c r="V40"/>
  <c r="C43"/>
  <c r="F43" s="1"/>
  <c r="C7"/>
  <c r="F7" s="1"/>
  <c r="F9"/>
  <c r="F41"/>
  <c r="C22"/>
  <c r="F22" s="1"/>
  <c r="C50"/>
  <c r="F50" s="1"/>
  <c r="F8"/>
  <c r="C13"/>
  <c r="F13" s="1"/>
  <c r="C17"/>
  <c r="F17" s="1"/>
  <c r="C26"/>
  <c r="F26" s="1"/>
  <c r="C34"/>
  <c r="F34" s="1"/>
  <c r="C40"/>
  <c r="F40" s="1"/>
  <c r="C30"/>
  <c r="F30" s="1"/>
  <c r="C46"/>
  <c r="F46" s="1"/>
  <c r="F5"/>
  <c r="K51"/>
  <c r="K35"/>
  <c r="K18"/>
  <c r="V18" l="1"/>
  <c r="V35"/>
  <c r="V51"/>
  <c r="C35"/>
  <c r="F35" s="1"/>
  <c r="C51"/>
  <c r="F51" s="1"/>
  <c r="C18"/>
  <c r="K52"/>
  <c r="V52" l="1"/>
  <c r="C52"/>
  <c r="F52" s="1"/>
  <c r="F18"/>
</calcChain>
</file>

<file path=xl/sharedStrings.xml><?xml version="1.0" encoding="utf-8"?>
<sst xmlns="http://schemas.openxmlformats.org/spreadsheetml/2006/main" count="4332" uniqueCount="1139">
  <si>
    <t>District</t>
  </si>
  <si>
    <t>ALWAR</t>
  </si>
  <si>
    <t>BHARATPUR</t>
  </si>
  <si>
    <t>DHOLPUR</t>
  </si>
  <si>
    <t>Alwar AO</t>
  </si>
  <si>
    <t>JAIPUR</t>
  </si>
  <si>
    <t>Jaipur AO</t>
  </si>
  <si>
    <t>CHURU</t>
  </si>
  <si>
    <t>JHUNJHUNU</t>
  </si>
  <si>
    <t>SIKAR</t>
  </si>
  <si>
    <t>Jhunjhunu AO</t>
  </si>
  <si>
    <t>DAUSA</t>
  </si>
  <si>
    <t>KARAULI</t>
  </si>
  <si>
    <t>SAWAI MADHOPUR</t>
  </si>
  <si>
    <t>RJ Jaipur Total</t>
  </si>
  <si>
    <t>Ajmer</t>
  </si>
  <si>
    <t>Nagaur</t>
  </si>
  <si>
    <t>Tonk</t>
  </si>
  <si>
    <t>Ajmer AO</t>
  </si>
  <si>
    <t>Pali</t>
  </si>
  <si>
    <t>Sirohi</t>
  </si>
  <si>
    <t>Jalore</t>
  </si>
  <si>
    <t>Pali AO</t>
  </si>
  <si>
    <t>Bikaner</t>
  </si>
  <si>
    <t>Hanumangarh</t>
  </si>
  <si>
    <t>Sri Ganganagar</t>
  </si>
  <si>
    <t>Sri Ganganagar AO</t>
  </si>
  <si>
    <t>Jodhpur</t>
  </si>
  <si>
    <t>Barmer</t>
  </si>
  <si>
    <t>Jaisalmer</t>
  </si>
  <si>
    <t>Jodhpur AO</t>
  </si>
  <si>
    <t>RJ Jodhpur Total</t>
  </si>
  <si>
    <t>Baran</t>
  </si>
  <si>
    <t>Bundi</t>
  </si>
  <si>
    <t>Jhalawar</t>
  </si>
  <si>
    <t>Kota</t>
  </si>
  <si>
    <t>Kota AO</t>
  </si>
  <si>
    <t>Rajsamand</t>
  </si>
  <si>
    <t>Udaipur</t>
  </si>
  <si>
    <t>Udaipur AO</t>
  </si>
  <si>
    <t>Banswara</t>
  </si>
  <si>
    <t>Dungarpur</t>
  </si>
  <si>
    <t>Dungarpur AO</t>
  </si>
  <si>
    <t>Bhilwara</t>
  </si>
  <si>
    <t>Chittorgarh</t>
  </si>
  <si>
    <t>Pratapgarh</t>
  </si>
  <si>
    <t>Bhilwara AO</t>
  </si>
  <si>
    <t>RJ Udaipur Total</t>
  </si>
  <si>
    <t>Rajasthan Total</t>
  </si>
  <si>
    <t>Volume Journey</t>
  </si>
  <si>
    <t>FRIENDS SUPPLIERS CO.(L</t>
  </si>
  <si>
    <t>UDAIPUR</t>
  </si>
  <si>
    <t>KANHAYALAL &amp; SONS</t>
  </si>
  <si>
    <t>FACTORY TRADE SALES</t>
  </si>
  <si>
    <t>RAJSAMAND</t>
  </si>
  <si>
    <t>PANWAR TRADING CORPORATION LTD</t>
  </si>
  <si>
    <t>BIKANER</t>
  </si>
  <si>
    <t>RAM CHANDRA MOHAN LAL</t>
  </si>
  <si>
    <t>JODHPUR</t>
  </si>
  <si>
    <t>AJMERA TRANSPORTER</t>
  </si>
  <si>
    <t>KUMAWAT BUILDING MATERIALS</t>
  </si>
  <si>
    <t>AJMER</t>
  </si>
  <si>
    <t>PATEL TRADERS</t>
  </si>
  <si>
    <t>DURGESH ENTERPRISES</t>
  </si>
  <si>
    <t>PADAM CEMENT SUPPLIERS</t>
  </si>
  <si>
    <t>MAHAVEER SANITARY &amp; CEMENT AGE</t>
  </si>
  <si>
    <t>PRATAPGARH</t>
  </si>
  <si>
    <t>PASHAWNATH CEMENT SUPPLIERS</t>
  </si>
  <si>
    <t>TIRUPATI BUILDING MATERIAL SUP</t>
  </si>
  <si>
    <t>MERAWAT CEMENT AGENCY</t>
  </si>
  <si>
    <t>PPCWS</t>
  </si>
  <si>
    <t>RAMESH CHANDRA JAI CHAND</t>
  </si>
  <si>
    <t>KESHRIYA JI HARDWARE &amp; METAL S</t>
  </si>
  <si>
    <t>B.L.JAIN &amp; SONS</t>
  </si>
  <si>
    <t>KALPESH CEMENT AGENCY</t>
  </si>
  <si>
    <t>SHRI NATH TRADERS</t>
  </si>
  <si>
    <t>SHREE BALAJI ENTERPRISES</t>
  </si>
  <si>
    <t>MISHRA TRADERS</t>
  </si>
  <si>
    <t>TIRUPATI CEMENT SUPPLIERS</t>
  </si>
  <si>
    <t>GURU KRIPA TRADING CO</t>
  </si>
  <si>
    <t>GURUNANAK IRON STORE</t>
  </si>
  <si>
    <t>SRI GANGANAGAR</t>
  </si>
  <si>
    <t>ANKIT AGENCIES</t>
  </si>
  <si>
    <t>SHRINATH ENTERPRISES</t>
  </si>
  <si>
    <t>CHITTORGARH</t>
  </si>
  <si>
    <t>GUPTA TRADERS</t>
  </si>
  <si>
    <t>SHRI RAM &amp; SONS</t>
  </si>
  <si>
    <t>GEDHAR STEEL SHUTTERING</t>
  </si>
  <si>
    <t>RAKESH BUILDING MATERIAL</t>
  </si>
  <si>
    <t>KANTHALIYA ENTERPRISES</t>
  </si>
  <si>
    <t>MITALI ALLOYS PVT LTD</t>
  </si>
  <si>
    <t>MISHRA CEMENT AGENCIES</t>
  </si>
  <si>
    <t>GD ASSOCIATES</t>
  </si>
  <si>
    <t>LUHANI CEMENT SUPPLIERS</t>
  </si>
  <si>
    <t>GOKLENDRA BUILDING MATERIAL</t>
  </si>
  <si>
    <t>PADAM CHAND AND BROTHERS</t>
  </si>
  <si>
    <t>TONK</t>
  </si>
  <si>
    <t>ASHOK TRADING  COMPANY</t>
  </si>
  <si>
    <t>LAXMIKANT BUILDING MATERIAL</t>
  </si>
  <si>
    <t>MAHAVEER ENTERPRISES</t>
  </si>
  <si>
    <t>BHILWARA</t>
  </si>
  <si>
    <t>JYOTI SUPPLIERS</t>
  </si>
  <si>
    <t>SHREE SANWARIYA CONSTRUCTION</t>
  </si>
  <si>
    <t>BABA BIHARI DAS CONSTRUCTION C</t>
  </si>
  <si>
    <t>GOURAV AGAENCY</t>
  </si>
  <si>
    <t>KOTA BUILDMAT</t>
  </si>
  <si>
    <t>KOTA</t>
  </si>
  <si>
    <t>MEHTA TRADERS</t>
  </si>
  <si>
    <t>BARAN</t>
  </si>
  <si>
    <t>BHUVAN AGENCIES</t>
  </si>
  <si>
    <t>MAHESH TRADERS</t>
  </si>
  <si>
    <t>JOGNIYA BUILDERS</t>
  </si>
  <si>
    <t>HANUMAT TRADERS</t>
  </si>
  <si>
    <t>HANUMAN BUILDING MATERIAL</t>
  </si>
  <si>
    <t>VINAYAK BUILDERS &amp; SUPPLIERS</t>
  </si>
  <si>
    <t>SHRI RAM BUILDING MATERIAL</t>
  </si>
  <si>
    <t>BABA KHAD BEEJ BHANDAR</t>
  </si>
  <si>
    <t>AMBIKA TRADERS</t>
  </si>
  <si>
    <t>LAMPS SARADA</t>
  </si>
  <si>
    <t>NAMOKAR STONE TRADERS</t>
  </si>
  <si>
    <t>DEEPAK CEMENT AGENCY</t>
  </si>
  <si>
    <t>HARI OM MATERIAL SUPPLIERS</t>
  </si>
  <si>
    <t>DUNGARPUR</t>
  </si>
  <si>
    <t>JANGID BUILDING MATERIAL</t>
  </si>
  <si>
    <t>LAXMI TRADERS</t>
  </si>
  <si>
    <t>SHREE RAJENDRASURI AGENCY</t>
  </si>
  <si>
    <t>PURAWAT ENTERPRISERS</t>
  </si>
  <si>
    <t>SHAKILA TRADING CORPORATION</t>
  </si>
  <si>
    <t>MANIK CHAND LAKHMI CHAND</t>
  </si>
  <si>
    <t>SIROHI</t>
  </si>
  <si>
    <t>NAKORA CEMENT SUPPLIERS</t>
  </si>
  <si>
    <t>BARMER</t>
  </si>
  <si>
    <t>CHOUDHARY TRADERS</t>
  </si>
  <si>
    <t>GIRIRAJ TRADERS</t>
  </si>
  <si>
    <t>MITTAL TRADERS</t>
  </si>
  <si>
    <t>SHREE GORA JI ENTERPRISES</t>
  </si>
  <si>
    <t>SHREE JI BUILDING MATERIAL SUP</t>
  </si>
  <si>
    <t>BALAJI TRADERS</t>
  </si>
  <si>
    <t>PANKAJ TRADING COMPANY</t>
  </si>
  <si>
    <t>GUPTA BUILDING MATERIAL STORE</t>
  </si>
  <si>
    <t>SHIV CORPORATION</t>
  </si>
  <si>
    <t>JAI SHAKTI STONE CUTTING &amp; SUP</t>
  </si>
  <si>
    <t>MAA SWANGIYA ENTERPRISES</t>
  </si>
  <si>
    <t>BNRJ BUILD GROUP</t>
  </si>
  <si>
    <t>SHREE GANESH MATERIAL SUPPLIER</t>
  </si>
  <si>
    <t>SOGANI AGENCIES</t>
  </si>
  <si>
    <t>NAVEEN DISTRIBUTORS</t>
  </si>
  <si>
    <t>GARG AGRO AGENCIES</t>
  </si>
  <si>
    <t>RAJASTHAN CEMENT CORPORATION</t>
  </si>
  <si>
    <t>KUKKAR ENTERPRISES</t>
  </si>
  <si>
    <t>SARASWATI TRADERS</t>
  </si>
  <si>
    <t>PREM BUILDING MAT. &amp; H/W STORE</t>
  </si>
  <si>
    <t>Kuntal Building Material</t>
  </si>
  <si>
    <t>Goyal &amp; Co.</t>
  </si>
  <si>
    <t>AMIT AGENCY</t>
  </si>
  <si>
    <t>MAHALAXMI CEMENT SUPPLIERS</t>
  </si>
  <si>
    <t>HEMRAJ SUTHAR CONTRACTOR</t>
  </si>
  <si>
    <t>HARI OM CEMENT SUPPLIERS</t>
  </si>
  <si>
    <t>BANSWARA</t>
  </si>
  <si>
    <t>SAWALIYA STONE  SUPPLIERS</t>
  </si>
  <si>
    <t>BAGRA TRADERS</t>
  </si>
  <si>
    <t>SHIV MOHAN BROTHERS</t>
  </si>
  <si>
    <t>JHALAWAR</t>
  </si>
  <si>
    <t>BS ENTERPRISES</t>
  </si>
  <si>
    <t>CHAMUNDA BUILDING MATERIAL SUP</t>
  </si>
  <si>
    <t>JAGDAMBEY BUILDING MATERIAL SU</t>
  </si>
  <si>
    <t>KRISHNA AGENCIES</t>
  </si>
  <si>
    <t>ROOP ENTERPRISES</t>
  </si>
  <si>
    <t>ASHISH SALES CORPORATION</t>
  </si>
  <si>
    <t>JAIN ASSOCIATES</t>
  </si>
  <si>
    <t>VISHNU BUILDING MATERIAL SUPPL</t>
  </si>
  <si>
    <t>JAI BUILDERS</t>
  </si>
  <si>
    <t>SHARDA TRADERS</t>
  </si>
  <si>
    <t>BHARAT BUILDCON</t>
  </si>
  <si>
    <t>JOHARI TRADING CO.</t>
  </si>
  <si>
    <t>NEW SAINI TRADING COMPANY</t>
  </si>
  <si>
    <t>SHREE GANPATI TRADERS</t>
  </si>
  <si>
    <t>DHARM PAL AKSHAY KUMAR</t>
  </si>
  <si>
    <t>HANUMANGARH</t>
  </si>
  <si>
    <t>KISHAN LAL SWAMI AND SONS</t>
  </si>
  <si>
    <t>JAI KOSHLESH TRADING COMPANY</t>
  </si>
  <si>
    <t>PREM CHAND PAWAN KUMAR</t>
  </si>
  <si>
    <t>RAFIQ TRADERS</t>
  </si>
  <si>
    <t>ARVIND BUILDING MATERIAL</t>
  </si>
  <si>
    <t>GOYAL BUILDING MATERIAL</t>
  </si>
  <si>
    <t>GURU OM KRIPA CEMENT SUPPLIERS</t>
  </si>
  <si>
    <t>GANPAT LAL MAROTHIYA AND SONS</t>
  </si>
  <si>
    <t>MAHAWAR CEMENT AGENCIES</t>
  </si>
  <si>
    <t>CHOHAN CEMENT AGENCY</t>
  </si>
  <si>
    <t>M.N.ASSOCIATES</t>
  </si>
  <si>
    <t>SHREE RAM ENTERPRISES</t>
  </si>
  <si>
    <t>SHIV TRADERS</t>
  </si>
  <si>
    <t>GURU ENTERPRISES</t>
  </si>
  <si>
    <t>VINAYAK INDUSTRIES</t>
  </si>
  <si>
    <t>SHREE SHIV TRADING COMPANY</t>
  </si>
  <si>
    <t>KUSHAL TRADERS</t>
  </si>
  <si>
    <t>SHREE RAM TRADERS</t>
  </si>
  <si>
    <t>VARDHMAN AGENCY</t>
  </si>
  <si>
    <t>NAGORA  &amp; COMPANY</t>
  </si>
  <si>
    <t>NIDHI ENTERPRISES</t>
  </si>
  <si>
    <t>BUNDI</t>
  </si>
  <si>
    <t>SISODIYA TRADERS</t>
  </si>
  <si>
    <t>BHARDWAJ TRADERS</t>
  </si>
  <si>
    <t>DHAKAD BUILDING MATERIALS SUPP</t>
  </si>
  <si>
    <t>PANCHWATI GRANITES &amp; TILES</t>
  </si>
  <si>
    <t>RAM JI BUILDING MATERIAL SUPPL</t>
  </si>
  <si>
    <t>SHIV TYRES</t>
  </si>
  <si>
    <t>SHRAMA CEMENT AGENCY</t>
  </si>
  <si>
    <t>OM CEMENT AGENCY</t>
  </si>
  <si>
    <t>S.S.BHATI ENTERPRISES</t>
  </si>
  <si>
    <t>JAISALMER</t>
  </si>
  <si>
    <t>AMBESHWARI CEMENT AGENCY</t>
  </si>
  <si>
    <t>SUMAN AGENCY</t>
  </si>
  <si>
    <t>DEVNARAYAN TRADERS</t>
  </si>
  <si>
    <t>BALAJI STEEL</t>
  </si>
  <si>
    <t>KHETESHWAR ENTERPRISES</t>
  </si>
  <si>
    <t>LAXMI BUILDING MATERIAL STORE</t>
  </si>
  <si>
    <t>YASH TRADERS</t>
  </si>
  <si>
    <t>K R TRADING  COMPANY</t>
  </si>
  <si>
    <t>JALORE</t>
  </si>
  <si>
    <t>SHREE RIDDHI SIDDHI TRADERS</t>
  </si>
  <si>
    <t>SUBHAM AGENCIES</t>
  </si>
  <si>
    <t>JAI BHOLE IRON STORE</t>
  </si>
  <si>
    <t>GUPTA TRADING CO</t>
  </si>
  <si>
    <t>PATEL CEMENT AGENCIES</t>
  </si>
  <si>
    <t>AAGAM TRADING COMPANY</t>
  </si>
  <si>
    <t>THALOR ENTERPRISES</t>
  </si>
  <si>
    <t>J.K. CEMENT AGENCY</t>
  </si>
  <si>
    <t>KAMAL ENTERPRISES</t>
  </si>
  <si>
    <t>SIDDHI ENTERPRISES</t>
  </si>
  <si>
    <t>SAINATH TRADERS</t>
  </si>
  <si>
    <t>JAIN TRADERS</t>
  </si>
  <si>
    <t>AMS CONSTRUCTION COMPANY</t>
  </si>
  <si>
    <t>KRISHI SEWA KENDRA</t>
  </si>
  <si>
    <t>MAHADEV ENTERPRISES</t>
  </si>
  <si>
    <t>SHRI BALUDAS ENTERPRISES</t>
  </si>
  <si>
    <t>HARSHITA ENTERPRISES</t>
  </si>
  <si>
    <t>MOROLIA TRADERS</t>
  </si>
  <si>
    <t>KHATRI TRADING COMPANY</t>
  </si>
  <si>
    <t>TIRUPATI TRADING COMPANY</t>
  </si>
  <si>
    <t>VINAYAK TRADE HOME</t>
  </si>
  <si>
    <t>SHRI BALAJI ENTERPRISES</t>
  </si>
  <si>
    <t>BHADU ENTERPRISES</t>
  </si>
  <si>
    <t>AGARWAL INDUSTRIES</t>
  </si>
  <si>
    <t>MAA TRADERS</t>
  </si>
  <si>
    <t>SHAKAMBHARI TRADERS</t>
  </si>
  <si>
    <t>MAHAVEER IRON &amp; STEEL</t>
  </si>
  <si>
    <t>JAIN STONE SUPPLIERS</t>
  </si>
  <si>
    <t>SHREE BAJRANG BUILDING MATERIA</t>
  </si>
  <si>
    <t>PATIDAR BUILDING MATARIYAL</t>
  </si>
  <si>
    <t>JAIN HARDWARE AND BUILDING MAT</t>
  </si>
  <si>
    <t>MANGLA STEELS AGENCY</t>
  </si>
  <si>
    <t>SHANKAR TRADING COMPANY</t>
  </si>
  <si>
    <t>M.R.TRADING COMPANY</t>
  </si>
  <si>
    <t>DEEPAK TRADERS</t>
  </si>
  <si>
    <t>DEV NAKODA CEMENT AGENCY</t>
  </si>
  <si>
    <t>PALI</t>
  </si>
  <si>
    <t>SACHIN CEMENT STORE</t>
  </si>
  <si>
    <t>LALLAMAL KANHYALAL &amp; SONS</t>
  </si>
  <si>
    <t>RAMESH CHANDRA RAJENDRA KUMAR</t>
  </si>
  <si>
    <t>AGARWAL B.T.&amp; SONS</t>
  </si>
  <si>
    <t>RAJENDRA KUMAR RATAN LAL JAIN</t>
  </si>
  <si>
    <t>GANESH AGENCIES</t>
  </si>
  <si>
    <t>SURAJMAL TANSUKH RAI</t>
  </si>
  <si>
    <t>MITHU LAL ROOP CHAND</t>
  </si>
  <si>
    <t>FRIENDS AGENCIES</t>
  </si>
  <si>
    <t>NILKANTH CONSTRUCTION</t>
  </si>
  <si>
    <t>SHREE YADEN BUILDING MATERIAL</t>
  </si>
  <si>
    <t>KRISHNA CEMENT SUPPLIERS</t>
  </si>
  <si>
    <t>SANGAM TRADERS</t>
  </si>
  <si>
    <t>SAWALIYA CEMENT SUPPLIERS</t>
  </si>
  <si>
    <t>KEDIA TRADING COMPANY</t>
  </si>
  <si>
    <t>SHANTI LAL BHANAWAT</t>
  </si>
  <si>
    <t>GYANI BUILDING MATERIALS</t>
  </si>
  <si>
    <t>ARAVALI BUILDING MATERIAL SUPP</t>
  </si>
  <si>
    <t>SUWALKA ENTERPRISES</t>
  </si>
  <si>
    <t>ADINATH TRADERS</t>
  </si>
  <si>
    <t>SHREE RADHE GOPAL TRDERS</t>
  </si>
  <si>
    <t>RAJESH TRADING COMPANY</t>
  </si>
  <si>
    <t>BHARAT TRADERS</t>
  </si>
  <si>
    <t>SHRI GULAB BUILDING MATERIAL</t>
  </si>
  <si>
    <t>SHRI SHYAM TRADING COMPANY</t>
  </si>
  <si>
    <t>PARAS ENTERPRISES</t>
  </si>
  <si>
    <t>JAI SHRI TRADING</t>
  </si>
  <si>
    <t>AHUJA CEMENT &amp; SANITARYWARE</t>
  </si>
  <si>
    <t>GOYAL TRADERS</t>
  </si>
  <si>
    <t>AMERIA BUILDING MATERIAL</t>
  </si>
  <si>
    <t>RAKESH PATEL</t>
  </si>
  <si>
    <t>POOJA TRADERS</t>
  </si>
  <si>
    <t>VKR CEMENT SUPPLIERS</t>
  </si>
  <si>
    <t>HANUMAN CEMENT AGENCY</t>
  </si>
  <si>
    <t>NAGORA TRADERS</t>
  </si>
  <si>
    <t>KUMAWAT CEMENT SUPPLIERS</t>
  </si>
  <si>
    <t>MEWARA CEMENT &amp; BUILDING</t>
  </si>
  <si>
    <t>JMD CEMENT &amp; IRON STORE</t>
  </si>
  <si>
    <t>VIJAYVERGIYA AGENCIES</t>
  </si>
  <si>
    <t>DRASHTIKA ENTERPRISES</t>
  </si>
  <si>
    <t>BALAJI STONE COMPANY</t>
  </si>
  <si>
    <t>KASLIWAL KRISHI SEWA KENDRA</t>
  </si>
  <si>
    <t>NASEEB TRADERS</t>
  </si>
  <si>
    <t>MANOJ TRADERS</t>
  </si>
  <si>
    <t>GOLDEN TRADERS</t>
  </si>
  <si>
    <t>HARUN CONTRACTOR</t>
  </si>
  <si>
    <t>RAO CEMENT SUPPLIERS</t>
  </si>
  <si>
    <t>BANSAL MARBLES</t>
  </si>
  <si>
    <t>JAI SUNDER MAA ENTERPRISES</t>
  </si>
  <si>
    <t>SANGAM ENTERPRISES</t>
  </si>
  <si>
    <t>DEVU KHAD BEEJ BHANDAR AND CEM</t>
  </si>
  <si>
    <t>BABA RAMDEV TRADING COMPANY</t>
  </si>
  <si>
    <t>SARAWAGI CEMENT AGENCY</t>
  </si>
  <si>
    <t>AGARWAL IRON STORE</t>
  </si>
  <si>
    <t>BANSAL TRADING COMPANY</t>
  </si>
  <si>
    <t>GHODELA BUILDING MATERIAL AND</t>
  </si>
  <si>
    <t>KHILJEE BUILDING MATERIAL</t>
  </si>
  <si>
    <t>SAINI STONE COMPANY</t>
  </si>
  <si>
    <t>SHYAM TRADING COMPANY</t>
  </si>
  <si>
    <t>SHREE LATIYAL AGENCY</t>
  </si>
  <si>
    <t>HARSAD KUMAR KHEM CHAND</t>
  </si>
  <si>
    <t>BNS ENTERPRISES</t>
  </si>
  <si>
    <t>BANSIWAL BUILDING MATERIAL SUP</t>
  </si>
  <si>
    <t>BANSHI LAL BHATI AND SONS</t>
  </si>
  <si>
    <t>NAGAUR</t>
  </si>
  <si>
    <t>YOGENDRA MARBLE GRANITE &amp; BUIL</t>
  </si>
  <si>
    <t>JEPH TRADING COMPANY</t>
  </si>
  <si>
    <t>LAXMI CEMANT AND BUILDING MATE</t>
  </si>
  <si>
    <t>V. KAMLESH &amp; COMPANY</t>
  </si>
  <si>
    <t>RUCHI TRADERS</t>
  </si>
  <si>
    <t>RADHE BUILDING MATERIAL</t>
  </si>
  <si>
    <t>GAYTRI CEMENT SUPPLIERS</t>
  </si>
  <si>
    <t>M R TRADERS</t>
  </si>
  <si>
    <t>SHAH TRADERS</t>
  </si>
  <si>
    <t>MANSI BUILDING MATERIAL</t>
  </si>
  <si>
    <t>MOSAM TRADERS</t>
  </si>
  <si>
    <t>SANTOSH KUMAR SATISH CHAND</t>
  </si>
  <si>
    <t>S S AGRAWAL AND COMPANY</t>
  </si>
  <si>
    <t>SHRI RAM CEMENT SUPPLIER</t>
  </si>
  <si>
    <t>S S CEMENT AGENCY</t>
  </si>
  <si>
    <t>ARVIND KUMAR SHAH &amp; BROTHERS</t>
  </si>
  <si>
    <t>ASHISH TRADERS</t>
  </si>
  <si>
    <t>UMA IRON &amp; CEMENT AGENCY</t>
  </si>
  <si>
    <t>MAHADEV TRADING COMPANY</t>
  </si>
  <si>
    <t>CHHABRA CEMENT SUPPLIERS</t>
  </si>
  <si>
    <t>KHANDELWAL CEMENT AGENCY</t>
  </si>
  <si>
    <t>SOLANKI TRADERS</t>
  </si>
  <si>
    <t>KHANDELWAL STONE</t>
  </si>
  <si>
    <t>LOVEVANSHI ENTERPRISES</t>
  </si>
  <si>
    <t>GARG SUPPLIERS</t>
  </si>
  <si>
    <t>SAINI CEMENT AGENCY</t>
  </si>
  <si>
    <t>S S CONSTRUCTION</t>
  </si>
  <si>
    <t>KISHAN KHAD BEEZ BHANDAR</t>
  </si>
  <si>
    <t>GARG TRADING COMPANY</t>
  </si>
  <si>
    <t>RACHANA CEMENT AGENCY</t>
  </si>
  <si>
    <t>ANUSHIL ENTERPRISES</t>
  </si>
  <si>
    <t>KHANDELWAL TRADING AND COMPANY</t>
  </si>
  <si>
    <t>KOHLI COLOURS</t>
  </si>
  <si>
    <t>SHREE RADHEY BUILDING MATERIAL</t>
  </si>
  <si>
    <t>SHREE GIRIRAJ TRADERS</t>
  </si>
  <si>
    <t>BHORIWAL CEMENT UDYOG</t>
  </si>
  <si>
    <t>BADAYA TRADERS</t>
  </si>
  <si>
    <t>DHANGAR CONSTRUCTION</t>
  </si>
  <si>
    <t>ADINATH BUILDCON</t>
  </si>
  <si>
    <t>SAINI BUILDING MATERIAL</t>
  </si>
  <si>
    <t>SANTOSHI BUILDING MATERIAL SUP</t>
  </si>
  <si>
    <t>GAREEB NAWAZ BUILDING MATERIAL</t>
  </si>
  <si>
    <t>KHAJANCHI TRADING CO.</t>
  </si>
  <si>
    <t>MAA MANSA TRADERS</t>
  </si>
  <si>
    <t>PERFECT TRADERS</t>
  </si>
  <si>
    <t>NEELAM ASSOCIATES</t>
  </si>
  <si>
    <t>SHRI KHANDAL CEMENT AGENCY</t>
  </si>
  <si>
    <t>RADHIKA STONE ART</t>
  </si>
  <si>
    <t>SHRI BANKE BIHARI ENTERPRISES</t>
  </si>
  <si>
    <t>R &amp; K ENTERPRISES</t>
  </si>
  <si>
    <t>DOSTI CONSTRUCTION</t>
  </si>
  <si>
    <t>AGRAWAL TRADERS</t>
  </si>
  <si>
    <t>JAI SRI RAM TRADERS</t>
  </si>
  <si>
    <t>SWETA STONE</t>
  </si>
  <si>
    <t>DIPESH STEEL AND BUILDING MATE</t>
  </si>
  <si>
    <t>BHAIRAV BUILDING MATERIAL SUPP</t>
  </si>
  <si>
    <t>SANDEEP TRADERS</t>
  </si>
  <si>
    <t>SIDDHI VINAYAK CEMENT DISTRIBU</t>
  </si>
  <si>
    <t>SHREE NATH JI MARBLES</t>
  </si>
  <si>
    <t>AGARWAL BUILDING MATERIAL</t>
  </si>
  <si>
    <t>P B GROVER AND SONS</t>
  </si>
  <si>
    <t>PRAHALAD KUMAR LABOUR SUPPLIER</t>
  </si>
  <si>
    <t>NEERAJ &amp; BROTHERS</t>
  </si>
  <si>
    <t>ASTOLIA INDUSTRIES</t>
  </si>
  <si>
    <t>SHIVA TRADERS</t>
  </si>
  <si>
    <t>AMAN TRADERS</t>
  </si>
  <si>
    <t>MADHURAM</t>
  </si>
  <si>
    <t>CERAMIC HOUSE</t>
  </si>
  <si>
    <t>SHIKHA ENTERPRSIES</t>
  </si>
  <si>
    <t>KALIKA BUILDING MATERIAL SUPPL</t>
  </si>
  <si>
    <t>SHREE BALAJI CONSTRUCTION SUPP</t>
  </si>
  <si>
    <t>LODHA BROTHERS</t>
  </si>
  <si>
    <t>AGARWAL MACHINERY STORES</t>
  </si>
  <si>
    <t>SHRI GANPATI ENTERPRISES</t>
  </si>
  <si>
    <t>MANISH BUILDING MATERIAL</t>
  </si>
  <si>
    <t>PIPARA SALES</t>
  </si>
  <si>
    <t>FATEH CHAND JUGAL KISHORE MODI</t>
  </si>
  <si>
    <t>NEW KALPESH CEMENT AGENCY</t>
  </si>
  <si>
    <t>VIPUL CEMENT SUPPLIERS</t>
  </si>
  <si>
    <t>SHREE SHIV BUILDING MATERIAL A</t>
  </si>
  <si>
    <t>MK.SUPPLIER</t>
  </si>
  <si>
    <t>GUPTA KHAD BEEJ BHANDAR</t>
  </si>
  <si>
    <t>JAI MAAJISHA IRON STORE</t>
  </si>
  <si>
    <t>GOKUL BRICKS</t>
  </si>
  <si>
    <t>SUNIL BUILDING MATERIAL</t>
  </si>
  <si>
    <t>SANJANA TRADERS</t>
  </si>
  <si>
    <t>LAXMI BANS BALLI UDHYOG</t>
  </si>
  <si>
    <t>OM IRON AND CEMENT AGENCY</t>
  </si>
  <si>
    <t>SHREE SHYAM TRADERS</t>
  </si>
  <si>
    <t>SHREE PADAMAVATI TRADERS</t>
  </si>
  <si>
    <t>SHREE BALAJI CEMENT AGENCY</t>
  </si>
  <si>
    <t>JAIN BUILDING MATERIAL SUPPLIE</t>
  </si>
  <si>
    <t>MANGAL JI MADHAV JI</t>
  </si>
  <si>
    <t>SHREE SARAS CORPORATION</t>
  </si>
  <si>
    <t>DEVRAJ AND SONS</t>
  </si>
  <si>
    <t>GOVIND TRADERS</t>
  </si>
  <si>
    <t>VIJAY KUMAR AJIT PRASAD</t>
  </si>
  <si>
    <t>RAJASTHAN ROYAL BUILDHOME SOLU</t>
  </si>
  <si>
    <t>MANGLA ENTERPRISES</t>
  </si>
  <si>
    <t>VERMA BUILDING MATERIAL STORE</t>
  </si>
  <si>
    <t>VIDHATA CEMENT DISTRIBUTORS</t>
  </si>
  <si>
    <t>SAWROOP CONSTRUCTION COMPANY</t>
  </si>
  <si>
    <t>ARORA CEMENT AGENCY</t>
  </si>
  <si>
    <t>BALAJI AGENCY</t>
  </si>
  <si>
    <t>SONA BUILDING MATERIAL</t>
  </si>
  <si>
    <t>SHREE OM CEMENT &amp; STONE SUPPLI</t>
  </si>
  <si>
    <t>SHRI RAM TRADERS</t>
  </si>
  <si>
    <t>RKJ PAINTS AND MINERALS</t>
  </si>
  <si>
    <t>HARIKARAN CHAUDHARY</t>
  </si>
  <si>
    <t>MANGALAM TRADING COMPANY</t>
  </si>
  <si>
    <t>ASHAPURA CEMENT SALES</t>
  </si>
  <si>
    <t>SATYA TRADERS</t>
  </si>
  <si>
    <t>MAYANK ENTERPRISES</t>
  </si>
  <si>
    <t>BALAJI CEMENT AGENCY</t>
  </si>
  <si>
    <t>PRAJAPATI BUILDING MATERIAL</t>
  </si>
  <si>
    <t>RANGA CHIRANJI LAL BUILDING MA</t>
  </si>
  <si>
    <t>SHRI SHYAM ENTERPRISES</t>
  </si>
  <si>
    <t>KAMAL CONSTRUCTION COMPANY</t>
  </si>
  <si>
    <t>OM CEMENT COMPANY</t>
  </si>
  <si>
    <t>J.K. BUILDING MATERIAL</t>
  </si>
  <si>
    <t>LAXMI IRON STORE</t>
  </si>
  <si>
    <t>PABUJI BUILDING MATERIAL</t>
  </si>
  <si>
    <t>D.R.MARBLE &amp; SANITORY</t>
  </si>
  <si>
    <t>GOPAL CEMENT AND MARBLES</t>
  </si>
  <si>
    <t>KASHISH ENTERPRISES</t>
  </si>
  <si>
    <t>SHREE DEVNARAYAN BUILDING MATE</t>
  </si>
  <si>
    <t>SHRI GURUNANAK CEMENT AGENCIES</t>
  </si>
  <si>
    <t>ADINATH CEMENT AGENCY</t>
  </si>
  <si>
    <t>SHREE SHYAM IRON</t>
  </si>
  <si>
    <t>MITTAL BUILDING MATERIAL</t>
  </si>
  <si>
    <t>RAJARAM BUILDING AND ELECTRICA</t>
  </si>
  <si>
    <t>ROHIT TRADERS</t>
  </si>
  <si>
    <t>GAJENDRA TRADING COMPANY</t>
  </si>
  <si>
    <t>MANGILAL &amp; SONS</t>
  </si>
  <si>
    <t>NAGNECHI CEMENT AGENCY</t>
  </si>
  <si>
    <t>SEEMA BUILDING MATERIAL SUPPLI</t>
  </si>
  <si>
    <t>PARAS BUILDING MART</t>
  </si>
  <si>
    <t>SAMARA BUILDING MATERIAL SUPPL</t>
  </si>
  <si>
    <t>MITTAL AGENCY</t>
  </si>
  <si>
    <t>LAXMI CEMENT AGENCIE</t>
  </si>
  <si>
    <t>SHRI GANPATI BUILDERS</t>
  </si>
  <si>
    <t>SEWARAM BUILDING MATERIAL</t>
  </si>
  <si>
    <t>BALAJI BUILDING MATERIAL STORE</t>
  </si>
  <si>
    <t>BHARAT KUMAR PREMJI MALI</t>
  </si>
  <si>
    <t>AMBIKA DISTRIBUTORS</t>
  </si>
  <si>
    <t>PREM CONTRACTOR AND BUILDERS</t>
  </si>
  <si>
    <t>HANUMAN SAND STONE CUTTING SUP</t>
  </si>
  <si>
    <t>NAKODA BUILDING MATERIAL</t>
  </si>
  <si>
    <t>SEN CONSTRUCTION</t>
  </si>
  <si>
    <t>NEELKANTH MAHADEV ENTERPRISES</t>
  </si>
  <si>
    <t>JAI BAJRANG CEMENT AGENCIES</t>
  </si>
  <si>
    <t>MAJISA TRADERS</t>
  </si>
  <si>
    <t>R K TRADERS</t>
  </si>
  <si>
    <t>VED PRAKASH VIJENDER KUMAR</t>
  </si>
  <si>
    <t>SANJU TRADERS</t>
  </si>
  <si>
    <t>SHREE BALAJI CEMENT</t>
  </si>
  <si>
    <t>HANUMANGARH  INT SUPPLIERS</t>
  </si>
  <si>
    <t>SANWLA ENTERPRISES</t>
  </si>
  <si>
    <t>N &amp; N ASSOCIATES</t>
  </si>
  <si>
    <t>BHIWDA BALAJI HARDWARE STORE</t>
  </si>
  <si>
    <t>FOUJI BUILDING MATERIAL</t>
  </si>
  <si>
    <t>R P AGRITECH</t>
  </si>
  <si>
    <t>MALAV TRADERS</t>
  </si>
  <si>
    <t>SHREE SHYAM STONE COMPANY</t>
  </si>
  <si>
    <t>JAWAI TRADING COMPANY</t>
  </si>
  <si>
    <t>DAKSH BUILDERS</t>
  </si>
  <si>
    <t>GAYATRI TRADING COMPANY</t>
  </si>
  <si>
    <t>JAGDISH CEMENT AGENCY</t>
  </si>
  <si>
    <t>AKHLESH TRADING COMPANY</t>
  </si>
  <si>
    <t>SHRI BALAJI BUILDING MATERIAL</t>
  </si>
  <si>
    <t>SHRI LAXMI MOTORS</t>
  </si>
  <si>
    <t>MAHENDRA KUMAR TEJARAM PRAJAPA</t>
  </si>
  <si>
    <t>RAHMATULLA CEMENT AGENCY</t>
  </si>
  <si>
    <t>KHEM CHAND &amp; SONS</t>
  </si>
  <si>
    <t>ANKIT TRADERS</t>
  </si>
  <si>
    <t>SHIV CEMENT AGENCY</t>
  </si>
  <si>
    <t>NAVRATAN CEMENT AGENCY</t>
  </si>
  <si>
    <t>NAM DEV STONE SUPPLIERS</t>
  </si>
  <si>
    <t>SHANKAR CEMENT AGENCY</t>
  </si>
  <si>
    <t>ADINATH CEMENT SUPPLIERS</t>
  </si>
  <si>
    <t>SHIVANG SAINETORY &amp; HARDWARE</t>
  </si>
  <si>
    <t>SANTOSH KIRANA AND CEMENT</t>
  </si>
  <si>
    <t>GUPTA AGENCIES</t>
  </si>
  <si>
    <t>RATHORE CONSTRUCTION</t>
  </si>
  <si>
    <t>OM SAI CONSTRUCTION</t>
  </si>
  <si>
    <t>PRADHAN CEMENT SUPPLIERS</t>
  </si>
  <si>
    <t>YADAV BUILDING MATERIAL</t>
  </si>
  <si>
    <t>SHREE BALAJI TRADING COMPANY</t>
  </si>
  <si>
    <t>ARORA ENTERPRISES</t>
  </si>
  <si>
    <t>SAFALATA BUILDING MATERIAL</t>
  </si>
  <si>
    <t>SHANTI LAL SHANKER JI PUROHIT</t>
  </si>
  <si>
    <t>KUMAWAT TRADERS</t>
  </si>
  <si>
    <t>RAMESH CHANDRA PUSHOTTAM LAL</t>
  </si>
  <si>
    <t>MAHADEV HARDWARE</t>
  </si>
  <si>
    <t>PRADEEP CHOUDHARY J K SUPER CE</t>
  </si>
  <si>
    <t>OM TRADERS</t>
  </si>
  <si>
    <t>JAI  BHAGIRATH BABA</t>
  </si>
  <si>
    <t>SHREE MANSHA BUILDING MATERIAL</t>
  </si>
  <si>
    <t>UDAI KHAD BEEJ BHANDAR</t>
  </si>
  <si>
    <t>PRIYANSHU ENTERPRISES</t>
  </si>
  <si>
    <t>NAKODA TRADERS</t>
  </si>
  <si>
    <t>PARAS TRADING COMPANY</t>
  </si>
  <si>
    <t>DHARMENDRA &amp; COMPANY</t>
  </si>
  <si>
    <t>SHREE SHANKAR TRADERS</t>
  </si>
  <si>
    <t>SHIV TRADING COMPANY</t>
  </si>
  <si>
    <t>MAHADEV BUILDING MATERIAL</t>
  </si>
  <si>
    <t>BALAJI CEMENT COMPANY</t>
  </si>
  <si>
    <t>VARDHMAN IRON AND BUILDMART</t>
  </si>
  <si>
    <t>J S PARMAR &amp; SONS</t>
  </si>
  <si>
    <t>NAGAR CEMANT AGENCY</t>
  </si>
  <si>
    <t>KRISHNA KRISHI SHOP</t>
  </si>
  <si>
    <t>NEW KRISHNA STONE AND BUILDING</t>
  </si>
  <si>
    <t>HARE KRISHNA CEMENT SUPPLIERS</t>
  </si>
  <si>
    <t>M K NAYACH CONSTRUCTION COMPAN</t>
  </si>
  <si>
    <t>MADHAV ENTERPRISES</t>
  </si>
  <si>
    <t>SHRI SHYAM SUPPLIERS</t>
  </si>
  <si>
    <t>WELCOME CEMENT SUPPLIER</t>
  </si>
  <si>
    <t>SAMEER ENTERPRISES</t>
  </si>
  <si>
    <t>RATHORE SUPPLIER AND CONSTRUCT</t>
  </si>
  <si>
    <t>S K TRADING COMPANY</t>
  </si>
  <si>
    <t>SARASWATI BUILDING MATERIAL</t>
  </si>
  <si>
    <t>JAY AMBE TRADERS</t>
  </si>
  <si>
    <t>MAA CHAMUNDA ENTERPRISES</t>
  </si>
  <si>
    <t>GAJANAND CEMENT AGENCY</t>
  </si>
  <si>
    <t>KAPIL TRADERS</t>
  </si>
  <si>
    <t>SURESH CHAND &amp; CO</t>
  </si>
  <si>
    <t>SURENDRA KUMAR &amp; CO</t>
  </si>
  <si>
    <t>TORAVAT JAYANTILAL JAVEERCHAND</t>
  </si>
  <si>
    <t>RAJESH KUMAR GOKUL JI KALAL</t>
  </si>
  <si>
    <t>SHREE LAXMI STONE SUPPLIERS</t>
  </si>
  <si>
    <t>ARIHANT TRADERS</t>
  </si>
  <si>
    <t>ASHAPURA BUILDING MATERIAL SUP</t>
  </si>
  <si>
    <t>PAWAN BUILDERS</t>
  </si>
  <si>
    <t>ACHARYA TRADERS</t>
  </si>
  <si>
    <t>SATISH KUMAR SHANKAR LAL</t>
  </si>
  <si>
    <t>SHASTRI BUILDING MATERIAL STOR</t>
  </si>
  <si>
    <t>MUGAL TRADERS</t>
  </si>
  <si>
    <t>RAMDEV TRADERS</t>
  </si>
  <si>
    <t>VEDANT BUILDING MATERIAL SUPPL</t>
  </si>
  <si>
    <t>I J TRADERS</t>
  </si>
  <si>
    <t>RIDDHI SIDDHI ENTERPRISES</t>
  </si>
  <si>
    <t>GARG SALES</t>
  </si>
  <si>
    <t>VEER TEJAJI CONSTRUCTION</t>
  </si>
  <si>
    <t>PANKAJ TRADERS</t>
  </si>
  <si>
    <t>CHOUDHARY CEMENT &amp; BUILDING MA</t>
  </si>
  <si>
    <t>SHREE BALAJI HARDWARE AND BART</t>
  </si>
  <si>
    <t>SHARMA TRADERS</t>
  </si>
  <si>
    <t>PATIDAR CEMENT CORPORATION</t>
  </si>
  <si>
    <t>KRISHNA CEMENT SALES AGENCIES</t>
  </si>
  <si>
    <t>VISHNU CEMENT &amp; IRON STORE</t>
  </si>
  <si>
    <t>NYOL IRON STORE</t>
  </si>
  <si>
    <t>CHARBHUJA ELECTRICALS &amp; HARDWA</t>
  </si>
  <si>
    <t>RAMA BUILDING MATERIALS</t>
  </si>
  <si>
    <t>ASHOK AND COMPANY</t>
  </si>
  <si>
    <t>BALAJI CEMENT SUPPLIERS</t>
  </si>
  <si>
    <t>KUMAWAT BUILDING STONE AND MAT</t>
  </si>
  <si>
    <t>MANOJ KUMAR S/0 BHERA RAM</t>
  </si>
  <si>
    <t>S M TILES UDYOG</t>
  </si>
  <si>
    <t>SHRI SATYAM BUILDERS</t>
  </si>
  <si>
    <t>FALODI KIRANA STORE</t>
  </si>
  <si>
    <t>GULAM NABI AND BROTHERS</t>
  </si>
  <si>
    <t>MAA SATI CEMENT SUPPLIERS</t>
  </si>
  <si>
    <t>VISHNU KHAD BEEZ BHANDAR</t>
  </si>
  <si>
    <t>SAINI BUILDING MATERIAL SUPPLI</t>
  </si>
  <si>
    <t>LOKESH CONSTRUCTION COMPANY</t>
  </si>
  <si>
    <t>JAY VIJAY ENTERPRISES</t>
  </si>
  <si>
    <t>SHRI BALAJI KHAD BEEJ BHANDAR</t>
  </si>
  <si>
    <t>GAJANAND TRADERS</t>
  </si>
  <si>
    <t>GAGAN STEEL</t>
  </si>
  <si>
    <t>SHRI RADHEY KRISHAN TRADERS</t>
  </si>
  <si>
    <t>SHASHI ENTERPRISES</t>
  </si>
  <si>
    <t>DEEPAK TRADING COMPANY</t>
  </si>
  <si>
    <t>JAIN KHAD BHANDAR</t>
  </si>
  <si>
    <t>SALASAR STEEL</t>
  </si>
  <si>
    <t>MS SANITARY &amp; PAINTS</t>
  </si>
  <si>
    <t>G.S.SALES CORPORATION</t>
  </si>
  <si>
    <t>AKSHAY TRADERS</t>
  </si>
  <si>
    <t>PARVATI TRADERS</t>
  </si>
  <si>
    <t>Anil Traders</t>
  </si>
  <si>
    <t>SHREE LAXMI NATH STONE COMPANY</t>
  </si>
  <si>
    <t>HEERA LAL BHAGCHAND JAIN</t>
  </si>
  <si>
    <t>JYOTI BUILDING MATERIAL SUPPLI</t>
  </si>
  <si>
    <t>BHATI CEMENT AGENCY</t>
  </si>
  <si>
    <t>AGGARWAL SANITARY &amp; PIPE STORE</t>
  </si>
  <si>
    <t>DINESH TRADERS</t>
  </si>
  <si>
    <t>KHATRI ENTERPRISES</t>
  </si>
  <si>
    <t>JAI SHRI CONSTRUCTION</t>
  </si>
  <si>
    <t>CHHABRA STONES</t>
  </si>
  <si>
    <t>GANPATI TRADERS</t>
  </si>
  <si>
    <t>SHIV SHAKTI BUILDING MATERIAL</t>
  </si>
  <si>
    <t>GIRIRAJ DHANI  TRADERS</t>
  </si>
  <si>
    <t>SHREE SHYAM PAINT STORE</t>
  </si>
  <si>
    <t>NEW SOLANKI TRADERS</t>
  </si>
  <si>
    <t>SHRIYAADE SANITERY &amp; BUILDING</t>
  </si>
  <si>
    <t>GAYTRI AGENCIES</t>
  </si>
  <si>
    <t>S K TRADERS</t>
  </si>
  <si>
    <t>SHRI BALAJI TRADERS</t>
  </si>
  <si>
    <t>SHRI SALES AGENCIES</t>
  </si>
  <si>
    <t>POTLIYA BUILDING MATERIAL</t>
  </si>
  <si>
    <t>HINCOS</t>
  </si>
  <si>
    <t>MAJISA BUILDING MATERIALS</t>
  </si>
  <si>
    <t>GARG BUILDING MATERIAL AND PRO</t>
  </si>
  <si>
    <t>RAMDEV BUILDING MATERIAL</t>
  </si>
  <si>
    <t>LOKESH ROOFING'S</t>
  </si>
  <si>
    <t>HIGHTECH CONSTRUCTION COMPANY</t>
  </si>
  <si>
    <t>SHRI VARDHMAN TRADERS</t>
  </si>
  <si>
    <t>RAMSWAROOP PRAKASHCHAND</t>
  </si>
  <si>
    <t>DADHICH STONE SUPPLIERS</t>
  </si>
  <si>
    <t>VISHWAKARMA STONE</t>
  </si>
  <si>
    <t>RAGHAV TRADERS</t>
  </si>
  <si>
    <t>ARVIND CEMENT &amp; KALI UDYOG</t>
  </si>
  <si>
    <t>NIKHIL ASSOCIATE</t>
  </si>
  <si>
    <t>GARG CEMENT AGENCY</t>
  </si>
  <si>
    <t>RASIKLAL AMBALAL SEWAK</t>
  </si>
  <si>
    <t>CHOUDHARY BUILDING MATERIAL ST</t>
  </si>
  <si>
    <t>AAI MATA KALI BHANDAR</t>
  </si>
  <si>
    <t>CHARBHUJA ENTERPRISES</t>
  </si>
  <si>
    <t>M A TRADING COMPANY</t>
  </si>
  <si>
    <t>DEV NARAYAN TRADERS</t>
  </si>
  <si>
    <t>MAMODIA TRADING COMPANY</t>
  </si>
  <si>
    <t>SHRI DHANOP TRADING COMPANY</t>
  </si>
  <si>
    <t>YADAV TRADING COMPANY</t>
  </si>
  <si>
    <t>SAI NATH BUILDING MATERIALS</t>
  </si>
  <si>
    <t>CHANCHAL BUILDING MATERIAL</t>
  </si>
  <si>
    <t>VARDHMAN CEMENT AGENCY</t>
  </si>
  <si>
    <t>SHREE DEVNARAYAN SUPPLIERS</t>
  </si>
  <si>
    <t>LUCKY SHUTTRING BHANDAR</t>
  </si>
  <si>
    <t>RAKHI AGRO SALES</t>
  </si>
  <si>
    <t>GODARA BUILDING MATERIAL STORE</t>
  </si>
  <si>
    <t>SHIVAM ENTERPRISES</t>
  </si>
  <si>
    <t>SANWALIYA TRADERS</t>
  </si>
  <si>
    <t>SHREE BALAJI TRADERS</t>
  </si>
  <si>
    <t>JAI BHAWANI BUILDING MATERIAL</t>
  </si>
  <si>
    <t>MAHALAXMI ENTERPRISES</t>
  </si>
  <si>
    <t>BHADU TRADING COMPANY</t>
  </si>
  <si>
    <t>DEEP TRADERS</t>
  </si>
  <si>
    <t>SIDDHI VINAYAK SANITARY &amp; HARD</t>
  </si>
  <si>
    <t>JANARDAN ENTERPRISES</t>
  </si>
  <si>
    <t>J K CEMENT AGENCIES</t>
  </si>
  <si>
    <t>DHARTI MARKETING</t>
  </si>
  <si>
    <t>AMIT KUMAR &amp; COMPANY</t>
  </si>
  <si>
    <t>PAWAN CEMENT &amp; HARDWARE CENTRE</t>
  </si>
  <si>
    <t>SHREE KHETESHWAR MARBLE AND GR</t>
  </si>
  <si>
    <t>JITENDRA &amp; COMPANY</t>
  </si>
  <si>
    <t>PRAJAPAT HOUSE MATERIAL STORE</t>
  </si>
  <si>
    <t>AJAY LAXMI  TRADERS</t>
  </si>
  <si>
    <t>SIDHI VINAYAK SANITARY HOUSE</t>
  </si>
  <si>
    <t>SUKHWAL KRISHI KENDER</t>
  </si>
  <si>
    <t>SAMRATHAL BUILDING MATERIAL</t>
  </si>
  <si>
    <t>SARAS ENTERPRISES</t>
  </si>
  <si>
    <t>TRIVENI CONTRACTORS</t>
  </si>
  <si>
    <t>MAHAVEER STONE SUPPLIERS</t>
  </si>
  <si>
    <t>CHAUDHARY CEMENT AGENCY</t>
  </si>
  <si>
    <t>HATIM TRADERS</t>
  </si>
  <si>
    <t>R.N. YADAV ARA MACHINE</t>
  </si>
  <si>
    <t>JAIN KHAD BEEJ BHANDAR</t>
  </si>
  <si>
    <t>RAJASTHAN TRADING COMPANY</t>
  </si>
  <si>
    <t>SINGODIYA CEMENT AGENCY</t>
  </si>
  <si>
    <t>MUKUT BIHARI GOVIND PRASAD</t>
  </si>
  <si>
    <t>AGARWAL KHAD CEMENT BHANDAR</t>
  </si>
  <si>
    <t>LALA TRADERS</t>
  </si>
  <si>
    <t>KISHAN SEVA KENDRA</t>
  </si>
  <si>
    <t>VOVESAR CEMENT WORKS</t>
  </si>
  <si>
    <t>GOYAL ENTERPRISES</t>
  </si>
  <si>
    <t>MAA KRIPA CEMENT &amp; BUILDING MA</t>
  </si>
  <si>
    <t>BHAGWATI STEELS</t>
  </si>
  <si>
    <t>DHAKER TRADERS &amp; SUPPLIERS</t>
  </si>
  <si>
    <t>SHIVA ENTERPRISES</t>
  </si>
  <si>
    <t>LAL SINGH &amp; BROS</t>
  </si>
  <si>
    <t>K.P.TRADERS</t>
  </si>
  <si>
    <t>RATNA TRADERS</t>
  </si>
  <si>
    <t>SHARMA TRADING COMPANY</t>
  </si>
  <si>
    <t>MALHOTRA BUILDERS</t>
  </si>
  <si>
    <t>NARSINGH KHAD BEEJ BHANDAR</t>
  </si>
  <si>
    <t>SHRI SHYAM CEMENT AGENCY</t>
  </si>
  <si>
    <t>MANISH CONSTRUCTION</t>
  </si>
  <si>
    <t>SHIVAM STONE SUPPLIERS</t>
  </si>
  <si>
    <t>SHRI SHYAM IRON STORE</t>
  </si>
  <si>
    <t>SHREE DEVENDRA ENTERPRISES</t>
  </si>
  <si>
    <t>N M TRADERS</t>
  </si>
  <si>
    <t>JAIN AGRO INDUSTRIES</t>
  </si>
  <si>
    <t>SHREE SHYAM ENTERPRISES</t>
  </si>
  <si>
    <t>VIP SALES</t>
  </si>
  <si>
    <t>AMIT CEMENT AGENCY</t>
  </si>
  <si>
    <t>LAXMI SALES</t>
  </si>
  <si>
    <t>SHIV CHARAN LAL RAKESH KUMAR</t>
  </si>
  <si>
    <t>MANISH TRADING COMPANY</t>
  </si>
  <si>
    <t>SHRI BABA RAMDEV BUILDING MATE</t>
  </si>
  <si>
    <t>PARMAR TRADERS</t>
  </si>
  <si>
    <t>SUNDER STEEL CORPORATION</t>
  </si>
  <si>
    <t>DANGI PATEL BUILDING MATERIAL</t>
  </si>
  <si>
    <t>PINKI CEMENT AGENCY</t>
  </si>
  <si>
    <t>ANIL GOYAL</t>
  </si>
  <si>
    <t>O.P. ARORA AGENCIES</t>
  </si>
  <si>
    <t>GP GROUP</t>
  </si>
  <si>
    <t>MOHAMMADI BUILDING MATERIALS</t>
  </si>
  <si>
    <t>FIRODA CEMENT AGENCY</t>
  </si>
  <si>
    <t>RAJ KAMAL ASSOCIATE</t>
  </si>
  <si>
    <t>SHARMA CEMENT AGENCY</t>
  </si>
  <si>
    <t>SHRIRAM DHARM KANTA</t>
  </si>
  <si>
    <t>SHIVAM ELECTRONIC</t>
  </si>
  <si>
    <t>BALAJI KHAD BEEJ BHANDAR</t>
  </si>
  <si>
    <t>MANISH TYAGI BUILDING MATERIAL</t>
  </si>
  <si>
    <t>ROHITASHV MAKAN SAMGRI STORE</t>
  </si>
  <si>
    <t>SHRI SHYAM CEMENT BHANDAR</t>
  </si>
  <si>
    <t>CODE</t>
  </si>
  <si>
    <t>NAME</t>
  </si>
  <si>
    <t>DISTRICT</t>
  </si>
  <si>
    <t>AO</t>
  </si>
  <si>
    <t>STATE</t>
  </si>
  <si>
    <t>RJ Jaipur</t>
  </si>
  <si>
    <t>KHANK SHANU TRADERS</t>
  </si>
  <si>
    <t>AGARWAL STONE COMPANY</t>
  </si>
  <si>
    <t>HARJAMNA STEELS</t>
  </si>
  <si>
    <t>MANGLA BUILDING MATERIAL</t>
  </si>
  <si>
    <t>AMERIYA BUILDING MATERIAL SUPP</t>
  </si>
  <si>
    <t>SAI BUILDERS</t>
  </si>
  <si>
    <t>SUNIL ENTERPRISES</t>
  </si>
  <si>
    <t>BALAJI BUILDING MATERIAL SUPPL</t>
  </si>
  <si>
    <t>AJAY TRADERS</t>
  </si>
  <si>
    <t>JAIN BUILDING MATERIAL STORE</t>
  </si>
  <si>
    <t>KHAN TRADING COMPANY</t>
  </si>
  <si>
    <t>PRADEEP JAIN</t>
  </si>
  <si>
    <t>SWASTIK ENTERPRISES</t>
  </si>
  <si>
    <t>GOSWAMI BUILDERS</t>
  </si>
  <si>
    <t>MAHAWAR ENTERPRISES</t>
  </si>
  <si>
    <t>DEV BUILDERS</t>
  </si>
  <si>
    <t>CCC ASSOCIATES</t>
  </si>
  <si>
    <t>KAUSHIK AGENCIES</t>
  </si>
  <si>
    <t>HEMANT GUPTA AND ASSOCIATES</t>
  </si>
  <si>
    <t>KAPTAN KHAD BEEJ BHANDAR</t>
  </si>
  <si>
    <t>ANSHU CEMENT AGENCY</t>
  </si>
  <si>
    <t>KHANDELWAL BUILDING MATERIAL</t>
  </si>
  <si>
    <t>JEETU TRADERS</t>
  </si>
  <si>
    <t>GAUTAM BUILDING MATERIAL</t>
  </si>
  <si>
    <t>NARESH BUILDING MATERIAL STORE</t>
  </si>
  <si>
    <t>SHREE GEE CONSTRUCTION</t>
  </si>
  <si>
    <t>BALAJI TILES UDYOG</t>
  </si>
  <si>
    <t>OM CEMENT HOUSE</t>
  </si>
  <si>
    <t>D.S.BUILDING MATERIALS</t>
  </si>
  <si>
    <t>GURU KRIPA BUILDERS</t>
  </si>
  <si>
    <t>AGARWAL FERTILIZER</t>
  </si>
  <si>
    <t>VASANTIKA TRADERS</t>
  </si>
  <si>
    <t>KUMBHAJ KHAD BEEJ BHANDAR</t>
  </si>
  <si>
    <t>VINEET TRADERS</t>
  </si>
  <si>
    <t>SRI GANESH TRADERS</t>
  </si>
  <si>
    <t>VICCKY BUILDING MATERIAL STORE</t>
  </si>
  <si>
    <t>JAIN CEMENT STORE</t>
  </si>
  <si>
    <t>LAVANIA CEMENT SALES CORPORATI</t>
  </si>
  <si>
    <t>RADHEY SHYAM  CEMENT AGENCY</t>
  </si>
  <si>
    <t>VINAYAK BUILDING MATERIAL</t>
  </si>
  <si>
    <t>RAJPOOT KHAD BEEJ BHANDAR</t>
  </si>
  <si>
    <t>AGRAWAL BUILDING MATERIAL SUPP</t>
  </si>
  <si>
    <t>SHANKAR BUILDING MATERIAL</t>
  </si>
  <si>
    <t>SHIVAM CEMENT AGENCY</t>
  </si>
  <si>
    <t>SHARMA SALES CORPORATION</t>
  </si>
  <si>
    <t>GUPTA HARDWARE</t>
  </si>
  <si>
    <t>RAMA SANITARY &amp; TILES</t>
  </si>
  <si>
    <t>SUNIL KUMAR GUPTA</t>
  </si>
  <si>
    <t>JAI BALAJI CEMENT AGENCY</t>
  </si>
  <si>
    <t>BABU TRADERS</t>
  </si>
  <si>
    <t>SHREE HANUMAN AGENCIES</t>
  </si>
  <si>
    <t>SURABHI TRADERS</t>
  </si>
  <si>
    <t>SWASTIK TRADING COMPANY</t>
  </si>
  <si>
    <t>LAXMI SANITORY &amp;BUILDING MATER</t>
  </si>
  <si>
    <t>JAI JAGDISH TRADERS</t>
  </si>
  <si>
    <t>R.K.TRADERS</t>
  </si>
  <si>
    <t>ADITYA ENTERPRISES</t>
  </si>
  <si>
    <t>KARNI AGRO CENTER</t>
  </si>
  <si>
    <t>KHANDAL TRADING CO</t>
  </si>
  <si>
    <t>SHRI ANJANI MARBLES</t>
  </si>
  <si>
    <t>SHREE BALAJI BUILDING MATERIAL</t>
  </si>
  <si>
    <t>VIJAY CEMENT AGENCY</t>
  </si>
  <si>
    <t>KUMAWAT BUILDING MATERIAL SUPP</t>
  </si>
  <si>
    <t>ROYAL TRADING COMPANY</t>
  </si>
  <si>
    <t>V S BUILDING MATEIALS</t>
  </si>
  <si>
    <t>KAMAL CEMENT STORE</t>
  </si>
  <si>
    <t>SHIVAM TRADING COMPANY</t>
  </si>
  <si>
    <t>G SOLANKI STONE CO.</t>
  </si>
  <si>
    <t>SINDOLIA CEMENT SUPPLIERS</t>
  </si>
  <si>
    <t>MAHESHWARI AGENCIES</t>
  </si>
  <si>
    <t>SHREE GANESH CONSTRUCTION COMP</t>
  </si>
  <si>
    <t>LAXMI STONE &amp; SANITORY STORE</t>
  </si>
  <si>
    <t>KIRODIWAL TRADERS</t>
  </si>
  <si>
    <t>S N STEELS</t>
  </si>
  <si>
    <t>SHREE SHYAM CEMENT AGENCY</t>
  </si>
  <si>
    <t>KANHA ENTERPRISES</t>
  </si>
  <si>
    <t>SHREE GANESH AGENCIES</t>
  </si>
  <si>
    <t>NARSINGH STONE SUPPLIERS</t>
  </si>
  <si>
    <t>PORWAL STEEL TRADERS</t>
  </si>
  <si>
    <t>KIRODIWAL STONE TRADERS</t>
  </si>
  <si>
    <t>JAGDAMBA TRADING COMPANY</t>
  </si>
  <si>
    <t>RAJASTHAN BUILDING MATERIAL</t>
  </si>
  <si>
    <t>MANU TRADING COMPANY</t>
  </si>
  <si>
    <t>SHREE BALAJI CONSTRUCTION CO</t>
  </si>
  <si>
    <t>J M CONSTRUCTION COMPANY</t>
  </si>
  <si>
    <t>MAHALAXMI STONE COMPANY</t>
  </si>
  <si>
    <t>MEGHANA TRADING CO</t>
  </si>
  <si>
    <t>CHOUDHARY BUIDING MATERIAL</t>
  </si>
  <si>
    <t>VINOD BUILDING MATERIAL</t>
  </si>
  <si>
    <t>SHEKHAWATI STONE COMPANY</t>
  </si>
  <si>
    <t>RULANIYA CEMENT AGENCY</t>
  </si>
  <si>
    <t>SHRI KRISHNA BUILDING MATERIAL</t>
  </si>
  <si>
    <t>RAGHUNATH RAI RAM GOPAL</t>
  </si>
  <si>
    <t>BALAJI TRADING COMPANY</t>
  </si>
  <si>
    <t>GODRA HARDWARE</t>
  </si>
  <si>
    <t>RAKESH &amp; COMPANY</t>
  </si>
  <si>
    <t>SHRI GURUVEER HANUMAN BUILDING</t>
  </si>
  <si>
    <t>BAJRANG TRADING CO</t>
  </si>
  <si>
    <t>SHRI BALAJI AGENCY</t>
  </si>
  <si>
    <t>SANTOSH KHAD BEEJ BHANDAR</t>
  </si>
  <si>
    <t>VIKASH KHAD BEEJ BHANDAR</t>
  </si>
  <si>
    <t>CHOUDHARY BUILDING MATERIAL SU</t>
  </si>
  <si>
    <t>RAMSWAROOP PRAKASH CHAND</t>
  </si>
  <si>
    <t>CLOUD 7 SERVICES</t>
  </si>
  <si>
    <t>PROMOD KUMAR MUKESH KUMAR</t>
  </si>
  <si>
    <t>GOYANKA BUILDING MATERIAL</t>
  </si>
  <si>
    <t>SHARMA ENTERPRISES</t>
  </si>
  <si>
    <t>VISHAL KHAD BEEJ BHANDAR</t>
  </si>
  <si>
    <t>JAIN BUILDING MATERIAL</t>
  </si>
  <si>
    <t>SHREE MAHALAXMI ENTERPRISES</t>
  </si>
  <si>
    <t>AGRASEN BUILDING MATERIALS</t>
  </si>
  <si>
    <t>JAISAWAT BUILDING MATERIAL</t>
  </si>
  <si>
    <t>SONAM KHAD BEEJ BHANDAR</t>
  </si>
  <si>
    <t>MONU KIRANA STORE</t>
  </si>
  <si>
    <t>RJ Jodhpur</t>
  </si>
  <si>
    <t>PADAM SINGH NARENDRA SINGH BAB</t>
  </si>
  <si>
    <t>MUKESH KUMAR RAKESH KUMAR</t>
  </si>
  <si>
    <t>JYOTI CEMENT UDYOG</t>
  </si>
  <si>
    <t>M.K.TRADERS</t>
  </si>
  <si>
    <t>KRISHNA PLYWOOD &amp; HARDWARE</t>
  </si>
  <si>
    <t>NEHA ENTERPRISES</t>
  </si>
  <si>
    <t>SHREE SHYAM TILES</t>
  </si>
  <si>
    <t>SHREE YADAV CEMENT SUPPLIERS</t>
  </si>
  <si>
    <t>SANIK ENTERPRISES</t>
  </si>
  <si>
    <t>JAI BHOLE SHIV STONE SUPPLIERS</t>
  </si>
  <si>
    <t>SHREE KRISHNA CEMENT AGENCY</t>
  </si>
  <si>
    <t>GANPATI SALES</t>
  </si>
  <si>
    <t>SHRI NAGNECHA TRADERS</t>
  </si>
  <si>
    <t>TAK  AGENCIES</t>
  </si>
  <si>
    <t>SHEKHAWAT BUILDING MATERIALS</t>
  </si>
  <si>
    <t>KARNI MAA AKHALI BUILDING MATE</t>
  </si>
  <si>
    <t>JHUMAR RAM MANOHAR  LAL PRAJAP</t>
  </si>
  <si>
    <t>NATH CEMENT AGENCY</t>
  </si>
  <si>
    <t>TIRUPATI BUILDING MATERIAL</t>
  </si>
  <si>
    <t>MITHARI IRON STORE</t>
  </si>
  <si>
    <t>SHRI RAM PIPE SUPPLIERS AND HA</t>
  </si>
  <si>
    <t>SHANKAR LAL CONSTRUCTION CO</t>
  </si>
  <si>
    <t>AMAN BUILDING MATERIAL SUPPLIE</t>
  </si>
  <si>
    <t>KRISHNA TRADERS</t>
  </si>
  <si>
    <t>GOYAL AGENCIES</t>
  </si>
  <si>
    <t>SAINI KHAD BEEJ BHANDAR</t>
  </si>
  <si>
    <t>AADINATH BUILDING MATERIAL</t>
  </si>
  <si>
    <t>MANISH KUMAR AMIT KUMAR</t>
  </si>
  <si>
    <t>NAVRATAN CEMENT SUPPLIER</t>
  </si>
  <si>
    <t>HINGLAJ MATA SUPPLIERS</t>
  </si>
  <si>
    <t>DEV TRADING COMPANY</t>
  </si>
  <si>
    <t>RADHIKA SUPPLIERS</t>
  </si>
  <si>
    <t>HAJI IRON STORE</t>
  </si>
  <si>
    <t>SHAH MITHA LAL SOHAN RAJ</t>
  </si>
  <si>
    <t>ASHOK HARDWARE</t>
  </si>
  <si>
    <t>MAHADEV HARDWARE &amp; SANITARY</t>
  </si>
  <si>
    <t>ABHINAV TRADERS</t>
  </si>
  <si>
    <t>OM CEMENT SUPPLIER</t>
  </si>
  <si>
    <t>INDIA STEEL</t>
  </si>
  <si>
    <t>BELIM CEMENT AND BUILDING MATE</t>
  </si>
  <si>
    <t>JK TRADERS TILES &amp; SANITARY</t>
  </si>
  <si>
    <t>NEW BHATI CEMENT COMPANY</t>
  </si>
  <si>
    <t>MAHALAXMI TRADERS</t>
  </si>
  <si>
    <t>LAXMI KALI BHANDAR</t>
  </si>
  <si>
    <t>BHARAT BUILDING MATERIAL</t>
  </si>
  <si>
    <t>SANJAY TRADERS</t>
  </si>
  <si>
    <t>AALA HAZRAT TRADING COMPANY</t>
  </si>
  <si>
    <t>HARI OM TRADERS</t>
  </si>
  <si>
    <t>JAMNALAL GANESHMAL</t>
  </si>
  <si>
    <t>PALIWAL CEMENT AGENCY</t>
  </si>
  <si>
    <t>ALMALIK SUPPLIER</t>
  </si>
  <si>
    <t>MARUTI CEMENT AGENCY</t>
  </si>
  <si>
    <t>SHREE SONANA KHETALAJI CEMENT</t>
  </si>
  <si>
    <t>PVS ENTERPRISES</t>
  </si>
  <si>
    <t>SHREE BALAJI IRON STORE</t>
  </si>
  <si>
    <t>SAHARAN BUILDING MATERIAL</t>
  </si>
  <si>
    <t>GOYAL STONE SUPPLIERS</t>
  </si>
  <si>
    <t>VISHWAKARMA BUILDING MATERIALS</t>
  </si>
  <si>
    <t>BHADU CEMENT AGENCY</t>
  </si>
  <si>
    <t>RIDHI SIDHI TRADERS</t>
  </si>
  <si>
    <t>ASHA AND SONS</t>
  </si>
  <si>
    <t>MAA BHAGWATI TRADING COMPANY</t>
  </si>
  <si>
    <t>KAVITA TRADERS</t>
  </si>
  <si>
    <t>MOHIT IRON &amp; BUILDING MATERIAL</t>
  </si>
  <si>
    <t>CHARBHUJA AGENCIES</t>
  </si>
  <si>
    <t>RJ Udaipur</t>
  </si>
  <si>
    <t>BANGAR TRADERS</t>
  </si>
  <si>
    <t>SANWARIYA TRADERS</t>
  </si>
  <si>
    <t>CHARBHUJA TRADING COMPANY</t>
  </si>
  <si>
    <t>R R CAPITAL</t>
  </si>
  <si>
    <t>GAYATRI SALES AGENCY</t>
  </si>
  <si>
    <t>SAHU AGRO TRADERS</t>
  </si>
  <si>
    <t>K S BUILDING MATERIALS</t>
  </si>
  <si>
    <t>BRAHMANI HARDWARE &amp; SANITARY</t>
  </si>
  <si>
    <t>CHARBHUJA BUILDING MATERIAL SU</t>
  </si>
  <si>
    <t>RADHE KRISHNA ENTERPRISES</t>
  </si>
  <si>
    <t>SHREE CHARBHUJA BUILDING MATER</t>
  </si>
  <si>
    <t>SANWARIYA KHAD BHANDAR</t>
  </si>
  <si>
    <t>ASHISH MACHINARIES</t>
  </si>
  <si>
    <t>NEW DHAKAR STEELS</t>
  </si>
  <si>
    <t>YASHWANT CEMENT SUPPLIERS</t>
  </si>
  <si>
    <t>BADRI LAL HIRA LAL</t>
  </si>
  <si>
    <t>AMRIT TRADERS</t>
  </si>
  <si>
    <t>MAATESHVARI BUILDING MATERIAL</t>
  </si>
  <si>
    <t>KISHAN TRADERS</t>
  </si>
  <si>
    <t>NISHANT TRADERS</t>
  </si>
  <si>
    <t>SHRI JI TRADERS</t>
  </si>
  <si>
    <t>M V TRADERS</t>
  </si>
  <si>
    <t>RAJASTHAN BUILDERS</t>
  </si>
  <si>
    <t>ARIHANT BUILDING MATERIYAL</t>
  </si>
  <si>
    <t>K K ENTERPRISES</t>
  </si>
  <si>
    <t>KOTHARI KANTILAL SHANKARLAL</t>
  </si>
  <si>
    <t>FAKHRUDDIN ABDEALI LUKA WALA</t>
  </si>
  <si>
    <t>SANJAY KUMAR AND COMPANY</t>
  </si>
  <si>
    <t>GARG TRADERS</t>
  </si>
  <si>
    <t>KRISHNA FERTILIZERS</t>
  </si>
  <si>
    <t>PARETA HARDWARE STORE</t>
  </si>
  <si>
    <t>MANDAL KISAN SEVA KENDRA</t>
  </si>
  <si>
    <t>A K FERTILIZERS &amp; PESTISIDES</t>
  </si>
  <si>
    <t>SHIV FERTILIZERS AND PESTICIDE</t>
  </si>
  <si>
    <t>RAJ TRADERS</t>
  </si>
  <si>
    <t>JAIN CEMENT AGENCY</t>
  </si>
  <si>
    <t>KHEDAPATI BALAJI AGENCY</t>
  </si>
  <si>
    <t>VINAYAK CONSTRUCTION COMPANY</t>
  </si>
  <si>
    <t>PATEL MOTORS</t>
  </si>
  <si>
    <t>K D STEELS &amp; BUILDING MATERIAL</t>
  </si>
  <si>
    <t>BAGDIYA ENTERPRISES</t>
  </si>
  <si>
    <t>MODERN STEEL AND CEMENT AGENCY</t>
  </si>
  <si>
    <t>MEENA CONSTRUCTION</t>
  </si>
  <si>
    <t>I M CONSTRUCTION &amp; BUILDING</t>
  </si>
  <si>
    <t>SUN LAMINATES</t>
  </si>
  <si>
    <t>SATYAM MINING COMPANY</t>
  </si>
  <si>
    <t>SHRI CHARBHUJA CEMENT SUPPLIER</t>
  </si>
  <si>
    <t>SONU TRADERS</t>
  </si>
  <si>
    <t>CHOUHAN TRADING COMPANY</t>
  </si>
  <si>
    <t>SANTOSH KUMAR TOSHNIWAL</t>
  </si>
  <si>
    <t>MAHESH CEMENT AGENCY</t>
  </si>
  <si>
    <t>SANWARIYA TRADING COMPANY</t>
  </si>
  <si>
    <t>SHAH DINESH KUMAR BOTHALAL JAI</t>
  </si>
  <si>
    <t>SWASTIK SALES</t>
  </si>
  <si>
    <t>JAY NAKODA TRADING COMPANY</t>
  </si>
  <si>
    <t>VAIBHAV COLLECTION</t>
  </si>
  <si>
    <t>V.R.TRADERS</t>
  </si>
  <si>
    <t>JAI LAXMI TRADING &amp; CONSTRUCTI</t>
  </si>
  <si>
    <t>SHREE JI ENTERPRISES</t>
  </si>
  <si>
    <t>S.No</t>
  </si>
  <si>
    <t>Name of the Firm</t>
  </si>
  <si>
    <t>Potential</t>
  </si>
  <si>
    <t>Lakhara Trading Co.</t>
  </si>
  <si>
    <t>Maheshwari Sanitaryware</t>
  </si>
  <si>
    <t>Ishwar Building Material</t>
  </si>
  <si>
    <t>Samrathal Building Material</t>
  </si>
  <si>
    <t>Balaji General Store</t>
  </si>
  <si>
    <t>Raghav Traders</t>
  </si>
  <si>
    <t>Majisa Enterprises</t>
  </si>
  <si>
    <t>Rohitashv Makan Smagri Kendra</t>
  </si>
  <si>
    <t>Rathore Building Material</t>
  </si>
  <si>
    <t>Amit Cement Agency</t>
  </si>
  <si>
    <t>Alwar</t>
  </si>
  <si>
    <t>Jagdish cement agency</t>
  </si>
  <si>
    <t>Shri Balaji Building Material</t>
  </si>
  <si>
    <t>Sachin cement store</t>
  </si>
  <si>
    <t>MS Sanitary &amp; Paints</t>
  </si>
  <si>
    <t>M/s Ashutosh Construction Co.</t>
  </si>
  <si>
    <t>Jaipur</t>
  </si>
  <si>
    <t>Goyal Building Material Store</t>
  </si>
  <si>
    <t>Shri Shyam Cement Bhandar</t>
  </si>
  <si>
    <t>Churu</t>
  </si>
  <si>
    <t>Akhilesh Trading Co.</t>
  </si>
  <si>
    <t>Dholpur</t>
  </si>
  <si>
    <t>Dev Nakoda Cement Agency</t>
  </si>
  <si>
    <t>M/s Lakshmi Sales Corporation</t>
  </si>
  <si>
    <t>Karauli</t>
  </si>
  <si>
    <t>Arvind Cement kali udyog</t>
  </si>
  <si>
    <t>Lodha Brothers</t>
  </si>
  <si>
    <t>Shri Laxmi Traders</t>
  </si>
  <si>
    <t>Kapil Traders</t>
  </si>
  <si>
    <t>Swastika Infrastructure</t>
  </si>
  <si>
    <t>Mamta Building Material</t>
  </si>
  <si>
    <t>M/s prince hardware &amp; plywood</t>
  </si>
  <si>
    <t>Jhunjhunu</t>
  </si>
  <si>
    <t>Jai Jharoli Traders</t>
  </si>
  <si>
    <t># ARS</t>
  </si>
  <si>
    <t>Sawai Madhopur</t>
  </si>
  <si>
    <t>Sikar</t>
  </si>
  <si>
    <t>Dausa</t>
  </si>
  <si>
    <t>Saini Stone Supplier</t>
  </si>
  <si>
    <t>GURU KRIPA CONSTRUCTION</t>
  </si>
  <si>
    <t>Balaji traders</t>
  </si>
  <si>
    <t>Ambanwas Trading Co.</t>
  </si>
  <si>
    <t>Om shiv cement suppliers</t>
  </si>
  <si>
    <t>OS &amp; Collection</t>
  </si>
  <si>
    <t>Total Plant/ Hub Sale</t>
  </si>
  <si>
    <t>% Direct Plant/ Hub Sale</t>
  </si>
  <si>
    <t>MOM Growth</t>
  </si>
  <si>
    <t>Pendency at Plant</t>
  </si>
  <si>
    <t>Under Loading</t>
  </si>
  <si>
    <t>Pendency</t>
  </si>
  <si>
    <t>Growth (%)</t>
  </si>
  <si>
    <t>Prorate TGT Achi. (%)</t>
  </si>
  <si>
    <t>Required Qty. (Per Day)</t>
  </si>
  <si>
    <t>Prorate Target</t>
  </si>
  <si>
    <t>PPC</t>
  </si>
  <si>
    <t>OPC</t>
  </si>
  <si>
    <t>OPC 53</t>
  </si>
  <si>
    <t>Bharatpur</t>
  </si>
  <si>
    <t>Sawai Madhopur AO</t>
  </si>
  <si>
    <t>Today's Sale as of now</t>
  </si>
  <si>
    <t>WS Tgt Achi. (%)</t>
  </si>
  <si>
    <t>Total Collection (Jun'21)</t>
  </si>
  <si>
    <t>Sale Jun'20</t>
  </si>
  <si>
    <t>Target Jul'21</t>
  </si>
  <si>
    <t>WS Target Jul'21</t>
  </si>
  <si>
    <t>Rajasthan</t>
  </si>
  <si>
    <t>Jaipur Urban</t>
  </si>
  <si>
    <t>Jaipur Urban AO</t>
  </si>
  <si>
    <t>Jaipur Rural</t>
  </si>
  <si>
    <t>Jaipur Rural AO</t>
  </si>
  <si>
    <t>Barmer AO</t>
  </si>
  <si>
    <t>RJ Sri Ganganagar</t>
  </si>
  <si>
    <t>Bikaner AO</t>
  </si>
  <si>
    <t>SAGWARA</t>
  </si>
  <si>
    <t>SUJANGARH</t>
  </si>
  <si>
    <t>SURATGARH</t>
  </si>
  <si>
    <t>GOGUNDA</t>
  </si>
  <si>
    <t>CHIRAWA</t>
  </si>
  <si>
    <t>CHOMU</t>
  </si>
  <si>
    <t>BHINMAL</t>
  </si>
  <si>
    <t>BEHROR</t>
  </si>
  <si>
    <t>SANCHORE</t>
  </si>
  <si>
    <t>KHERWARA</t>
  </si>
  <si>
    <t>KUCHAMAN</t>
  </si>
  <si>
    <t>MALPURA(TONK)</t>
  </si>
  <si>
    <t>SALUMBER HUB_GREY</t>
  </si>
  <si>
    <t>DHOLPUR_GREY</t>
  </si>
  <si>
    <t>BEAWAR_GREY</t>
  </si>
  <si>
    <t>BAR(PALI)_GREY</t>
  </si>
  <si>
    <t>BARMER_GREY</t>
  </si>
  <si>
    <t>DABOK SOW _GREY</t>
  </si>
  <si>
    <t>KANOTA(JAIPUR)_GREY</t>
  </si>
  <si>
    <t>DUNGARPUR_GREY</t>
  </si>
  <si>
    <t>SHAHPURA_GREY</t>
  </si>
  <si>
    <t>Depot/ Hub</t>
  </si>
  <si>
    <t>Direct</t>
  </si>
  <si>
    <t>Total</t>
  </si>
  <si>
    <t>Total Plan (6th-9th-Jan)</t>
  </si>
  <si>
    <t>GRADE WISE STOCK REPORT : 06-JAN-22</t>
  </si>
  <si>
    <t>WH Code</t>
  </si>
  <si>
    <t>WH Name</t>
  </si>
  <si>
    <t xml:space="preserve">BHARATPUR </t>
  </si>
  <si>
    <t>ALWAR AO</t>
  </si>
  <si>
    <t>JAIPUR -VKI</t>
  </si>
  <si>
    <t>JAIPUR-BHANKROTA</t>
  </si>
  <si>
    <t>JAIPUR-MANSAROWAR</t>
  </si>
  <si>
    <t>JAIPUR-SARWA</t>
  </si>
  <si>
    <t>JAIPUR-SITAPURA</t>
  </si>
  <si>
    <t>JAIPUR URBAN AO</t>
  </si>
  <si>
    <t>JAIPUR- KOTPUTLI</t>
  </si>
  <si>
    <t>DUDU(JAIPUR)_GREY</t>
  </si>
  <si>
    <t>JAIPUR RURAL AO</t>
  </si>
  <si>
    <t xml:space="preserve">HINDAUN </t>
  </si>
  <si>
    <t>SWM AO</t>
  </si>
  <si>
    <t>RJ JAIPUR</t>
  </si>
  <si>
    <t>AJMER AO</t>
  </si>
  <si>
    <t>DHORIMANA_GREY</t>
  </si>
  <si>
    <t>BARMER AO</t>
  </si>
  <si>
    <t>MATA KA THAN</t>
  </si>
  <si>
    <t>JODHPUR AO</t>
  </si>
  <si>
    <t>RANI</t>
  </si>
  <si>
    <t>PALI AO</t>
  </si>
  <si>
    <t>RJ JODHPUR</t>
  </si>
  <si>
    <t>ASIND(BHILWARA)</t>
  </si>
  <si>
    <t>DHORIYA</t>
  </si>
  <si>
    <t>MANGROL HUB</t>
  </si>
  <si>
    <t>BHILWARA AO</t>
  </si>
  <si>
    <t>DUNGARPUR AO</t>
  </si>
  <si>
    <t>BHAVANI MANDI</t>
  </si>
  <si>
    <t>BORKHEDA</t>
  </si>
  <si>
    <t>KOTA AO</t>
  </si>
  <si>
    <t>KANKROLI</t>
  </si>
  <si>
    <t>DABOK</t>
  </si>
  <si>
    <t>UDAIPUR AO</t>
  </si>
  <si>
    <t>RJ UDAIPUR</t>
  </si>
  <si>
    <t xml:space="preserve">BIKANER </t>
  </si>
  <si>
    <t>RATANGARH HUB</t>
  </si>
  <si>
    <t>BIKANER AO</t>
  </si>
  <si>
    <t>NEEM KA THAN</t>
  </si>
  <si>
    <t>REENGUS</t>
  </si>
  <si>
    <t>JHUNJHUNU AO</t>
  </si>
  <si>
    <t>BHADRA_GREY (HANUMANGARH)</t>
  </si>
  <si>
    <t>NOHAR</t>
  </si>
  <si>
    <t>SRI GANGANAGAR AO</t>
  </si>
  <si>
    <t>RJ SRI GANGANAGAR</t>
  </si>
  <si>
    <t>RJ RAJASTHAN</t>
  </si>
  <si>
    <t>Requirement (6th-Jan)</t>
  </si>
  <si>
    <t>Requirement (7th-Jan)</t>
  </si>
  <si>
    <t>Requirement (8th-Jan)</t>
  </si>
  <si>
    <t>Requirement (9th-Jan)</t>
  </si>
  <si>
    <t>Total Requirement (6th-9th-Jan)</t>
  </si>
  <si>
    <t>KISHANGARH</t>
  </si>
  <si>
    <t>GUDHA MALANI</t>
  </si>
  <si>
    <t>Plan 19th-Feb</t>
  </si>
  <si>
    <t>Plan 20th-Feb</t>
  </si>
  <si>
    <t>Plan 21st-Feb</t>
  </si>
  <si>
    <t>Plan 22nd-Feb</t>
  </si>
  <si>
    <t>Plan 23rd-Feb</t>
  </si>
  <si>
    <t>Plan 24th-Feb</t>
  </si>
  <si>
    <t>Plan 25th-Feb</t>
  </si>
  <si>
    <t>Plan 26th-Feb</t>
  </si>
  <si>
    <t>Plan 27th-Feb</t>
  </si>
  <si>
    <t>Plan 28th-Feb</t>
  </si>
</sst>
</file>

<file path=xl/styles.xml><?xml version="1.0" encoding="utf-8"?>
<styleSheet xmlns="http://schemas.openxmlformats.org/spreadsheetml/2006/main">
  <numFmts count="4">
    <numFmt numFmtId="164" formatCode="_ &quot;₹&quot;\ * #,##0.00_ ;_ &quot;₹&quot;\ * \-#,##0.00_ ;_ &quot;₹&quot;\ * &quot;-&quot;??_ ;_ @_ "/>
    <numFmt numFmtId="165" formatCode="0.0%"/>
    <numFmt numFmtId="166" formatCode="_ &quot;₹&quot;\ * #,##0_ ;_ &quot;₹&quot;\ * \-#,##0_ ;_ &quot;₹&quot;\ * &quot;-&quot;??_ ;_ @_ "/>
    <numFmt numFmtId="167" formatCode="0_ "/>
  </numFmts>
  <fonts count="1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theme="1"/>
      <name val="Trebuchet MS"/>
      <family val="2"/>
    </font>
    <font>
      <b/>
      <sz val="11"/>
      <color theme="1"/>
      <name val="Trebuchet MS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3" tint="0.79992065187536243"/>
        <bgColor theme="4" tint="0.79985961485641044"/>
      </patternFill>
    </fill>
    <fill>
      <patternFill patternType="solid">
        <fgColor theme="3" tint="0.79995117038483843"/>
        <bgColor theme="4" tint="0.7998596148564104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0" fontId="10" fillId="0" borderId="0"/>
  </cellStyleXfs>
  <cellXfs count="86">
    <xf numFmtId="0" fontId="0" fillId="0" borderId="0" xfId="0"/>
    <xf numFmtId="0" fontId="3" fillId="3" borderId="1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0" fillId="0" borderId="1" xfId="0" applyFont="1" applyBorder="1"/>
    <xf numFmtId="165" fontId="0" fillId="0" borderId="1" xfId="1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4" borderId="1" xfId="0" applyFont="1" applyFill="1" applyBorder="1"/>
    <xf numFmtId="165" fontId="2" fillId="4" borderId="1" xfId="1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2" fillId="5" borderId="1" xfId="0" applyFont="1" applyFill="1" applyBorder="1"/>
    <xf numFmtId="165" fontId="2" fillId="5" borderId="1" xfId="1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0" fontId="0" fillId="0" borderId="1" xfId="0" applyFont="1" applyFill="1" applyBorder="1"/>
    <xf numFmtId="0" fontId="2" fillId="4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/>
    </xf>
    <xf numFmtId="0" fontId="2" fillId="6" borderId="1" xfId="0" applyFont="1" applyFill="1" applyBorder="1"/>
    <xf numFmtId="165" fontId="2" fillId="6" borderId="1" xfId="1" applyNumberFormat="1" applyFont="1" applyFill="1" applyBorder="1" applyAlignment="1">
      <alignment horizontal="center"/>
    </xf>
    <xf numFmtId="1" fontId="2" fillId="6" borderId="1" xfId="0" applyNumberFormat="1" applyFont="1" applyFill="1" applyBorder="1" applyAlignment="1">
      <alignment horizontal="center"/>
    </xf>
    <xf numFmtId="1" fontId="0" fillId="0" borderId="1" xfId="1" applyNumberFormat="1" applyFont="1" applyBorder="1" applyAlignment="1">
      <alignment horizontal="center"/>
    </xf>
    <xf numFmtId="14" fontId="0" fillId="0" borderId="0" xfId="0" applyNumberFormat="1" applyAlignment="1">
      <alignment horizontal="right" vertical="top"/>
    </xf>
    <xf numFmtId="1" fontId="0" fillId="0" borderId="0" xfId="0" applyNumberFormat="1"/>
    <xf numFmtId="0" fontId="3" fillId="7" borderId="1" xfId="0" applyFont="1" applyFill="1" applyBorder="1" applyAlignment="1">
      <alignment horizontal="center" vertical="center" wrapText="1" readingOrder="1"/>
    </xf>
    <xf numFmtId="1" fontId="0" fillId="7" borderId="1" xfId="1" applyNumberFormat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vertical="center"/>
    </xf>
    <xf numFmtId="0" fontId="6" fillId="7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/>
    </xf>
    <xf numFmtId="17" fontId="6" fillId="7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1" fontId="5" fillId="0" borderId="1" xfId="0" applyNumberFormat="1" applyFont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166" fontId="2" fillId="5" borderId="1" xfId="0" applyNumberFormat="1" applyFont="1" applyFill="1" applyBorder="1" applyAlignment="1">
      <alignment horizontal="center"/>
    </xf>
    <xf numFmtId="166" fontId="2" fillId="6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2" borderId="1" xfId="0" applyFont="1" applyFill="1" applyBorder="1" applyAlignment="1">
      <alignment horizontal="left" vertical="center" indent="1"/>
    </xf>
    <xf numFmtId="0" fontId="0" fillId="0" borderId="0" xfId="0" applyFont="1"/>
    <xf numFmtId="165" fontId="0" fillId="0" borderId="0" xfId="1" applyNumberFormat="1" applyFont="1"/>
    <xf numFmtId="0" fontId="3" fillId="10" borderId="1" xfId="0" applyFont="1" applyFill="1" applyBorder="1" applyAlignment="1">
      <alignment horizontal="center" vertical="center" wrapText="1" readingOrder="1"/>
    </xf>
    <xf numFmtId="1" fontId="0" fillId="10" borderId="1" xfId="0" applyNumberFormat="1" applyFill="1" applyBorder="1" applyAlignment="1">
      <alignment horizontal="center"/>
    </xf>
    <xf numFmtId="1" fontId="2" fillId="10" borderId="1" xfId="0" applyNumberFormat="1" applyFont="1" applyFill="1" applyBorder="1" applyAlignment="1">
      <alignment horizontal="center"/>
    </xf>
    <xf numFmtId="1" fontId="0" fillId="10" borderId="1" xfId="1" applyNumberFormat="1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 wrapText="1" readingOrder="1"/>
    </xf>
    <xf numFmtId="164" fontId="0" fillId="0" borderId="0" xfId="0" applyNumberFormat="1"/>
    <xf numFmtId="0" fontId="3" fillId="3" borderId="2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1" fontId="0" fillId="6" borderId="1" xfId="1" applyNumberFormat="1" applyFont="1" applyFill="1" applyBorder="1" applyAlignment="1">
      <alignment horizontal="center"/>
    </xf>
    <xf numFmtId="9" fontId="0" fillId="0" borderId="0" xfId="1" applyFont="1"/>
    <xf numFmtId="0" fontId="3" fillId="12" borderId="1" xfId="0" applyFont="1" applyFill="1" applyBorder="1" applyAlignment="1">
      <alignment horizontal="center" vertical="center" wrapText="1" readingOrder="1"/>
    </xf>
    <xf numFmtId="1" fontId="0" fillId="12" borderId="1" xfId="1" applyNumberFormat="1" applyFont="1" applyFill="1" applyBorder="1" applyAlignment="1">
      <alignment horizontal="center"/>
    </xf>
    <xf numFmtId="1" fontId="2" fillId="12" borderId="1" xfId="0" applyNumberFormat="1" applyFont="1" applyFill="1" applyBorder="1" applyAlignment="1">
      <alignment horizontal="center"/>
    </xf>
    <xf numFmtId="0" fontId="0" fillId="18" borderId="1" xfId="0" applyFont="1" applyFill="1" applyBorder="1" applyAlignment="1">
      <alignment horizontal="center" vertical="center"/>
    </xf>
    <xf numFmtId="0" fontId="0" fillId="1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vertical="center"/>
    </xf>
    <xf numFmtId="0" fontId="2" fillId="15" borderId="1" xfId="0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167" fontId="2" fillId="13" borderId="1" xfId="0" applyNumberFormat="1" applyFont="1" applyFill="1" applyBorder="1" applyAlignment="1">
      <alignment horizontal="center" vertical="center"/>
    </xf>
    <xf numFmtId="167" fontId="0" fillId="18" borderId="1" xfId="0" applyNumberFormat="1" applyFont="1" applyFill="1" applyBorder="1" applyAlignment="1">
      <alignment horizontal="center" vertical="center"/>
    </xf>
    <xf numFmtId="167" fontId="2" fillId="4" borderId="1" xfId="0" applyNumberFormat="1" applyFont="1" applyFill="1" applyBorder="1" applyAlignment="1">
      <alignment horizontal="center" vertical="center"/>
    </xf>
    <xf numFmtId="167" fontId="2" fillId="5" borderId="1" xfId="0" applyNumberFormat="1" applyFont="1" applyFill="1" applyBorder="1" applyAlignment="1">
      <alignment horizontal="center" vertical="center"/>
    </xf>
    <xf numFmtId="167" fontId="2" fillId="19" borderId="1" xfId="0" applyNumberFormat="1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vertical="center"/>
    </xf>
    <xf numFmtId="0" fontId="2" fillId="14" borderId="3" xfId="0" applyFont="1" applyFill="1" applyBorder="1" applyAlignment="1">
      <alignment vertical="center"/>
    </xf>
    <xf numFmtId="0" fontId="7" fillId="2" borderId="2" xfId="0" applyFont="1" applyFill="1" applyBorder="1" applyAlignment="1">
      <alignment horizontal="center" vertical="center" wrapText="1" readingOrder="1"/>
    </xf>
    <xf numFmtId="0" fontId="7" fillId="2" borderId="3" xfId="0" applyFont="1" applyFill="1" applyBorder="1" applyAlignment="1">
      <alignment horizontal="center" vertical="center" wrapText="1" readingOrder="1"/>
    </xf>
    <xf numFmtId="0" fontId="2" fillId="16" borderId="2" xfId="0" applyFont="1" applyFill="1" applyBorder="1" applyAlignment="1">
      <alignment horizontal="center" vertical="center"/>
    </xf>
    <xf numFmtId="0" fontId="2" fillId="16" borderId="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 readingOrder="1"/>
    </xf>
    <xf numFmtId="0" fontId="7" fillId="11" borderId="2" xfId="0" applyFont="1" applyFill="1" applyBorder="1" applyAlignment="1">
      <alignment horizontal="center" vertical="center" wrapText="1" readingOrder="1"/>
    </xf>
    <xf numFmtId="0" fontId="7" fillId="11" borderId="3" xfId="0" applyFont="1" applyFill="1" applyBorder="1" applyAlignment="1">
      <alignment horizontal="center" vertical="center" wrapText="1" readingOrder="1"/>
    </xf>
  </cellXfs>
  <cellStyles count="4">
    <cellStyle name="Normal" xfId="0" builtinId="0"/>
    <cellStyle name="Normal 2" xfId="2"/>
    <cellStyle name="Normal 3" xfId="3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57"/>
  <sheetViews>
    <sheetView tabSelected="1" zoomScale="90" zoomScaleNormal="90" workbookViewId="0">
      <pane ySplit="3" topLeftCell="A4" activePane="bottomLeft" state="frozen"/>
      <selection pane="bottomLeft" activeCell="B4" sqref="B4"/>
    </sheetView>
  </sheetViews>
  <sheetFormatPr defaultRowHeight="15"/>
  <cols>
    <col min="1" max="1" width="21.7109375" customWidth="1"/>
    <col min="2" max="2" width="7.85546875" customWidth="1"/>
    <col min="3" max="3" width="9.7109375" customWidth="1"/>
    <col min="4" max="4" width="7.7109375" bestFit="1" customWidth="1"/>
    <col min="5" max="5" width="7.85546875" customWidth="1"/>
    <col min="6" max="6" width="9.7109375" customWidth="1"/>
    <col min="7" max="7" width="7.7109375" bestFit="1" customWidth="1"/>
    <col min="8" max="8" width="7.85546875" customWidth="1"/>
    <col min="9" max="9" width="9.7109375" customWidth="1"/>
    <col min="10" max="10" width="7.7109375" bestFit="1" customWidth="1"/>
    <col min="11" max="11" width="7.85546875" customWidth="1"/>
    <col min="12" max="12" width="9.7109375" customWidth="1"/>
    <col min="13" max="13" width="7.7109375" bestFit="1" customWidth="1"/>
    <col min="14" max="14" width="7.85546875" customWidth="1"/>
    <col min="15" max="15" width="9.7109375" customWidth="1"/>
    <col min="16" max="16" width="7.7109375" bestFit="1" customWidth="1"/>
    <col min="17" max="17" width="7.85546875" customWidth="1"/>
    <col min="18" max="18" width="9.7109375" customWidth="1"/>
    <col min="19" max="19" width="7.7109375" bestFit="1" customWidth="1"/>
    <col min="20" max="20" width="7.85546875" customWidth="1"/>
    <col min="21" max="21" width="9.7109375" customWidth="1"/>
    <col min="22" max="22" width="7.7109375" bestFit="1" customWidth="1"/>
    <col min="23" max="23" width="7.85546875" customWidth="1"/>
    <col min="24" max="24" width="9.7109375" customWidth="1"/>
    <col min="25" max="25" width="7.7109375" bestFit="1" customWidth="1"/>
    <col min="26" max="26" width="7.85546875" customWidth="1"/>
    <col min="27" max="27" width="9.7109375" customWidth="1"/>
    <col min="28" max="28" width="7.7109375" bestFit="1" customWidth="1"/>
    <col min="29" max="29" width="7.85546875" customWidth="1"/>
    <col min="30" max="30" width="9.7109375" customWidth="1"/>
    <col min="31" max="31" width="7.7109375" bestFit="1" customWidth="1"/>
    <col min="32" max="32" width="7.85546875" customWidth="1"/>
    <col min="33" max="33" width="9.7109375" customWidth="1"/>
    <col min="34" max="34" width="7.7109375" bestFit="1" customWidth="1"/>
  </cols>
  <sheetData>
    <row r="1" spans="1:34">
      <c r="A1" s="2"/>
    </row>
    <row r="2" spans="1:34" s="45" customFormat="1" ht="15" customHeight="1">
      <c r="A2" s="44"/>
      <c r="B2" s="78" t="s">
        <v>1129</v>
      </c>
      <c r="C2" s="79"/>
      <c r="D2" s="79"/>
      <c r="E2" s="78" t="s">
        <v>1130</v>
      </c>
      <c r="F2" s="79"/>
      <c r="G2" s="79"/>
      <c r="H2" s="78" t="s">
        <v>1131</v>
      </c>
      <c r="I2" s="79"/>
      <c r="J2" s="79"/>
      <c r="K2" s="78" t="s">
        <v>1132</v>
      </c>
      <c r="L2" s="79"/>
      <c r="M2" s="79"/>
      <c r="N2" s="78" t="s">
        <v>1133</v>
      </c>
      <c r="O2" s="79"/>
      <c r="P2" s="79"/>
      <c r="Q2" s="78" t="s">
        <v>1134</v>
      </c>
      <c r="R2" s="79"/>
      <c r="S2" s="79"/>
      <c r="T2" s="78" t="s">
        <v>1135</v>
      </c>
      <c r="U2" s="79"/>
      <c r="V2" s="79"/>
      <c r="W2" s="78" t="s">
        <v>1136</v>
      </c>
      <c r="X2" s="79"/>
      <c r="Y2" s="79"/>
      <c r="Z2" s="78" t="s">
        <v>1137</v>
      </c>
      <c r="AA2" s="79"/>
      <c r="AB2" s="79"/>
      <c r="AC2" s="78" t="s">
        <v>1138</v>
      </c>
      <c r="AD2" s="79"/>
      <c r="AE2" s="79"/>
      <c r="AF2" s="78" t="s">
        <v>1073</v>
      </c>
      <c r="AG2" s="79"/>
      <c r="AH2" s="79"/>
    </row>
    <row r="3" spans="1:34" s="2" customFormat="1" ht="30">
      <c r="A3" s="1" t="s">
        <v>0</v>
      </c>
      <c r="B3" s="1" t="s">
        <v>1070</v>
      </c>
      <c r="C3" s="1" t="s">
        <v>1071</v>
      </c>
      <c r="D3" s="57" t="s">
        <v>1072</v>
      </c>
      <c r="E3" s="1" t="s">
        <v>1070</v>
      </c>
      <c r="F3" s="1" t="s">
        <v>1071</v>
      </c>
      <c r="G3" s="57" t="s">
        <v>1072</v>
      </c>
      <c r="H3" s="1" t="s">
        <v>1070</v>
      </c>
      <c r="I3" s="1" t="s">
        <v>1071</v>
      </c>
      <c r="J3" s="57" t="s">
        <v>1072</v>
      </c>
      <c r="K3" s="1" t="s">
        <v>1070</v>
      </c>
      <c r="L3" s="1" t="s">
        <v>1071</v>
      </c>
      <c r="M3" s="57" t="s">
        <v>1072</v>
      </c>
      <c r="N3" s="1" t="s">
        <v>1070</v>
      </c>
      <c r="O3" s="1" t="s">
        <v>1071</v>
      </c>
      <c r="P3" s="57" t="s">
        <v>1072</v>
      </c>
      <c r="Q3" s="1" t="s">
        <v>1070</v>
      </c>
      <c r="R3" s="1" t="s">
        <v>1071</v>
      </c>
      <c r="S3" s="57" t="s">
        <v>1072</v>
      </c>
      <c r="T3" s="1" t="s">
        <v>1070</v>
      </c>
      <c r="U3" s="1" t="s">
        <v>1071</v>
      </c>
      <c r="V3" s="57" t="s">
        <v>1072</v>
      </c>
      <c r="W3" s="1" t="s">
        <v>1070</v>
      </c>
      <c r="X3" s="1" t="s">
        <v>1071</v>
      </c>
      <c r="Y3" s="57" t="s">
        <v>1072</v>
      </c>
      <c r="Z3" s="1" t="s">
        <v>1070</v>
      </c>
      <c r="AA3" s="1" t="s">
        <v>1071</v>
      </c>
      <c r="AB3" s="57" t="s">
        <v>1072</v>
      </c>
      <c r="AC3" s="1" t="s">
        <v>1070</v>
      </c>
      <c r="AD3" s="1" t="s">
        <v>1071</v>
      </c>
      <c r="AE3" s="57" t="s">
        <v>1072</v>
      </c>
      <c r="AF3" s="1" t="s">
        <v>1070</v>
      </c>
      <c r="AG3" s="1" t="s">
        <v>1071</v>
      </c>
      <c r="AH3" s="57" t="s">
        <v>1072</v>
      </c>
    </row>
    <row r="4" spans="1:34">
      <c r="A4" s="3" t="s">
        <v>986</v>
      </c>
      <c r="B4" s="18"/>
      <c r="C4" s="18"/>
      <c r="D4" s="58">
        <f>SUM(B4:C4)</f>
        <v>0</v>
      </c>
      <c r="E4" s="18"/>
      <c r="F4" s="18"/>
      <c r="G4" s="58">
        <f>SUM(E4:F4)</f>
        <v>0</v>
      </c>
      <c r="H4" s="18"/>
      <c r="I4" s="18"/>
      <c r="J4" s="58">
        <f>SUM(H4:I4)</f>
        <v>0</v>
      </c>
      <c r="K4" s="18"/>
      <c r="L4" s="18"/>
      <c r="M4" s="58">
        <f>SUM(K4:L4)</f>
        <v>0</v>
      </c>
      <c r="N4" s="18"/>
      <c r="O4" s="18"/>
      <c r="P4" s="58">
        <f>SUM(N4:O4)</f>
        <v>0</v>
      </c>
      <c r="Q4" s="18"/>
      <c r="R4" s="18"/>
      <c r="S4" s="58">
        <f>SUM(Q4:R4)</f>
        <v>0</v>
      </c>
      <c r="T4" s="18"/>
      <c r="U4" s="18"/>
      <c r="V4" s="58">
        <f>SUM(T4:U4)</f>
        <v>0</v>
      </c>
      <c r="W4" s="18"/>
      <c r="X4" s="18"/>
      <c r="Y4" s="58">
        <f>SUM(W4:X4)</f>
        <v>0</v>
      </c>
      <c r="Z4" s="18"/>
      <c r="AA4" s="18"/>
      <c r="AB4" s="58">
        <f>SUM(Z4:AA4)</f>
        <v>0</v>
      </c>
      <c r="AC4" s="18"/>
      <c r="AD4" s="18"/>
      <c r="AE4" s="58">
        <f>SUM(AC4:AD4)</f>
        <v>0</v>
      </c>
      <c r="AF4" s="18">
        <f>B4+E4+H4+K4+N4+Q4+T4+W4+Z4+AC4</f>
        <v>0</v>
      </c>
      <c r="AG4" s="18">
        <f>C4+F4+I4+L4+O4+R4+U4+X4+AA4+AD4</f>
        <v>0</v>
      </c>
      <c r="AH4" s="58">
        <f>SUM(AF4:AG4)</f>
        <v>0</v>
      </c>
    </row>
    <row r="5" spans="1:34">
      <c r="A5" s="3" t="s">
        <v>1033</v>
      </c>
      <c r="B5" s="18">
        <v>40</v>
      </c>
      <c r="C5" s="18">
        <v>400</v>
      </c>
      <c r="D5" s="58">
        <f t="shared" ref="D5:D6" si="0">SUM(B5:C5)</f>
        <v>440</v>
      </c>
      <c r="E5" s="18">
        <v>200</v>
      </c>
      <c r="F5" s="18">
        <v>45</v>
      </c>
      <c r="G5" s="58">
        <f t="shared" ref="G5:G6" si="1">SUM(E5:F5)</f>
        <v>245</v>
      </c>
      <c r="H5" s="18">
        <v>20</v>
      </c>
      <c r="I5" s="18">
        <v>90</v>
      </c>
      <c r="J5" s="58">
        <f t="shared" ref="J5:J6" si="2">SUM(H5:I5)</f>
        <v>110</v>
      </c>
      <c r="K5" s="18">
        <v>100</v>
      </c>
      <c r="L5" s="18">
        <v>90</v>
      </c>
      <c r="M5" s="58">
        <f t="shared" ref="M5:M6" si="3">SUM(K5:L5)</f>
        <v>190</v>
      </c>
      <c r="N5" s="18">
        <v>20</v>
      </c>
      <c r="O5" s="18">
        <v>135</v>
      </c>
      <c r="P5" s="58">
        <f t="shared" ref="P5:P6" si="4">SUM(N5:O5)</f>
        <v>155</v>
      </c>
      <c r="Q5" s="18">
        <v>40</v>
      </c>
      <c r="R5" s="18">
        <v>180</v>
      </c>
      <c r="S5" s="58">
        <f t="shared" ref="S5:S6" si="5">SUM(Q5:R5)</f>
        <v>220</v>
      </c>
      <c r="T5" s="18">
        <v>40</v>
      </c>
      <c r="U5" s="18">
        <v>180</v>
      </c>
      <c r="V5" s="58">
        <f t="shared" ref="V5:V6" si="6">SUM(T5:U5)</f>
        <v>220</v>
      </c>
      <c r="W5" s="18">
        <v>40</v>
      </c>
      <c r="X5" s="18">
        <v>135</v>
      </c>
      <c r="Y5" s="58">
        <f t="shared" ref="Y5:Y6" si="7">SUM(W5:X5)</f>
        <v>175</v>
      </c>
      <c r="Z5" s="18">
        <v>20</v>
      </c>
      <c r="AA5" s="18">
        <v>225</v>
      </c>
      <c r="AB5" s="58">
        <f t="shared" ref="AB5:AB6" si="8">SUM(Z5:AA5)</f>
        <v>245</v>
      </c>
      <c r="AC5" s="18">
        <v>200</v>
      </c>
      <c r="AD5" s="18">
        <v>0</v>
      </c>
      <c r="AE5" s="58">
        <f t="shared" ref="AE5:AE6" si="9">SUM(AC5:AD5)</f>
        <v>200</v>
      </c>
      <c r="AF5" s="18">
        <f t="shared" ref="AF5:AF6" si="10">B5+E5+H5+K5+N5+Q5+T5+W5+Z5+AC5</f>
        <v>720</v>
      </c>
      <c r="AG5" s="18">
        <f t="shared" ref="AG5:AG6" si="11">C5+F5+I5+L5+O5+R5+U5+X5+AA5+AD5</f>
        <v>1480</v>
      </c>
      <c r="AH5" s="58">
        <f t="shared" ref="AH5:AH14" si="12">SUM(AF5:AG5)</f>
        <v>2200</v>
      </c>
    </row>
    <row r="6" spans="1:34">
      <c r="A6" s="3" t="s">
        <v>997</v>
      </c>
      <c r="B6" s="18">
        <v>10</v>
      </c>
      <c r="C6" s="18">
        <v>42</v>
      </c>
      <c r="D6" s="58">
        <f t="shared" si="0"/>
        <v>52</v>
      </c>
      <c r="E6" s="18">
        <v>50</v>
      </c>
      <c r="F6" s="18">
        <v>0</v>
      </c>
      <c r="G6" s="58">
        <f t="shared" si="1"/>
        <v>50</v>
      </c>
      <c r="H6" s="18">
        <v>15</v>
      </c>
      <c r="I6" s="18">
        <v>0</v>
      </c>
      <c r="J6" s="58">
        <f t="shared" si="2"/>
        <v>15</v>
      </c>
      <c r="K6" s="18">
        <v>20</v>
      </c>
      <c r="L6" s="18">
        <v>0</v>
      </c>
      <c r="M6" s="58">
        <f t="shared" si="3"/>
        <v>20</v>
      </c>
      <c r="N6" s="18">
        <v>20</v>
      </c>
      <c r="O6" s="18">
        <v>0</v>
      </c>
      <c r="P6" s="58">
        <f t="shared" si="4"/>
        <v>20</v>
      </c>
      <c r="Q6" s="18">
        <v>25</v>
      </c>
      <c r="R6" s="18">
        <v>0</v>
      </c>
      <c r="S6" s="58">
        <f t="shared" si="5"/>
        <v>25</v>
      </c>
      <c r="T6" s="18">
        <v>30</v>
      </c>
      <c r="U6" s="18">
        <v>0</v>
      </c>
      <c r="V6" s="58">
        <f t="shared" si="6"/>
        <v>30</v>
      </c>
      <c r="W6" s="18">
        <v>25</v>
      </c>
      <c r="X6" s="18">
        <v>0</v>
      </c>
      <c r="Y6" s="58">
        <f t="shared" si="7"/>
        <v>25</v>
      </c>
      <c r="Z6" s="18">
        <v>30</v>
      </c>
      <c r="AA6" s="18">
        <v>0</v>
      </c>
      <c r="AB6" s="58">
        <f t="shared" si="8"/>
        <v>30</v>
      </c>
      <c r="AC6" s="18">
        <v>40</v>
      </c>
      <c r="AD6" s="18">
        <v>0</v>
      </c>
      <c r="AE6" s="58">
        <f t="shared" si="9"/>
        <v>40</v>
      </c>
      <c r="AF6" s="18">
        <f t="shared" si="10"/>
        <v>265</v>
      </c>
      <c r="AG6" s="18">
        <f t="shared" si="11"/>
        <v>42</v>
      </c>
      <c r="AH6" s="58">
        <f t="shared" si="12"/>
        <v>307</v>
      </c>
    </row>
    <row r="7" spans="1:34">
      <c r="A7" s="6" t="s">
        <v>4</v>
      </c>
      <c r="B7" s="8">
        <f t="shared" ref="B7" si="13">SUM(B4:B6)</f>
        <v>50</v>
      </c>
      <c r="C7" s="8">
        <f t="shared" ref="C7" si="14">SUM(C4:C6)</f>
        <v>442</v>
      </c>
      <c r="D7" s="59">
        <f t="shared" ref="D7:F7" si="15">SUM(D4:D6)</f>
        <v>492</v>
      </c>
      <c r="E7" s="8">
        <f t="shared" si="15"/>
        <v>250</v>
      </c>
      <c r="F7" s="8">
        <f t="shared" si="15"/>
        <v>45</v>
      </c>
      <c r="G7" s="59">
        <f t="shared" ref="G7:AE7" si="16">SUM(G4:G6)</f>
        <v>295</v>
      </c>
      <c r="H7" s="8">
        <f t="shared" si="16"/>
        <v>35</v>
      </c>
      <c r="I7" s="8">
        <f t="shared" si="16"/>
        <v>90</v>
      </c>
      <c r="J7" s="59">
        <f t="shared" si="16"/>
        <v>125</v>
      </c>
      <c r="K7" s="8">
        <f t="shared" si="16"/>
        <v>120</v>
      </c>
      <c r="L7" s="8">
        <f t="shared" si="16"/>
        <v>90</v>
      </c>
      <c r="M7" s="59">
        <f t="shared" si="16"/>
        <v>210</v>
      </c>
      <c r="N7" s="8">
        <f t="shared" si="16"/>
        <v>40</v>
      </c>
      <c r="O7" s="8">
        <f t="shared" si="16"/>
        <v>135</v>
      </c>
      <c r="P7" s="59">
        <f t="shared" si="16"/>
        <v>175</v>
      </c>
      <c r="Q7" s="8">
        <f t="shared" si="16"/>
        <v>65</v>
      </c>
      <c r="R7" s="8">
        <f t="shared" si="16"/>
        <v>180</v>
      </c>
      <c r="S7" s="59">
        <f t="shared" si="16"/>
        <v>245</v>
      </c>
      <c r="T7" s="8">
        <f t="shared" si="16"/>
        <v>70</v>
      </c>
      <c r="U7" s="8">
        <f t="shared" si="16"/>
        <v>180</v>
      </c>
      <c r="V7" s="59">
        <f t="shared" si="16"/>
        <v>250</v>
      </c>
      <c r="W7" s="8">
        <f t="shared" si="16"/>
        <v>65</v>
      </c>
      <c r="X7" s="8">
        <f t="shared" si="16"/>
        <v>135</v>
      </c>
      <c r="Y7" s="59">
        <f t="shared" si="16"/>
        <v>200</v>
      </c>
      <c r="Z7" s="8">
        <f t="shared" si="16"/>
        <v>50</v>
      </c>
      <c r="AA7" s="8">
        <f t="shared" si="16"/>
        <v>225</v>
      </c>
      <c r="AB7" s="59">
        <f t="shared" si="16"/>
        <v>275</v>
      </c>
      <c r="AC7" s="8">
        <f t="shared" si="16"/>
        <v>240</v>
      </c>
      <c r="AD7" s="8">
        <f t="shared" si="16"/>
        <v>0</v>
      </c>
      <c r="AE7" s="59">
        <f t="shared" si="16"/>
        <v>240</v>
      </c>
      <c r="AF7" s="8">
        <f t="shared" ref="AF7:AH7" si="17">SUM(AF4:AF6)</f>
        <v>985</v>
      </c>
      <c r="AG7" s="8">
        <f t="shared" si="17"/>
        <v>1522</v>
      </c>
      <c r="AH7" s="59">
        <f t="shared" si="17"/>
        <v>2507</v>
      </c>
    </row>
    <row r="8" spans="1:34">
      <c r="A8" s="3" t="s">
        <v>1042</v>
      </c>
      <c r="B8" s="18"/>
      <c r="C8" s="18"/>
      <c r="D8" s="58">
        <f t="shared" ref="D8" si="18">SUM(B8:C8)</f>
        <v>0</v>
      </c>
      <c r="E8" s="18"/>
      <c r="F8" s="18"/>
      <c r="G8" s="58">
        <f t="shared" ref="G8" si="19">SUM(E8:F8)</f>
        <v>0</v>
      </c>
      <c r="H8" s="18"/>
      <c r="I8" s="18"/>
      <c r="J8" s="58">
        <f t="shared" ref="J8" si="20">SUM(H8:I8)</f>
        <v>0</v>
      </c>
      <c r="K8" s="18"/>
      <c r="L8" s="18"/>
      <c r="M8" s="58">
        <f t="shared" ref="M8" si="21">SUM(K8:L8)</f>
        <v>0</v>
      </c>
      <c r="N8" s="18"/>
      <c r="O8" s="18"/>
      <c r="P8" s="58">
        <f t="shared" ref="P8" si="22">SUM(N8:O8)</f>
        <v>0</v>
      </c>
      <c r="Q8" s="18"/>
      <c r="R8" s="18"/>
      <c r="S8" s="58">
        <f t="shared" ref="S8" si="23">SUM(Q8:R8)</f>
        <v>0</v>
      </c>
      <c r="T8" s="18"/>
      <c r="U8" s="18"/>
      <c r="V8" s="58">
        <f t="shared" ref="V8" si="24">SUM(T8:U8)</f>
        <v>0</v>
      </c>
      <c r="W8" s="18"/>
      <c r="X8" s="18"/>
      <c r="Y8" s="58">
        <f t="shared" ref="Y8" si="25">SUM(W8:X8)</f>
        <v>0</v>
      </c>
      <c r="Z8" s="18"/>
      <c r="AA8" s="18"/>
      <c r="AB8" s="58">
        <f t="shared" ref="AB8" si="26">SUM(Z8:AA8)</f>
        <v>0</v>
      </c>
      <c r="AC8" s="18"/>
      <c r="AD8" s="18"/>
      <c r="AE8" s="58">
        <f t="shared" ref="AE8" si="27">SUM(AC8:AD8)</f>
        <v>0</v>
      </c>
      <c r="AF8" s="18">
        <f>B8+E8+H8+K8+N8+Q8+T8+W8+Z8+AC8</f>
        <v>0</v>
      </c>
      <c r="AG8" s="18">
        <f>C8+F8+I8+L8+O8+R8+U8+X8+AA8+AD8</f>
        <v>0</v>
      </c>
      <c r="AH8" s="58">
        <f t="shared" si="12"/>
        <v>0</v>
      </c>
    </row>
    <row r="9" spans="1:34">
      <c r="A9" s="6" t="s">
        <v>1043</v>
      </c>
      <c r="B9" s="8">
        <f t="shared" ref="B9" si="28">SUM(B8)</f>
        <v>0</v>
      </c>
      <c r="C9" s="8">
        <f t="shared" ref="C9" si="29">SUM(C8)</f>
        <v>0</v>
      </c>
      <c r="D9" s="59">
        <f t="shared" ref="D9:F9" si="30">SUM(D8)</f>
        <v>0</v>
      </c>
      <c r="E9" s="8">
        <f t="shared" si="30"/>
        <v>0</v>
      </c>
      <c r="F9" s="8">
        <f t="shared" si="30"/>
        <v>0</v>
      </c>
      <c r="G9" s="59">
        <f t="shared" ref="G9:AE9" si="31">SUM(G8)</f>
        <v>0</v>
      </c>
      <c r="H9" s="8">
        <f t="shared" si="31"/>
        <v>0</v>
      </c>
      <c r="I9" s="8">
        <f t="shared" si="31"/>
        <v>0</v>
      </c>
      <c r="J9" s="59">
        <f t="shared" si="31"/>
        <v>0</v>
      </c>
      <c r="K9" s="8">
        <f t="shared" si="31"/>
        <v>0</v>
      </c>
      <c r="L9" s="8">
        <f t="shared" si="31"/>
        <v>0</v>
      </c>
      <c r="M9" s="59">
        <f t="shared" si="31"/>
        <v>0</v>
      </c>
      <c r="N9" s="8">
        <f t="shared" si="31"/>
        <v>0</v>
      </c>
      <c r="O9" s="8">
        <f t="shared" si="31"/>
        <v>0</v>
      </c>
      <c r="P9" s="59">
        <f t="shared" si="31"/>
        <v>0</v>
      </c>
      <c r="Q9" s="8">
        <f t="shared" si="31"/>
        <v>0</v>
      </c>
      <c r="R9" s="8">
        <f t="shared" si="31"/>
        <v>0</v>
      </c>
      <c r="S9" s="59">
        <f t="shared" si="31"/>
        <v>0</v>
      </c>
      <c r="T9" s="8">
        <f t="shared" si="31"/>
        <v>0</v>
      </c>
      <c r="U9" s="8">
        <f t="shared" si="31"/>
        <v>0</v>
      </c>
      <c r="V9" s="59">
        <f t="shared" si="31"/>
        <v>0</v>
      </c>
      <c r="W9" s="8">
        <f t="shared" si="31"/>
        <v>0</v>
      </c>
      <c r="X9" s="8">
        <f t="shared" si="31"/>
        <v>0</v>
      </c>
      <c r="Y9" s="59">
        <f t="shared" si="31"/>
        <v>0</v>
      </c>
      <c r="Z9" s="8">
        <f t="shared" si="31"/>
        <v>0</v>
      </c>
      <c r="AA9" s="8">
        <f t="shared" si="31"/>
        <v>0</v>
      </c>
      <c r="AB9" s="59">
        <f t="shared" si="31"/>
        <v>0</v>
      </c>
      <c r="AC9" s="8">
        <f t="shared" si="31"/>
        <v>0</v>
      </c>
      <c r="AD9" s="8">
        <f t="shared" si="31"/>
        <v>0</v>
      </c>
      <c r="AE9" s="59">
        <f t="shared" si="31"/>
        <v>0</v>
      </c>
      <c r="AF9" s="8">
        <f t="shared" ref="AF9:AH9" si="32">SUM(AF8)</f>
        <v>0</v>
      </c>
      <c r="AG9" s="8">
        <f t="shared" si="32"/>
        <v>0</v>
      </c>
      <c r="AH9" s="59">
        <f t="shared" si="32"/>
        <v>0</v>
      </c>
    </row>
    <row r="10" spans="1:34">
      <c r="A10" s="3" t="s">
        <v>1013</v>
      </c>
      <c r="B10" s="18"/>
      <c r="C10" s="18"/>
      <c r="D10" s="58">
        <f t="shared" ref="D10:D11" si="33">SUM(B10:C10)</f>
        <v>0</v>
      </c>
      <c r="E10" s="18"/>
      <c r="F10" s="18"/>
      <c r="G10" s="58">
        <f t="shared" ref="G10:G11" si="34">SUM(E10:F10)</f>
        <v>0</v>
      </c>
      <c r="H10" s="18"/>
      <c r="I10" s="18"/>
      <c r="J10" s="58">
        <f t="shared" ref="J10:J11" si="35">SUM(H10:I10)</f>
        <v>0</v>
      </c>
      <c r="K10" s="18"/>
      <c r="L10" s="18"/>
      <c r="M10" s="58">
        <f t="shared" ref="M10:M11" si="36">SUM(K10:L10)</f>
        <v>0</v>
      </c>
      <c r="N10" s="18"/>
      <c r="O10" s="18"/>
      <c r="P10" s="58">
        <f t="shared" ref="P10:P11" si="37">SUM(N10:O10)</f>
        <v>0</v>
      </c>
      <c r="Q10" s="18"/>
      <c r="R10" s="18"/>
      <c r="S10" s="58">
        <f t="shared" ref="S10:S11" si="38">SUM(Q10:R10)</f>
        <v>0</v>
      </c>
      <c r="T10" s="18"/>
      <c r="U10" s="18"/>
      <c r="V10" s="58">
        <f t="shared" ref="V10:V11" si="39">SUM(T10:U10)</f>
        <v>0</v>
      </c>
      <c r="W10" s="18"/>
      <c r="X10" s="18"/>
      <c r="Y10" s="58">
        <f t="shared" ref="Y10:Y11" si="40">SUM(W10:X10)</f>
        <v>0</v>
      </c>
      <c r="Z10" s="18"/>
      <c r="AA10" s="18"/>
      <c r="AB10" s="58">
        <f t="shared" ref="AB10:AB11" si="41">SUM(Z10:AA10)</f>
        <v>0</v>
      </c>
      <c r="AC10" s="18"/>
      <c r="AD10" s="18"/>
      <c r="AE10" s="58">
        <f t="shared" ref="AE10:AE11" si="42">SUM(AC10:AD10)</f>
        <v>0</v>
      </c>
      <c r="AF10" s="18">
        <f t="shared" ref="AF10:AF11" si="43">B10+E10+H10+K10+N10+Q10+T10+W10+Z10+AC10</f>
        <v>0</v>
      </c>
      <c r="AG10" s="18">
        <f t="shared" ref="AG10:AG11" si="44">C10+F10+I10+L10+O10+R10+U10+X10+AA10+AD10</f>
        <v>0</v>
      </c>
      <c r="AH10" s="58">
        <f t="shared" si="12"/>
        <v>0</v>
      </c>
    </row>
    <row r="11" spans="1:34">
      <c r="A11" s="3" t="s">
        <v>1044</v>
      </c>
      <c r="B11" s="18"/>
      <c r="C11" s="18"/>
      <c r="D11" s="58">
        <f t="shared" si="33"/>
        <v>0</v>
      </c>
      <c r="E11" s="18"/>
      <c r="F11" s="18"/>
      <c r="G11" s="58">
        <f t="shared" si="34"/>
        <v>0</v>
      </c>
      <c r="H11" s="18"/>
      <c r="I11" s="18"/>
      <c r="J11" s="58">
        <f t="shared" si="35"/>
        <v>0</v>
      </c>
      <c r="K11" s="18"/>
      <c r="L11" s="18"/>
      <c r="M11" s="58">
        <f t="shared" si="36"/>
        <v>0</v>
      </c>
      <c r="N11" s="18"/>
      <c r="O11" s="18"/>
      <c r="P11" s="58">
        <f t="shared" si="37"/>
        <v>0</v>
      </c>
      <c r="Q11" s="18"/>
      <c r="R11" s="18"/>
      <c r="S11" s="58">
        <f t="shared" si="38"/>
        <v>0</v>
      </c>
      <c r="T11" s="18"/>
      <c r="U11" s="18"/>
      <c r="V11" s="58">
        <f t="shared" si="39"/>
        <v>0</v>
      </c>
      <c r="W11" s="18"/>
      <c r="X11" s="18"/>
      <c r="Y11" s="58">
        <f t="shared" si="40"/>
        <v>0</v>
      </c>
      <c r="Z11" s="18"/>
      <c r="AA11" s="18"/>
      <c r="AB11" s="58">
        <f t="shared" si="41"/>
        <v>0</v>
      </c>
      <c r="AC11" s="18"/>
      <c r="AD11" s="18"/>
      <c r="AE11" s="58">
        <f t="shared" si="42"/>
        <v>0</v>
      </c>
      <c r="AF11" s="18">
        <f t="shared" si="43"/>
        <v>0</v>
      </c>
      <c r="AG11" s="18">
        <f t="shared" si="44"/>
        <v>0</v>
      </c>
      <c r="AH11" s="58">
        <f t="shared" si="12"/>
        <v>0</v>
      </c>
    </row>
    <row r="12" spans="1:34">
      <c r="A12" s="6" t="s">
        <v>1045</v>
      </c>
      <c r="B12" s="8">
        <f t="shared" ref="B12" si="45">SUM(B10:B11)</f>
        <v>0</v>
      </c>
      <c r="C12" s="8">
        <f t="shared" ref="C12" si="46">SUM(C10:C11)</f>
        <v>0</v>
      </c>
      <c r="D12" s="59">
        <f t="shared" ref="D12:F12" si="47">SUM(D10:D11)</f>
        <v>0</v>
      </c>
      <c r="E12" s="8">
        <f t="shared" si="47"/>
        <v>0</v>
      </c>
      <c r="F12" s="8">
        <f t="shared" si="47"/>
        <v>0</v>
      </c>
      <c r="G12" s="59">
        <f t="shared" ref="G12:AE12" si="48">SUM(G10:G11)</f>
        <v>0</v>
      </c>
      <c r="H12" s="8">
        <f t="shared" si="48"/>
        <v>0</v>
      </c>
      <c r="I12" s="8">
        <f t="shared" si="48"/>
        <v>0</v>
      </c>
      <c r="J12" s="59">
        <f t="shared" si="48"/>
        <v>0</v>
      </c>
      <c r="K12" s="8">
        <f t="shared" si="48"/>
        <v>0</v>
      </c>
      <c r="L12" s="8">
        <f t="shared" si="48"/>
        <v>0</v>
      </c>
      <c r="M12" s="59">
        <f t="shared" si="48"/>
        <v>0</v>
      </c>
      <c r="N12" s="8">
        <f t="shared" si="48"/>
        <v>0</v>
      </c>
      <c r="O12" s="8">
        <f t="shared" si="48"/>
        <v>0</v>
      </c>
      <c r="P12" s="59">
        <f t="shared" si="48"/>
        <v>0</v>
      </c>
      <c r="Q12" s="8">
        <f t="shared" si="48"/>
        <v>0</v>
      </c>
      <c r="R12" s="8">
        <f t="shared" si="48"/>
        <v>0</v>
      </c>
      <c r="S12" s="59">
        <f t="shared" si="48"/>
        <v>0</v>
      </c>
      <c r="T12" s="8">
        <f t="shared" si="48"/>
        <v>0</v>
      </c>
      <c r="U12" s="8">
        <f t="shared" si="48"/>
        <v>0</v>
      </c>
      <c r="V12" s="59">
        <f t="shared" si="48"/>
        <v>0</v>
      </c>
      <c r="W12" s="8">
        <f t="shared" si="48"/>
        <v>0</v>
      </c>
      <c r="X12" s="8">
        <f t="shared" si="48"/>
        <v>0</v>
      </c>
      <c r="Y12" s="59">
        <f t="shared" si="48"/>
        <v>0</v>
      </c>
      <c r="Z12" s="8">
        <f t="shared" si="48"/>
        <v>0</v>
      </c>
      <c r="AA12" s="8">
        <f t="shared" si="48"/>
        <v>0</v>
      </c>
      <c r="AB12" s="59">
        <f t="shared" si="48"/>
        <v>0</v>
      </c>
      <c r="AC12" s="8">
        <f t="shared" si="48"/>
        <v>0</v>
      </c>
      <c r="AD12" s="8">
        <f t="shared" si="48"/>
        <v>0</v>
      </c>
      <c r="AE12" s="59">
        <f t="shared" si="48"/>
        <v>0</v>
      </c>
      <c r="AF12" s="8">
        <f t="shared" ref="AF12:AH12" si="49">SUM(AF10:AF11)</f>
        <v>0</v>
      </c>
      <c r="AG12" s="8">
        <f t="shared" si="49"/>
        <v>0</v>
      </c>
      <c r="AH12" s="59">
        <f t="shared" si="49"/>
        <v>0</v>
      </c>
    </row>
    <row r="13" spans="1:34">
      <c r="A13" s="3" t="s">
        <v>1000</v>
      </c>
      <c r="B13" s="18"/>
      <c r="C13" s="18"/>
      <c r="D13" s="58">
        <f t="shared" ref="D13:D14" si="50">SUM(B13:C13)</f>
        <v>0</v>
      </c>
      <c r="E13" s="18"/>
      <c r="F13" s="18"/>
      <c r="G13" s="58">
        <f t="shared" ref="G13:G14" si="51">SUM(E13:F13)</f>
        <v>0</v>
      </c>
      <c r="H13" s="18"/>
      <c r="I13" s="18"/>
      <c r="J13" s="58">
        <f t="shared" ref="J13:J14" si="52">SUM(H13:I13)</f>
        <v>0</v>
      </c>
      <c r="K13" s="18"/>
      <c r="L13" s="18"/>
      <c r="M13" s="58">
        <f t="shared" ref="M13:M14" si="53">SUM(K13:L13)</f>
        <v>0</v>
      </c>
      <c r="N13" s="18"/>
      <c r="O13" s="18"/>
      <c r="P13" s="58">
        <f t="shared" ref="P13:P14" si="54">SUM(N13:O13)</f>
        <v>0</v>
      </c>
      <c r="Q13" s="18"/>
      <c r="R13" s="18"/>
      <c r="S13" s="58">
        <f t="shared" ref="S13:S14" si="55">SUM(Q13:R13)</f>
        <v>0</v>
      </c>
      <c r="T13" s="18"/>
      <c r="U13" s="18"/>
      <c r="V13" s="58">
        <f t="shared" ref="V13:V14" si="56">SUM(T13:U13)</f>
        <v>0</v>
      </c>
      <c r="W13" s="18"/>
      <c r="X13" s="18"/>
      <c r="Y13" s="58">
        <f t="shared" ref="Y13:Y14" si="57">SUM(W13:X13)</f>
        <v>0</v>
      </c>
      <c r="Z13" s="18"/>
      <c r="AA13" s="18"/>
      <c r="AB13" s="58">
        <f t="shared" ref="AB13:AB14" si="58">SUM(Z13:AA13)</f>
        <v>0</v>
      </c>
      <c r="AC13" s="18"/>
      <c r="AD13" s="18"/>
      <c r="AE13" s="58">
        <f t="shared" ref="AE13:AE14" si="59">SUM(AC13:AD13)</f>
        <v>0</v>
      </c>
      <c r="AF13" s="18">
        <f t="shared" ref="AF13:AF14" si="60">B13+E13+H13+K13+N13+Q13+T13+W13+Z13+AC13</f>
        <v>0</v>
      </c>
      <c r="AG13" s="18">
        <f t="shared" ref="AG13:AG14" si="61">C13+F13+I13+L13+O13+R13+U13+X13+AA13+AD13</f>
        <v>0</v>
      </c>
      <c r="AH13" s="58">
        <f t="shared" si="12"/>
        <v>0</v>
      </c>
    </row>
    <row r="14" spans="1:34">
      <c r="A14" s="3" t="s">
        <v>1011</v>
      </c>
      <c r="B14" s="18"/>
      <c r="C14" s="18"/>
      <c r="D14" s="58">
        <f t="shared" si="50"/>
        <v>0</v>
      </c>
      <c r="E14" s="18"/>
      <c r="F14" s="18"/>
      <c r="G14" s="58">
        <f t="shared" si="51"/>
        <v>0</v>
      </c>
      <c r="H14" s="18"/>
      <c r="I14" s="18"/>
      <c r="J14" s="58">
        <f t="shared" si="52"/>
        <v>0</v>
      </c>
      <c r="K14" s="18"/>
      <c r="L14" s="18"/>
      <c r="M14" s="58">
        <f t="shared" si="53"/>
        <v>0</v>
      </c>
      <c r="N14" s="18"/>
      <c r="O14" s="18"/>
      <c r="P14" s="58">
        <f t="shared" si="54"/>
        <v>0</v>
      </c>
      <c r="Q14" s="18"/>
      <c r="R14" s="18"/>
      <c r="S14" s="58">
        <f t="shared" si="55"/>
        <v>0</v>
      </c>
      <c r="T14" s="18"/>
      <c r="U14" s="18"/>
      <c r="V14" s="58">
        <f t="shared" si="56"/>
        <v>0</v>
      </c>
      <c r="W14" s="18"/>
      <c r="X14" s="18"/>
      <c r="Y14" s="58">
        <f t="shared" si="57"/>
        <v>0</v>
      </c>
      <c r="Z14" s="18"/>
      <c r="AA14" s="18"/>
      <c r="AB14" s="58">
        <f t="shared" si="58"/>
        <v>0</v>
      </c>
      <c r="AC14" s="18"/>
      <c r="AD14" s="18"/>
      <c r="AE14" s="58">
        <f t="shared" si="59"/>
        <v>0</v>
      </c>
      <c r="AF14" s="18">
        <f t="shared" si="60"/>
        <v>0</v>
      </c>
      <c r="AG14" s="18">
        <f t="shared" si="61"/>
        <v>0</v>
      </c>
      <c r="AH14" s="58">
        <f t="shared" si="12"/>
        <v>0</v>
      </c>
    </row>
    <row r="15" spans="1:34">
      <c r="A15" s="6" t="s">
        <v>1034</v>
      </c>
      <c r="B15" s="8">
        <f t="shared" ref="B15" si="62">SUM(B13:B14)</f>
        <v>0</v>
      </c>
      <c r="C15" s="8">
        <f t="shared" ref="C15" si="63">SUM(C13:C14)</f>
        <v>0</v>
      </c>
      <c r="D15" s="59">
        <f t="shared" ref="D15:F15" si="64">SUM(D13:D14)</f>
        <v>0</v>
      </c>
      <c r="E15" s="8">
        <f t="shared" si="64"/>
        <v>0</v>
      </c>
      <c r="F15" s="8">
        <f t="shared" si="64"/>
        <v>0</v>
      </c>
      <c r="G15" s="59">
        <f t="shared" ref="G15:AE15" si="65">SUM(G13:G14)</f>
        <v>0</v>
      </c>
      <c r="H15" s="8">
        <f t="shared" si="65"/>
        <v>0</v>
      </c>
      <c r="I15" s="8">
        <f t="shared" si="65"/>
        <v>0</v>
      </c>
      <c r="J15" s="59">
        <f t="shared" si="65"/>
        <v>0</v>
      </c>
      <c r="K15" s="8">
        <f t="shared" si="65"/>
        <v>0</v>
      </c>
      <c r="L15" s="8">
        <f t="shared" si="65"/>
        <v>0</v>
      </c>
      <c r="M15" s="59">
        <f t="shared" si="65"/>
        <v>0</v>
      </c>
      <c r="N15" s="8">
        <f t="shared" si="65"/>
        <v>0</v>
      </c>
      <c r="O15" s="8">
        <f t="shared" si="65"/>
        <v>0</v>
      </c>
      <c r="P15" s="59">
        <f t="shared" si="65"/>
        <v>0</v>
      </c>
      <c r="Q15" s="8">
        <f t="shared" si="65"/>
        <v>0</v>
      </c>
      <c r="R15" s="8">
        <f t="shared" si="65"/>
        <v>0</v>
      </c>
      <c r="S15" s="59">
        <f t="shared" si="65"/>
        <v>0</v>
      </c>
      <c r="T15" s="8">
        <f t="shared" si="65"/>
        <v>0</v>
      </c>
      <c r="U15" s="8">
        <f t="shared" si="65"/>
        <v>0</v>
      </c>
      <c r="V15" s="59">
        <f t="shared" si="65"/>
        <v>0</v>
      </c>
      <c r="W15" s="8">
        <f t="shared" si="65"/>
        <v>0</v>
      </c>
      <c r="X15" s="8">
        <f t="shared" si="65"/>
        <v>0</v>
      </c>
      <c r="Y15" s="59">
        <f t="shared" si="65"/>
        <v>0</v>
      </c>
      <c r="Z15" s="8">
        <f t="shared" si="65"/>
        <v>0</v>
      </c>
      <c r="AA15" s="8">
        <f t="shared" si="65"/>
        <v>0</v>
      </c>
      <c r="AB15" s="59">
        <f t="shared" si="65"/>
        <v>0</v>
      </c>
      <c r="AC15" s="8">
        <f t="shared" si="65"/>
        <v>0</v>
      </c>
      <c r="AD15" s="8">
        <f t="shared" si="65"/>
        <v>0</v>
      </c>
      <c r="AE15" s="59">
        <f t="shared" si="65"/>
        <v>0</v>
      </c>
      <c r="AF15" s="8">
        <f t="shared" ref="AF15:AH15" si="66">SUM(AF13:AF14)</f>
        <v>0</v>
      </c>
      <c r="AG15" s="8">
        <f t="shared" si="66"/>
        <v>0</v>
      </c>
      <c r="AH15" s="59">
        <f t="shared" si="66"/>
        <v>0</v>
      </c>
    </row>
    <row r="16" spans="1:34" s="2" customFormat="1">
      <c r="A16" s="9" t="s">
        <v>732</v>
      </c>
      <c r="B16" s="11">
        <f t="shared" ref="B16" si="67">SUM(B15,B12,B9,B7)</f>
        <v>50</v>
      </c>
      <c r="C16" s="11">
        <f t="shared" ref="C16" si="68">SUM(C15,C12,C9,C7)</f>
        <v>442</v>
      </c>
      <c r="D16" s="59">
        <f t="shared" ref="D16:F16" si="69">SUM(D15,D12,D9,D7)</f>
        <v>492</v>
      </c>
      <c r="E16" s="11">
        <f t="shared" si="69"/>
        <v>250</v>
      </c>
      <c r="F16" s="11">
        <f t="shared" si="69"/>
        <v>45</v>
      </c>
      <c r="G16" s="59">
        <f t="shared" ref="G16:AE16" si="70">SUM(G15,G12,G9,G7)</f>
        <v>295</v>
      </c>
      <c r="H16" s="11">
        <f t="shared" si="70"/>
        <v>35</v>
      </c>
      <c r="I16" s="11">
        <f t="shared" si="70"/>
        <v>90</v>
      </c>
      <c r="J16" s="59">
        <f t="shared" si="70"/>
        <v>125</v>
      </c>
      <c r="K16" s="11">
        <f t="shared" si="70"/>
        <v>120</v>
      </c>
      <c r="L16" s="11">
        <f t="shared" si="70"/>
        <v>90</v>
      </c>
      <c r="M16" s="59">
        <f t="shared" si="70"/>
        <v>210</v>
      </c>
      <c r="N16" s="11">
        <f t="shared" si="70"/>
        <v>40</v>
      </c>
      <c r="O16" s="11">
        <f t="shared" si="70"/>
        <v>135</v>
      </c>
      <c r="P16" s="59">
        <f t="shared" si="70"/>
        <v>175</v>
      </c>
      <c r="Q16" s="11">
        <f t="shared" si="70"/>
        <v>65</v>
      </c>
      <c r="R16" s="11">
        <f t="shared" si="70"/>
        <v>180</v>
      </c>
      <c r="S16" s="59">
        <f t="shared" si="70"/>
        <v>245</v>
      </c>
      <c r="T16" s="11">
        <f t="shared" si="70"/>
        <v>70</v>
      </c>
      <c r="U16" s="11">
        <f t="shared" si="70"/>
        <v>180</v>
      </c>
      <c r="V16" s="59">
        <f t="shared" si="70"/>
        <v>250</v>
      </c>
      <c r="W16" s="11">
        <f t="shared" si="70"/>
        <v>65</v>
      </c>
      <c r="X16" s="11">
        <f t="shared" si="70"/>
        <v>135</v>
      </c>
      <c r="Y16" s="59">
        <f t="shared" si="70"/>
        <v>200</v>
      </c>
      <c r="Z16" s="11">
        <f t="shared" si="70"/>
        <v>50</v>
      </c>
      <c r="AA16" s="11">
        <f t="shared" si="70"/>
        <v>225</v>
      </c>
      <c r="AB16" s="59">
        <f t="shared" si="70"/>
        <v>275</v>
      </c>
      <c r="AC16" s="11">
        <f t="shared" si="70"/>
        <v>240</v>
      </c>
      <c r="AD16" s="11">
        <f t="shared" si="70"/>
        <v>0</v>
      </c>
      <c r="AE16" s="59">
        <f t="shared" si="70"/>
        <v>240</v>
      </c>
      <c r="AF16" s="11">
        <f t="shared" ref="AF16:AH16" si="71">SUM(AF15,AF12,AF9,AF7)</f>
        <v>985</v>
      </c>
      <c r="AG16" s="11">
        <f t="shared" si="71"/>
        <v>1522</v>
      </c>
      <c r="AH16" s="59">
        <f t="shared" si="71"/>
        <v>2507</v>
      </c>
    </row>
    <row r="17" spans="1:34">
      <c r="A17" s="12" t="s">
        <v>15</v>
      </c>
      <c r="B17" s="18"/>
      <c r="C17" s="18"/>
      <c r="D17" s="58">
        <f t="shared" ref="D17:D18" si="72">SUM(B17:C17)</f>
        <v>0</v>
      </c>
      <c r="E17" s="18"/>
      <c r="F17" s="18"/>
      <c r="G17" s="58">
        <f t="shared" ref="G17:G18" si="73">SUM(E17:F17)</f>
        <v>0</v>
      </c>
      <c r="H17" s="18"/>
      <c r="I17" s="18"/>
      <c r="J17" s="58">
        <f t="shared" ref="J17:J18" si="74">SUM(H17:I17)</f>
        <v>0</v>
      </c>
      <c r="K17" s="18"/>
      <c r="L17" s="18"/>
      <c r="M17" s="58">
        <f t="shared" ref="M17:M18" si="75">SUM(K17:L17)</f>
        <v>0</v>
      </c>
      <c r="N17" s="18"/>
      <c r="O17" s="18"/>
      <c r="P17" s="58">
        <f t="shared" ref="P17:P18" si="76">SUM(N17:O17)</f>
        <v>0</v>
      </c>
      <c r="Q17" s="18"/>
      <c r="R17" s="18"/>
      <c r="S17" s="58">
        <f t="shared" ref="S17:S18" si="77">SUM(Q17:R17)</f>
        <v>0</v>
      </c>
      <c r="T17" s="18"/>
      <c r="U17" s="18"/>
      <c r="V17" s="58">
        <f t="shared" ref="V17:V18" si="78">SUM(T17:U17)</f>
        <v>0</v>
      </c>
      <c r="W17" s="18"/>
      <c r="X17" s="18"/>
      <c r="Y17" s="58">
        <f t="shared" ref="Y17:Y18" si="79">SUM(W17:X17)</f>
        <v>0</v>
      </c>
      <c r="Z17" s="18"/>
      <c r="AA17" s="18"/>
      <c r="AB17" s="58">
        <f t="shared" ref="AB17:AB18" si="80">SUM(Z17:AA17)</f>
        <v>0</v>
      </c>
      <c r="AC17" s="18"/>
      <c r="AD17" s="18"/>
      <c r="AE17" s="58">
        <f t="shared" ref="AE17:AE18" si="81">SUM(AC17:AD17)</f>
        <v>0</v>
      </c>
      <c r="AF17" s="18">
        <f t="shared" ref="AF17:AF18" si="82">B17+E17+H17+K17+N17+Q17+T17+W17+Z17+AC17</f>
        <v>0</v>
      </c>
      <c r="AG17" s="18">
        <f t="shared" ref="AG17:AG18" si="83">C17+F17+I17+L17+O17+R17+U17+X17+AA17+AD17</f>
        <v>0</v>
      </c>
      <c r="AH17" s="58">
        <f t="shared" ref="AH17:AH28" si="84">SUM(AF17:AG17)</f>
        <v>0</v>
      </c>
    </row>
    <row r="18" spans="1:34">
      <c r="A18" s="12" t="s">
        <v>17</v>
      </c>
      <c r="B18" s="18"/>
      <c r="C18" s="18"/>
      <c r="D18" s="58">
        <f t="shared" si="72"/>
        <v>0</v>
      </c>
      <c r="E18" s="18"/>
      <c r="F18" s="18"/>
      <c r="G18" s="58">
        <f t="shared" si="73"/>
        <v>0</v>
      </c>
      <c r="H18" s="18"/>
      <c r="I18" s="18"/>
      <c r="J18" s="58">
        <f t="shared" si="74"/>
        <v>0</v>
      </c>
      <c r="K18" s="18"/>
      <c r="L18" s="18"/>
      <c r="M18" s="58">
        <f t="shared" si="75"/>
        <v>0</v>
      </c>
      <c r="N18" s="18"/>
      <c r="O18" s="18"/>
      <c r="P18" s="58">
        <f t="shared" si="76"/>
        <v>0</v>
      </c>
      <c r="Q18" s="18"/>
      <c r="R18" s="18"/>
      <c r="S18" s="58">
        <f t="shared" si="77"/>
        <v>0</v>
      </c>
      <c r="T18" s="18"/>
      <c r="U18" s="18"/>
      <c r="V18" s="58">
        <f t="shared" si="78"/>
        <v>0</v>
      </c>
      <c r="W18" s="18"/>
      <c r="X18" s="18"/>
      <c r="Y18" s="58">
        <f t="shared" si="79"/>
        <v>0</v>
      </c>
      <c r="Z18" s="18"/>
      <c r="AA18" s="18"/>
      <c r="AB18" s="58">
        <f t="shared" si="80"/>
        <v>0</v>
      </c>
      <c r="AC18" s="18"/>
      <c r="AD18" s="18"/>
      <c r="AE18" s="58">
        <f t="shared" si="81"/>
        <v>0</v>
      </c>
      <c r="AF18" s="18">
        <f t="shared" si="82"/>
        <v>0</v>
      </c>
      <c r="AG18" s="18">
        <f t="shared" si="83"/>
        <v>0</v>
      </c>
      <c r="AH18" s="58">
        <f t="shared" si="84"/>
        <v>0</v>
      </c>
    </row>
    <row r="19" spans="1:34">
      <c r="A19" s="6" t="s">
        <v>18</v>
      </c>
      <c r="B19" s="8">
        <f t="shared" ref="B19" si="85">SUM(B17:B18)</f>
        <v>0</v>
      </c>
      <c r="C19" s="8">
        <f t="shared" ref="C19" si="86">SUM(C17:C18)</f>
        <v>0</v>
      </c>
      <c r="D19" s="59">
        <f t="shared" ref="D19:F19" si="87">SUM(D17:D18)</f>
        <v>0</v>
      </c>
      <c r="E19" s="8">
        <f t="shared" si="87"/>
        <v>0</v>
      </c>
      <c r="F19" s="8">
        <f t="shared" si="87"/>
        <v>0</v>
      </c>
      <c r="G19" s="59">
        <f t="shared" ref="G19:AE19" si="88">SUM(G17:G18)</f>
        <v>0</v>
      </c>
      <c r="H19" s="8">
        <f t="shared" si="88"/>
        <v>0</v>
      </c>
      <c r="I19" s="8">
        <f t="shared" si="88"/>
        <v>0</v>
      </c>
      <c r="J19" s="59">
        <f t="shared" si="88"/>
        <v>0</v>
      </c>
      <c r="K19" s="8">
        <f t="shared" si="88"/>
        <v>0</v>
      </c>
      <c r="L19" s="8">
        <f t="shared" si="88"/>
        <v>0</v>
      </c>
      <c r="M19" s="59">
        <f t="shared" si="88"/>
        <v>0</v>
      </c>
      <c r="N19" s="8">
        <f t="shared" si="88"/>
        <v>0</v>
      </c>
      <c r="O19" s="8">
        <f t="shared" si="88"/>
        <v>0</v>
      </c>
      <c r="P19" s="59">
        <f t="shared" si="88"/>
        <v>0</v>
      </c>
      <c r="Q19" s="8">
        <f t="shared" si="88"/>
        <v>0</v>
      </c>
      <c r="R19" s="8">
        <f t="shared" si="88"/>
        <v>0</v>
      </c>
      <c r="S19" s="59">
        <f t="shared" si="88"/>
        <v>0</v>
      </c>
      <c r="T19" s="8">
        <f t="shared" si="88"/>
        <v>0</v>
      </c>
      <c r="U19" s="8">
        <f t="shared" si="88"/>
        <v>0</v>
      </c>
      <c r="V19" s="59">
        <f t="shared" si="88"/>
        <v>0</v>
      </c>
      <c r="W19" s="8">
        <f t="shared" si="88"/>
        <v>0</v>
      </c>
      <c r="X19" s="8">
        <f t="shared" si="88"/>
        <v>0</v>
      </c>
      <c r="Y19" s="59">
        <f t="shared" si="88"/>
        <v>0</v>
      </c>
      <c r="Z19" s="8">
        <f t="shared" si="88"/>
        <v>0</v>
      </c>
      <c r="AA19" s="8">
        <f t="shared" si="88"/>
        <v>0</v>
      </c>
      <c r="AB19" s="59">
        <f t="shared" si="88"/>
        <v>0</v>
      </c>
      <c r="AC19" s="8">
        <f t="shared" si="88"/>
        <v>0</v>
      </c>
      <c r="AD19" s="8">
        <f t="shared" si="88"/>
        <v>0</v>
      </c>
      <c r="AE19" s="59">
        <f t="shared" si="88"/>
        <v>0</v>
      </c>
      <c r="AF19" s="8">
        <f t="shared" ref="AF19:AH19" si="89">SUM(AF17:AF18)</f>
        <v>0</v>
      </c>
      <c r="AG19" s="8">
        <f t="shared" si="89"/>
        <v>0</v>
      </c>
      <c r="AH19" s="59">
        <f t="shared" si="89"/>
        <v>0</v>
      </c>
    </row>
    <row r="20" spans="1:34">
      <c r="A20" s="12" t="s">
        <v>28</v>
      </c>
      <c r="B20" s="18"/>
      <c r="C20" s="18"/>
      <c r="D20" s="58">
        <f t="shared" ref="D20:D21" si="90">SUM(B20:C20)</f>
        <v>0</v>
      </c>
      <c r="E20" s="18"/>
      <c r="F20" s="18"/>
      <c r="G20" s="58">
        <f t="shared" ref="G20:G21" si="91">SUM(E20:F20)</f>
        <v>0</v>
      </c>
      <c r="H20" s="18"/>
      <c r="I20" s="18"/>
      <c r="J20" s="58">
        <f t="shared" ref="J20:J21" si="92">SUM(H20:I20)</f>
        <v>0</v>
      </c>
      <c r="K20" s="18"/>
      <c r="L20" s="18"/>
      <c r="M20" s="58">
        <f t="shared" ref="M20:M21" si="93">SUM(K20:L20)</f>
        <v>0</v>
      </c>
      <c r="N20" s="18"/>
      <c r="O20" s="18"/>
      <c r="P20" s="58">
        <f t="shared" ref="P20:P21" si="94">SUM(N20:O20)</f>
        <v>0</v>
      </c>
      <c r="Q20" s="18"/>
      <c r="R20" s="18"/>
      <c r="S20" s="58">
        <f t="shared" ref="S20:S21" si="95">SUM(Q20:R20)</f>
        <v>0</v>
      </c>
      <c r="T20" s="18"/>
      <c r="U20" s="18"/>
      <c r="V20" s="58">
        <f t="shared" ref="V20:V21" si="96">SUM(T20:U20)</f>
        <v>0</v>
      </c>
      <c r="W20" s="18"/>
      <c r="X20" s="18"/>
      <c r="Y20" s="58">
        <f t="shared" ref="Y20:Y21" si="97">SUM(W20:X20)</f>
        <v>0</v>
      </c>
      <c r="Z20" s="18"/>
      <c r="AA20" s="18"/>
      <c r="AB20" s="58">
        <f t="shared" ref="AB20:AB21" si="98">SUM(Z20:AA20)</f>
        <v>0</v>
      </c>
      <c r="AC20" s="18"/>
      <c r="AD20" s="18"/>
      <c r="AE20" s="58">
        <f t="shared" ref="AE20:AE21" si="99">SUM(AC20:AD20)</f>
        <v>0</v>
      </c>
      <c r="AF20" s="18">
        <f t="shared" ref="AF20:AF21" si="100">B20+E20+H20+K20+N20+Q20+T20+W20+Z20+AC20</f>
        <v>0</v>
      </c>
      <c r="AG20" s="18">
        <f t="shared" ref="AG20:AG21" si="101">C20+F20+I20+L20+O20+R20+U20+X20+AA20+AD20</f>
        <v>0</v>
      </c>
      <c r="AH20" s="58">
        <f t="shared" si="84"/>
        <v>0</v>
      </c>
    </row>
    <row r="21" spans="1:34">
      <c r="A21" s="12" t="s">
        <v>29</v>
      </c>
      <c r="B21" s="18"/>
      <c r="C21" s="18"/>
      <c r="D21" s="58">
        <f t="shared" si="90"/>
        <v>0</v>
      </c>
      <c r="E21" s="18"/>
      <c r="F21" s="18"/>
      <c r="G21" s="58">
        <f t="shared" si="91"/>
        <v>0</v>
      </c>
      <c r="H21" s="18"/>
      <c r="I21" s="18"/>
      <c r="J21" s="58">
        <f t="shared" si="92"/>
        <v>0</v>
      </c>
      <c r="K21" s="18"/>
      <c r="L21" s="18"/>
      <c r="M21" s="58">
        <f t="shared" si="93"/>
        <v>0</v>
      </c>
      <c r="N21" s="18"/>
      <c r="O21" s="18"/>
      <c r="P21" s="58">
        <f t="shared" si="94"/>
        <v>0</v>
      </c>
      <c r="Q21" s="18"/>
      <c r="R21" s="18"/>
      <c r="S21" s="58">
        <f t="shared" si="95"/>
        <v>0</v>
      </c>
      <c r="T21" s="18"/>
      <c r="U21" s="18"/>
      <c r="V21" s="58">
        <f t="shared" si="96"/>
        <v>0</v>
      </c>
      <c r="W21" s="18"/>
      <c r="X21" s="18"/>
      <c r="Y21" s="58">
        <f t="shared" si="97"/>
        <v>0</v>
      </c>
      <c r="Z21" s="18"/>
      <c r="AA21" s="18"/>
      <c r="AB21" s="58">
        <f t="shared" si="98"/>
        <v>0</v>
      </c>
      <c r="AC21" s="18"/>
      <c r="AD21" s="18"/>
      <c r="AE21" s="58">
        <f t="shared" si="99"/>
        <v>0</v>
      </c>
      <c r="AF21" s="18">
        <f t="shared" si="100"/>
        <v>0</v>
      </c>
      <c r="AG21" s="18">
        <f t="shared" si="101"/>
        <v>0</v>
      </c>
      <c r="AH21" s="58">
        <f t="shared" si="84"/>
        <v>0</v>
      </c>
    </row>
    <row r="22" spans="1:34">
      <c r="A22" s="6" t="s">
        <v>1046</v>
      </c>
      <c r="B22" s="8">
        <f t="shared" ref="B22" si="102">SUM(B20:B21)</f>
        <v>0</v>
      </c>
      <c r="C22" s="8">
        <f t="shared" ref="C22" si="103">SUM(C20:C21)</f>
        <v>0</v>
      </c>
      <c r="D22" s="59">
        <f t="shared" ref="D22:F22" si="104">SUM(D20:D21)</f>
        <v>0</v>
      </c>
      <c r="E22" s="8">
        <f t="shared" si="104"/>
        <v>0</v>
      </c>
      <c r="F22" s="8">
        <f t="shared" si="104"/>
        <v>0</v>
      </c>
      <c r="G22" s="59">
        <f t="shared" ref="G22:AE22" si="105">SUM(G20:G21)</f>
        <v>0</v>
      </c>
      <c r="H22" s="8">
        <f t="shared" si="105"/>
        <v>0</v>
      </c>
      <c r="I22" s="8">
        <f t="shared" si="105"/>
        <v>0</v>
      </c>
      <c r="J22" s="59">
        <f t="shared" si="105"/>
        <v>0</v>
      </c>
      <c r="K22" s="8">
        <f t="shared" si="105"/>
        <v>0</v>
      </c>
      <c r="L22" s="8">
        <f t="shared" si="105"/>
        <v>0</v>
      </c>
      <c r="M22" s="59">
        <f t="shared" si="105"/>
        <v>0</v>
      </c>
      <c r="N22" s="8">
        <f t="shared" si="105"/>
        <v>0</v>
      </c>
      <c r="O22" s="8">
        <f t="shared" si="105"/>
        <v>0</v>
      </c>
      <c r="P22" s="59">
        <f t="shared" si="105"/>
        <v>0</v>
      </c>
      <c r="Q22" s="8">
        <f t="shared" si="105"/>
        <v>0</v>
      </c>
      <c r="R22" s="8">
        <f t="shared" si="105"/>
        <v>0</v>
      </c>
      <c r="S22" s="59">
        <f t="shared" si="105"/>
        <v>0</v>
      </c>
      <c r="T22" s="8">
        <f t="shared" si="105"/>
        <v>0</v>
      </c>
      <c r="U22" s="8">
        <f t="shared" si="105"/>
        <v>0</v>
      </c>
      <c r="V22" s="59">
        <f t="shared" si="105"/>
        <v>0</v>
      </c>
      <c r="W22" s="8">
        <f t="shared" si="105"/>
        <v>0</v>
      </c>
      <c r="X22" s="8">
        <f t="shared" si="105"/>
        <v>0</v>
      </c>
      <c r="Y22" s="59">
        <f t="shared" si="105"/>
        <v>0</v>
      </c>
      <c r="Z22" s="8">
        <f t="shared" si="105"/>
        <v>0</v>
      </c>
      <c r="AA22" s="8">
        <f t="shared" si="105"/>
        <v>0</v>
      </c>
      <c r="AB22" s="59">
        <f t="shared" si="105"/>
        <v>0</v>
      </c>
      <c r="AC22" s="8">
        <f t="shared" si="105"/>
        <v>0</v>
      </c>
      <c r="AD22" s="8">
        <f t="shared" si="105"/>
        <v>0</v>
      </c>
      <c r="AE22" s="59">
        <f t="shared" si="105"/>
        <v>0</v>
      </c>
      <c r="AF22" s="8">
        <f t="shared" ref="AF22:AH22" si="106">SUM(AF20:AF21)</f>
        <v>0</v>
      </c>
      <c r="AG22" s="8">
        <f t="shared" si="106"/>
        <v>0</v>
      </c>
      <c r="AH22" s="59">
        <f t="shared" si="106"/>
        <v>0</v>
      </c>
    </row>
    <row r="23" spans="1:34">
      <c r="A23" s="12" t="s">
        <v>19</v>
      </c>
      <c r="B23" s="18"/>
      <c r="C23" s="18"/>
      <c r="D23" s="58">
        <f t="shared" ref="D23:D25" si="107">SUM(B23:C23)</f>
        <v>0</v>
      </c>
      <c r="E23" s="18"/>
      <c r="F23" s="18"/>
      <c r="G23" s="58">
        <f t="shared" ref="G23:G25" si="108">SUM(E23:F23)</f>
        <v>0</v>
      </c>
      <c r="H23" s="18"/>
      <c r="I23" s="18"/>
      <c r="J23" s="58">
        <f t="shared" ref="J23:J25" si="109">SUM(H23:I23)</f>
        <v>0</v>
      </c>
      <c r="K23" s="18"/>
      <c r="L23" s="18"/>
      <c r="M23" s="58">
        <f t="shared" ref="M23:M25" si="110">SUM(K23:L23)</f>
        <v>0</v>
      </c>
      <c r="N23" s="18"/>
      <c r="O23" s="18"/>
      <c r="P23" s="58">
        <f t="shared" ref="P23:P25" si="111">SUM(N23:O23)</f>
        <v>0</v>
      </c>
      <c r="Q23" s="18"/>
      <c r="R23" s="18"/>
      <c r="S23" s="58">
        <f t="shared" ref="S23:S25" si="112">SUM(Q23:R23)</f>
        <v>0</v>
      </c>
      <c r="T23" s="18"/>
      <c r="U23" s="18"/>
      <c r="V23" s="58">
        <f t="shared" ref="V23:V25" si="113">SUM(T23:U23)</f>
        <v>0</v>
      </c>
      <c r="W23" s="18"/>
      <c r="X23" s="18"/>
      <c r="Y23" s="58">
        <f t="shared" ref="Y23:Y25" si="114">SUM(W23:X23)</f>
        <v>0</v>
      </c>
      <c r="Z23" s="18"/>
      <c r="AA23" s="18"/>
      <c r="AB23" s="58">
        <f t="shared" ref="AB23:AB25" si="115">SUM(Z23:AA23)</f>
        <v>0</v>
      </c>
      <c r="AC23" s="18"/>
      <c r="AD23" s="18"/>
      <c r="AE23" s="58">
        <f t="shared" ref="AE23:AE25" si="116">SUM(AC23:AD23)</f>
        <v>0</v>
      </c>
      <c r="AF23" s="18">
        <f t="shared" ref="AF23:AF25" si="117">B23+E23+H23+K23+N23+Q23+T23+W23+Z23+AC23</f>
        <v>0</v>
      </c>
      <c r="AG23" s="18">
        <f t="shared" ref="AG23:AG25" si="118">C23+F23+I23+L23+O23+R23+U23+X23+AA23+AD23</f>
        <v>0</v>
      </c>
      <c r="AH23" s="58">
        <f t="shared" si="84"/>
        <v>0</v>
      </c>
    </row>
    <row r="24" spans="1:34">
      <c r="A24" s="12" t="s">
        <v>20</v>
      </c>
      <c r="B24" s="18"/>
      <c r="C24" s="18"/>
      <c r="D24" s="58">
        <f t="shared" si="107"/>
        <v>0</v>
      </c>
      <c r="E24" s="18"/>
      <c r="F24" s="18"/>
      <c r="G24" s="58">
        <f t="shared" si="108"/>
        <v>0</v>
      </c>
      <c r="H24" s="18"/>
      <c r="I24" s="18"/>
      <c r="J24" s="58">
        <f t="shared" si="109"/>
        <v>0</v>
      </c>
      <c r="K24" s="18"/>
      <c r="L24" s="18"/>
      <c r="M24" s="58">
        <f t="shared" si="110"/>
        <v>0</v>
      </c>
      <c r="N24" s="18"/>
      <c r="O24" s="18"/>
      <c r="P24" s="58">
        <f t="shared" si="111"/>
        <v>0</v>
      </c>
      <c r="Q24" s="18"/>
      <c r="R24" s="18"/>
      <c r="S24" s="58">
        <f t="shared" si="112"/>
        <v>0</v>
      </c>
      <c r="T24" s="18"/>
      <c r="U24" s="18"/>
      <c r="V24" s="58">
        <f t="shared" si="113"/>
        <v>0</v>
      </c>
      <c r="W24" s="18"/>
      <c r="X24" s="18"/>
      <c r="Y24" s="58">
        <f t="shared" si="114"/>
        <v>0</v>
      </c>
      <c r="Z24" s="18"/>
      <c r="AA24" s="18"/>
      <c r="AB24" s="58">
        <f t="shared" si="115"/>
        <v>0</v>
      </c>
      <c r="AC24" s="18"/>
      <c r="AD24" s="18"/>
      <c r="AE24" s="58">
        <f t="shared" si="116"/>
        <v>0</v>
      </c>
      <c r="AF24" s="18">
        <f t="shared" si="117"/>
        <v>0</v>
      </c>
      <c r="AG24" s="18">
        <f t="shared" si="118"/>
        <v>0</v>
      </c>
      <c r="AH24" s="58">
        <f t="shared" si="84"/>
        <v>0</v>
      </c>
    </row>
    <row r="25" spans="1:34">
      <c r="A25" s="12" t="s">
        <v>21</v>
      </c>
      <c r="B25" s="18"/>
      <c r="C25" s="18"/>
      <c r="D25" s="58">
        <f t="shared" si="107"/>
        <v>0</v>
      </c>
      <c r="E25" s="18"/>
      <c r="F25" s="18"/>
      <c r="G25" s="58">
        <f t="shared" si="108"/>
        <v>0</v>
      </c>
      <c r="H25" s="18"/>
      <c r="I25" s="18"/>
      <c r="J25" s="58">
        <f t="shared" si="109"/>
        <v>0</v>
      </c>
      <c r="K25" s="18"/>
      <c r="L25" s="18"/>
      <c r="M25" s="58">
        <f t="shared" si="110"/>
        <v>0</v>
      </c>
      <c r="N25" s="18"/>
      <c r="O25" s="18"/>
      <c r="P25" s="58">
        <f t="shared" si="111"/>
        <v>0</v>
      </c>
      <c r="Q25" s="18"/>
      <c r="R25" s="18"/>
      <c r="S25" s="58">
        <f t="shared" si="112"/>
        <v>0</v>
      </c>
      <c r="T25" s="18"/>
      <c r="U25" s="18"/>
      <c r="V25" s="58">
        <f t="shared" si="113"/>
        <v>0</v>
      </c>
      <c r="W25" s="18"/>
      <c r="X25" s="18"/>
      <c r="Y25" s="58">
        <f t="shared" si="114"/>
        <v>0</v>
      </c>
      <c r="Z25" s="18"/>
      <c r="AA25" s="18"/>
      <c r="AB25" s="58">
        <f t="shared" si="115"/>
        <v>0</v>
      </c>
      <c r="AC25" s="18"/>
      <c r="AD25" s="18"/>
      <c r="AE25" s="58">
        <f t="shared" si="116"/>
        <v>0</v>
      </c>
      <c r="AF25" s="18">
        <f t="shared" si="117"/>
        <v>0</v>
      </c>
      <c r="AG25" s="18">
        <f t="shared" si="118"/>
        <v>0</v>
      </c>
      <c r="AH25" s="58">
        <f t="shared" si="84"/>
        <v>0</v>
      </c>
    </row>
    <row r="26" spans="1:34">
      <c r="A26" s="6" t="s">
        <v>22</v>
      </c>
      <c r="B26" s="8">
        <f t="shared" ref="B26" si="119">SUM(B23:B25)</f>
        <v>0</v>
      </c>
      <c r="C26" s="8">
        <f t="shared" ref="C26" si="120">SUM(C23:C25)</f>
        <v>0</v>
      </c>
      <c r="D26" s="59">
        <f t="shared" ref="D26:F26" si="121">SUM(D23:D25)</f>
        <v>0</v>
      </c>
      <c r="E26" s="8">
        <f t="shared" si="121"/>
        <v>0</v>
      </c>
      <c r="F26" s="8">
        <f t="shared" si="121"/>
        <v>0</v>
      </c>
      <c r="G26" s="59">
        <f t="shared" ref="G26:AE26" si="122">SUM(G23:G25)</f>
        <v>0</v>
      </c>
      <c r="H26" s="8">
        <f t="shared" si="122"/>
        <v>0</v>
      </c>
      <c r="I26" s="8">
        <f t="shared" si="122"/>
        <v>0</v>
      </c>
      <c r="J26" s="59">
        <f t="shared" si="122"/>
        <v>0</v>
      </c>
      <c r="K26" s="8">
        <f t="shared" si="122"/>
        <v>0</v>
      </c>
      <c r="L26" s="8">
        <f t="shared" si="122"/>
        <v>0</v>
      </c>
      <c r="M26" s="59">
        <f t="shared" si="122"/>
        <v>0</v>
      </c>
      <c r="N26" s="8">
        <f t="shared" si="122"/>
        <v>0</v>
      </c>
      <c r="O26" s="8">
        <f t="shared" si="122"/>
        <v>0</v>
      </c>
      <c r="P26" s="59">
        <f t="shared" si="122"/>
        <v>0</v>
      </c>
      <c r="Q26" s="8">
        <f t="shared" si="122"/>
        <v>0</v>
      </c>
      <c r="R26" s="8">
        <f t="shared" si="122"/>
        <v>0</v>
      </c>
      <c r="S26" s="59">
        <f t="shared" si="122"/>
        <v>0</v>
      </c>
      <c r="T26" s="8">
        <f t="shared" si="122"/>
        <v>0</v>
      </c>
      <c r="U26" s="8">
        <f t="shared" si="122"/>
        <v>0</v>
      </c>
      <c r="V26" s="59">
        <f t="shared" si="122"/>
        <v>0</v>
      </c>
      <c r="W26" s="8">
        <f t="shared" si="122"/>
        <v>0</v>
      </c>
      <c r="X26" s="8">
        <f t="shared" si="122"/>
        <v>0</v>
      </c>
      <c r="Y26" s="59">
        <f t="shared" si="122"/>
        <v>0</v>
      </c>
      <c r="Z26" s="8">
        <f t="shared" si="122"/>
        <v>0</v>
      </c>
      <c r="AA26" s="8">
        <f t="shared" si="122"/>
        <v>0</v>
      </c>
      <c r="AB26" s="59">
        <f t="shared" si="122"/>
        <v>0</v>
      </c>
      <c r="AC26" s="8">
        <f t="shared" si="122"/>
        <v>0</v>
      </c>
      <c r="AD26" s="8">
        <f t="shared" si="122"/>
        <v>0</v>
      </c>
      <c r="AE26" s="59">
        <f t="shared" si="122"/>
        <v>0</v>
      </c>
      <c r="AF26" s="8">
        <f t="shared" ref="AF26:AH26" si="123">SUM(AF23:AF25)</f>
        <v>0</v>
      </c>
      <c r="AG26" s="8">
        <f t="shared" si="123"/>
        <v>0</v>
      </c>
      <c r="AH26" s="59">
        <f t="shared" si="123"/>
        <v>0</v>
      </c>
    </row>
    <row r="27" spans="1:34">
      <c r="A27" s="12" t="s">
        <v>27</v>
      </c>
      <c r="B27" s="18"/>
      <c r="C27" s="18"/>
      <c r="D27" s="58">
        <f t="shared" ref="D27:D28" si="124">SUM(B27:C27)</f>
        <v>0</v>
      </c>
      <c r="E27" s="18"/>
      <c r="F27" s="18"/>
      <c r="G27" s="58">
        <f t="shared" ref="G27:G28" si="125">SUM(E27:F27)</f>
        <v>0</v>
      </c>
      <c r="H27" s="18"/>
      <c r="I27" s="18"/>
      <c r="J27" s="58">
        <f t="shared" ref="J27:J28" si="126">SUM(H27:I27)</f>
        <v>0</v>
      </c>
      <c r="K27" s="18"/>
      <c r="L27" s="18"/>
      <c r="M27" s="58">
        <f t="shared" ref="M27:M28" si="127">SUM(K27:L27)</f>
        <v>0</v>
      </c>
      <c r="N27" s="18"/>
      <c r="O27" s="18"/>
      <c r="P27" s="58">
        <f t="shared" ref="P27:P28" si="128">SUM(N27:O27)</f>
        <v>0</v>
      </c>
      <c r="Q27" s="18"/>
      <c r="R27" s="18"/>
      <c r="S27" s="58">
        <f t="shared" ref="S27:S28" si="129">SUM(Q27:R27)</f>
        <v>0</v>
      </c>
      <c r="T27" s="18"/>
      <c r="U27" s="18"/>
      <c r="V27" s="58">
        <f t="shared" ref="V27:V28" si="130">SUM(T27:U27)</f>
        <v>0</v>
      </c>
      <c r="W27" s="18"/>
      <c r="X27" s="18"/>
      <c r="Y27" s="58">
        <f t="shared" ref="Y27:Y28" si="131">SUM(W27:X27)</f>
        <v>0</v>
      </c>
      <c r="Z27" s="18"/>
      <c r="AA27" s="18"/>
      <c r="AB27" s="58">
        <f t="shared" ref="AB27:AB28" si="132">SUM(Z27:AA27)</f>
        <v>0</v>
      </c>
      <c r="AC27" s="18"/>
      <c r="AD27" s="18"/>
      <c r="AE27" s="58">
        <f t="shared" ref="AE27:AE28" si="133">SUM(AC27:AD27)</f>
        <v>0</v>
      </c>
      <c r="AF27" s="18">
        <f t="shared" ref="AF27:AF28" si="134">B27+E27+H27+K27+N27+Q27+T27+W27+Z27+AC27</f>
        <v>0</v>
      </c>
      <c r="AG27" s="18">
        <f t="shared" ref="AG27:AG28" si="135">C27+F27+I27+L27+O27+R27+U27+X27+AA27+AD27</f>
        <v>0</v>
      </c>
      <c r="AH27" s="58">
        <f t="shared" si="84"/>
        <v>0</v>
      </c>
    </row>
    <row r="28" spans="1:34">
      <c r="A28" s="12" t="s">
        <v>16</v>
      </c>
      <c r="B28" s="18"/>
      <c r="C28" s="18"/>
      <c r="D28" s="58">
        <f t="shared" si="124"/>
        <v>0</v>
      </c>
      <c r="E28" s="18"/>
      <c r="F28" s="18"/>
      <c r="G28" s="58">
        <f t="shared" si="125"/>
        <v>0</v>
      </c>
      <c r="H28" s="18"/>
      <c r="I28" s="18"/>
      <c r="J28" s="58">
        <f t="shared" si="126"/>
        <v>0</v>
      </c>
      <c r="K28" s="18"/>
      <c r="L28" s="18"/>
      <c r="M28" s="58">
        <f t="shared" si="127"/>
        <v>0</v>
      </c>
      <c r="N28" s="18"/>
      <c r="O28" s="18"/>
      <c r="P28" s="58">
        <f t="shared" si="128"/>
        <v>0</v>
      </c>
      <c r="Q28" s="18"/>
      <c r="R28" s="18"/>
      <c r="S28" s="58">
        <f t="shared" si="129"/>
        <v>0</v>
      </c>
      <c r="T28" s="18"/>
      <c r="U28" s="18"/>
      <c r="V28" s="58">
        <f t="shared" si="130"/>
        <v>0</v>
      </c>
      <c r="W28" s="18"/>
      <c r="X28" s="18"/>
      <c r="Y28" s="58">
        <f t="shared" si="131"/>
        <v>0</v>
      </c>
      <c r="Z28" s="18"/>
      <c r="AA28" s="18"/>
      <c r="AB28" s="58">
        <f t="shared" si="132"/>
        <v>0</v>
      </c>
      <c r="AC28" s="18"/>
      <c r="AD28" s="18"/>
      <c r="AE28" s="58">
        <f t="shared" si="133"/>
        <v>0</v>
      </c>
      <c r="AF28" s="18">
        <f t="shared" si="134"/>
        <v>0</v>
      </c>
      <c r="AG28" s="18">
        <f t="shared" si="135"/>
        <v>0</v>
      </c>
      <c r="AH28" s="58">
        <f t="shared" si="84"/>
        <v>0</v>
      </c>
    </row>
    <row r="29" spans="1:34">
      <c r="A29" s="6" t="s">
        <v>30</v>
      </c>
      <c r="B29" s="8">
        <f t="shared" ref="B29" si="136">SUM(B27:B28)</f>
        <v>0</v>
      </c>
      <c r="C29" s="8">
        <f t="shared" ref="C29" si="137">SUM(C27:C28)</f>
        <v>0</v>
      </c>
      <c r="D29" s="59">
        <f t="shared" ref="D29:F29" si="138">SUM(D27:D28)</f>
        <v>0</v>
      </c>
      <c r="E29" s="8">
        <f t="shared" si="138"/>
        <v>0</v>
      </c>
      <c r="F29" s="8">
        <f t="shared" si="138"/>
        <v>0</v>
      </c>
      <c r="G29" s="59">
        <f t="shared" ref="G29:AE29" si="139">SUM(G27:G28)</f>
        <v>0</v>
      </c>
      <c r="H29" s="8">
        <f t="shared" si="139"/>
        <v>0</v>
      </c>
      <c r="I29" s="8">
        <f t="shared" si="139"/>
        <v>0</v>
      </c>
      <c r="J29" s="59">
        <f t="shared" si="139"/>
        <v>0</v>
      </c>
      <c r="K29" s="8">
        <f t="shared" si="139"/>
        <v>0</v>
      </c>
      <c r="L29" s="8">
        <f t="shared" si="139"/>
        <v>0</v>
      </c>
      <c r="M29" s="59">
        <f t="shared" si="139"/>
        <v>0</v>
      </c>
      <c r="N29" s="8">
        <f t="shared" si="139"/>
        <v>0</v>
      </c>
      <c r="O29" s="8">
        <f t="shared" si="139"/>
        <v>0</v>
      </c>
      <c r="P29" s="59">
        <f t="shared" si="139"/>
        <v>0</v>
      </c>
      <c r="Q29" s="8">
        <f t="shared" si="139"/>
        <v>0</v>
      </c>
      <c r="R29" s="8">
        <f t="shared" si="139"/>
        <v>0</v>
      </c>
      <c r="S29" s="59">
        <f t="shared" si="139"/>
        <v>0</v>
      </c>
      <c r="T29" s="8">
        <f t="shared" si="139"/>
        <v>0</v>
      </c>
      <c r="U29" s="8">
        <f t="shared" si="139"/>
        <v>0</v>
      </c>
      <c r="V29" s="59">
        <f t="shared" si="139"/>
        <v>0</v>
      </c>
      <c r="W29" s="8">
        <f t="shared" si="139"/>
        <v>0</v>
      </c>
      <c r="X29" s="8">
        <f t="shared" si="139"/>
        <v>0</v>
      </c>
      <c r="Y29" s="59">
        <f t="shared" si="139"/>
        <v>0</v>
      </c>
      <c r="Z29" s="8">
        <f t="shared" si="139"/>
        <v>0</v>
      </c>
      <c r="AA29" s="8">
        <f t="shared" si="139"/>
        <v>0</v>
      </c>
      <c r="AB29" s="59">
        <f t="shared" si="139"/>
        <v>0</v>
      </c>
      <c r="AC29" s="8">
        <f t="shared" si="139"/>
        <v>0</v>
      </c>
      <c r="AD29" s="8">
        <f t="shared" si="139"/>
        <v>0</v>
      </c>
      <c r="AE29" s="59">
        <f t="shared" si="139"/>
        <v>0</v>
      </c>
      <c r="AF29" s="8">
        <f t="shared" ref="AF29:AH29" si="140">SUM(AF27:AF28)</f>
        <v>0</v>
      </c>
      <c r="AG29" s="8">
        <f t="shared" si="140"/>
        <v>0</v>
      </c>
      <c r="AH29" s="59">
        <f t="shared" si="140"/>
        <v>0</v>
      </c>
    </row>
    <row r="30" spans="1:34" s="2" customFormat="1">
      <c r="A30" s="9" t="s">
        <v>847</v>
      </c>
      <c r="B30" s="11">
        <f t="shared" ref="B30" si="141">SUM(B29,B26,B22,B19)</f>
        <v>0</v>
      </c>
      <c r="C30" s="11">
        <f t="shared" ref="C30" si="142">SUM(C29,C26,C22,C19)</f>
        <v>0</v>
      </c>
      <c r="D30" s="59">
        <f t="shared" ref="D30:F30" si="143">SUM(D29,D26,D22,D19)</f>
        <v>0</v>
      </c>
      <c r="E30" s="11">
        <f t="shared" si="143"/>
        <v>0</v>
      </c>
      <c r="F30" s="11">
        <f t="shared" si="143"/>
        <v>0</v>
      </c>
      <c r="G30" s="59">
        <f t="shared" ref="G30:AE30" si="144">SUM(G29,G26,G22,G19)</f>
        <v>0</v>
      </c>
      <c r="H30" s="11">
        <f t="shared" si="144"/>
        <v>0</v>
      </c>
      <c r="I30" s="11">
        <f t="shared" si="144"/>
        <v>0</v>
      </c>
      <c r="J30" s="59">
        <f t="shared" si="144"/>
        <v>0</v>
      </c>
      <c r="K30" s="11">
        <f t="shared" si="144"/>
        <v>0</v>
      </c>
      <c r="L30" s="11">
        <f t="shared" si="144"/>
        <v>0</v>
      </c>
      <c r="M30" s="59">
        <f t="shared" si="144"/>
        <v>0</v>
      </c>
      <c r="N30" s="11">
        <f t="shared" si="144"/>
        <v>0</v>
      </c>
      <c r="O30" s="11">
        <f t="shared" si="144"/>
        <v>0</v>
      </c>
      <c r="P30" s="59">
        <f t="shared" si="144"/>
        <v>0</v>
      </c>
      <c r="Q30" s="11">
        <f t="shared" si="144"/>
        <v>0</v>
      </c>
      <c r="R30" s="11">
        <f t="shared" si="144"/>
        <v>0</v>
      </c>
      <c r="S30" s="59">
        <f t="shared" si="144"/>
        <v>0</v>
      </c>
      <c r="T30" s="11">
        <f t="shared" si="144"/>
        <v>0</v>
      </c>
      <c r="U30" s="11">
        <f t="shared" si="144"/>
        <v>0</v>
      </c>
      <c r="V30" s="59">
        <f t="shared" si="144"/>
        <v>0</v>
      </c>
      <c r="W30" s="11">
        <f t="shared" si="144"/>
        <v>0</v>
      </c>
      <c r="X30" s="11">
        <f t="shared" si="144"/>
        <v>0</v>
      </c>
      <c r="Y30" s="59">
        <f t="shared" si="144"/>
        <v>0</v>
      </c>
      <c r="Z30" s="11">
        <f t="shared" si="144"/>
        <v>0</v>
      </c>
      <c r="AA30" s="11">
        <f t="shared" si="144"/>
        <v>0</v>
      </c>
      <c r="AB30" s="59">
        <f t="shared" si="144"/>
        <v>0</v>
      </c>
      <c r="AC30" s="11">
        <f t="shared" si="144"/>
        <v>0</v>
      </c>
      <c r="AD30" s="11">
        <f t="shared" si="144"/>
        <v>0</v>
      </c>
      <c r="AE30" s="59">
        <f t="shared" si="144"/>
        <v>0</v>
      </c>
      <c r="AF30" s="11">
        <f t="shared" ref="AF30:AH30" si="145">SUM(AF29,AF26,AF22,AF19)</f>
        <v>0</v>
      </c>
      <c r="AG30" s="11">
        <f t="shared" si="145"/>
        <v>0</v>
      </c>
      <c r="AH30" s="59">
        <f t="shared" si="145"/>
        <v>0</v>
      </c>
    </row>
    <row r="31" spans="1:34">
      <c r="A31" s="12" t="s">
        <v>32</v>
      </c>
      <c r="B31" s="18"/>
      <c r="C31" s="18"/>
      <c r="D31" s="58">
        <f t="shared" ref="D31:D34" si="146">SUM(B31:C31)</f>
        <v>0</v>
      </c>
      <c r="E31" s="18"/>
      <c r="F31" s="18"/>
      <c r="G31" s="58">
        <f t="shared" ref="G31:G34" si="147">SUM(E31:F31)</f>
        <v>0</v>
      </c>
      <c r="H31" s="18"/>
      <c r="I31" s="18"/>
      <c r="J31" s="58">
        <f t="shared" ref="J31:J34" si="148">SUM(H31:I31)</f>
        <v>0</v>
      </c>
      <c r="K31" s="18"/>
      <c r="L31" s="18"/>
      <c r="M31" s="58">
        <f t="shared" ref="M31:M34" si="149">SUM(K31:L31)</f>
        <v>0</v>
      </c>
      <c r="N31" s="18"/>
      <c r="O31" s="18"/>
      <c r="P31" s="58">
        <f t="shared" ref="P31:P34" si="150">SUM(N31:O31)</f>
        <v>0</v>
      </c>
      <c r="Q31" s="18"/>
      <c r="R31" s="18"/>
      <c r="S31" s="58">
        <f t="shared" ref="S31:S34" si="151">SUM(Q31:R31)</f>
        <v>0</v>
      </c>
      <c r="T31" s="18"/>
      <c r="U31" s="18"/>
      <c r="V31" s="58">
        <f t="shared" ref="V31:V34" si="152">SUM(T31:U31)</f>
        <v>0</v>
      </c>
      <c r="W31" s="18"/>
      <c r="X31" s="18"/>
      <c r="Y31" s="58">
        <f t="shared" ref="Y31:Y34" si="153">SUM(W31:X31)</f>
        <v>0</v>
      </c>
      <c r="Z31" s="18"/>
      <c r="AA31" s="18"/>
      <c r="AB31" s="58">
        <f t="shared" ref="AB31:AB34" si="154">SUM(Z31:AA31)</f>
        <v>0</v>
      </c>
      <c r="AC31" s="18"/>
      <c r="AD31" s="18"/>
      <c r="AE31" s="58">
        <f t="shared" ref="AE31:AE34" si="155">SUM(AC31:AD31)</f>
        <v>0</v>
      </c>
      <c r="AF31" s="18">
        <f t="shared" ref="AF31:AF34" si="156">B31+E31+H31+K31+N31+Q31+T31+W31+Z31+AC31</f>
        <v>0</v>
      </c>
      <c r="AG31" s="18">
        <f t="shared" ref="AG31:AG34" si="157">C31+F31+I31+L31+O31+R31+U31+X31+AA31+AD31</f>
        <v>0</v>
      </c>
      <c r="AH31" s="58">
        <f t="shared" ref="AH31:AH34" si="158">SUM(AF31:AG31)</f>
        <v>0</v>
      </c>
    </row>
    <row r="32" spans="1:34">
      <c r="A32" s="12" t="s">
        <v>33</v>
      </c>
      <c r="B32" s="18"/>
      <c r="C32" s="18"/>
      <c r="D32" s="58">
        <f t="shared" si="146"/>
        <v>0</v>
      </c>
      <c r="E32" s="18"/>
      <c r="F32" s="18"/>
      <c r="G32" s="58">
        <f t="shared" si="147"/>
        <v>0</v>
      </c>
      <c r="H32" s="18"/>
      <c r="I32" s="18"/>
      <c r="J32" s="58">
        <f t="shared" si="148"/>
        <v>0</v>
      </c>
      <c r="K32" s="18"/>
      <c r="L32" s="18"/>
      <c r="M32" s="58">
        <f t="shared" si="149"/>
        <v>0</v>
      </c>
      <c r="N32" s="18"/>
      <c r="O32" s="18"/>
      <c r="P32" s="58">
        <f t="shared" si="150"/>
        <v>0</v>
      </c>
      <c r="Q32" s="18"/>
      <c r="R32" s="18"/>
      <c r="S32" s="58">
        <f t="shared" si="151"/>
        <v>0</v>
      </c>
      <c r="T32" s="18"/>
      <c r="U32" s="18"/>
      <c r="V32" s="58">
        <f t="shared" si="152"/>
        <v>0</v>
      </c>
      <c r="W32" s="18"/>
      <c r="X32" s="18"/>
      <c r="Y32" s="58">
        <f t="shared" si="153"/>
        <v>0</v>
      </c>
      <c r="Z32" s="18"/>
      <c r="AA32" s="18"/>
      <c r="AB32" s="58">
        <f t="shared" si="154"/>
        <v>0</v>
      </c>
      <c r="AC32" s="18"/>
      <c r="AD32" s="18"/>
      <c r="AE32" s="58">
        <f t="shared" si="155"/>
        <v>0</v>
      </c>
      <c r="AF32" s="18">
        <f t="shared" si="156"/>
        <v>0</v>
      </c>
      <c r="AG32" s="18">
        <f t="shared" si="157"/>
        <v>0</v>
      </c>
      <c r="AH32" s="58">
        <f t="shared" si="158"/>
        <v>0</v>
      </c>
    </row>
    <row r="33" spans="1:34">
      <c r="A33" s="12" t="s">
        <v>34</v>
      </c>
      <c r="B33" s="18"/>
      <c r="C33" s="18"/>
      <c r="D33" s="58">
        <f t="shared" si="146"/>
        <v>0</v>
      </c>
      <c r="E33" s="18"/>
      <c r="F33" s="18"/>
      <c r="G33" s="58">
        <f t="shared" si="147"/>
        <v>0</v>
      </c>
      <c r="H33" s="18"/>
      <c r="I33" s="18"/>
      <c r="J33" s="58">
        <f t="shared" si="148"/>
        <v>0</v>
      </c>
      <c r="K33" s="18"/>
      <c r="L33" s="18"/>
      <c r="M33" s="58">
        <f t="shared" si="149"/>
        <v>0</v>
      </c>
      <c r="N33" s="18"/>
      <c r="O33" s="18"/>
      <c r="P33" s="58">
        <f t="shared" si="150"/>
        <v>0</v>
      </c>
      <c r="Q33" s="18"/>
      <c r="R33" s="18"/>
      <c r="S33" s="58">
        <f t="shared" si="151"/>
        <v>0</v>
      </c>
      <c r="T33" s="18"/>
      <c r="U33" s="18"/>
      <c r="V33" s="58">
        <f t="shared" si="152"/>
        <v>0</v>
      </c>
      <c r="W33" s="18"/>
      <c r="X33" s="18"/>
      <c r="Y33" s="58">
        <f t="shared" si="153"/>
        <v>0</v>
      </c>
      <c r="Z33" s="18"/>
      <c r="AA33" s="18"/>
      <c r="AB33" s="58">
        <f t="shared" si="154"/>
        <v>0</v>
      </c>
      <c r="AC33" s="18"/>
      <c r="AD33" s="18"/>
      <c r="AE33" s="58">
        <f t="shared" si="155"/>
        <v>0</v>
      </c>
      <c r="AF33" s="18">
        <f t="shared" si="156"/>
        <v>0</v>
      </c>
      <c r="AG33" s="18">
        <f t="shared" si="157"/>
        <v>0</v>
      </c>
      <c r="AH33" s="58">
        <f t="shared" si="158"/>
        <v>0</v>
      </c>
    </row>
    <row r="34" spans="1:34">
      <c r="A34" s="12" t="s">
        <v>35</v>
      </c>
      <c r="B34" s="18"/>
      <c r="C34" s="18"/>
      <c r="D34" s="58">
        <f t="shared" si="146"/>
        <v>0</v>
      </c>
      <c r="E34" s="18"/>
      <c r="F34" s="18"/>
      <c r="G34" s="58">
        <f t="shared" si="147"/>
        <v>0</v>
      </c>
      <c r="H34" s="18"/>
      <c r="I34" s="18"/>
      <c r="J34" s="58">
        <f t="shared" si="148"/>
        <v>0</v>
      </c>
      <c r="K34" s="18"/>
      <c r="L34" s="18"/>
      <c r="M34" s="58">
        <f t="shared" si="149"/>
        <v>0</v>
      </c>
      <c r="N34" s="18"/>
      <c r="O34" s="18"/>
      <c r="P34" s="58">
        <f t="shared" si="150"/>
        <v>0</v>
      </c>
      <c r="Q34" s="18"/>
      <c r="R34" s="18"/>
      <c r="S34" s="58">
        <f t="shared" si="151"/>
        <v>0</v>
      </c>
      <c r="T34" s="18"/>
      <c r="U34" s="18"/>
      <c r="V34" s="58">
        <f t="shared" si="152"/>
        <v>0</v>
      </c>
      <c r="W34" s="18"/>
      <c r="X34" s="18"/>
      <c r="Y34" s="58">
        <f t="shared" si="153"/>
        <v>0</v>
      </c>
      <c r="Z34" s="18"/>
      <c r="AA34" s="18"/>
      <c r="AB34" s="58">
        <f t="shared" si="154"/>
        <v>0</v>
      </c>
      <c r="AC34" s="18"/>
      <c r="AD34" s="18"/>
      <c r="AE34" s="58">
        <f t="shared" si="155"/>
        <v>0</v>
      </c>
      <c r="AF34" s="18">
        <f t="shared" si="156"/>
        <v>0</v>
      </c>
      <c r="AG34" s="18">
        <f t="shared" si="157"/>
        <v>0</v>
      </c>
      <c r="AH34" s="58">
        <f t="shared" si="158"/>
        <v>0</v>
      </c>
    </row>
    <row r="35" spans="1:34">
      <c r="A35" s="6" t="s">
        <v>36</v>
      </c>
      <c r="B35" s="8">
        <f t="shared" ref="B35" si="159">SUM(B31:B34)</f>
        <v>0</v>
      </c>
      <c r="C35" s="8">
        <f t="shared" ref="C35" si="160">SUM(C31:C34)</f>
        <v>0</v>
      </c>
      <c r="D35" s="59">
        <f t="shared" ref="D35:F35" si="161">SUM(D31:D34)</f>
        <v>0</v>
      </c>
      <c r="E35" s="8">
        <f t="shared" si="161"/>
        <v>0</v>
      </c>
      <c r="F35" s="8">
        <f t="shared" si="161"/>
        <v>0</v>
      </c>
      <c r="G35" s="59">
        <f t="shared" ref="G35:AE35" si="162">SUM(G31:G34)</f>
        <v>0</v>
      </c>
      <c r="H35" s="8">
        <f t="shared" si="162"/>
        <v>0</v>
      </c>
      <c r="I35" s="8">
        <f t="shared" si="162"/>
        <v>0</v>
      </c>
      <c r="J35" s="59">
        <f t="shared" si="162"/>
        <v>0</v>
      </c>
      <c r="K35" s="8">
        <f t="shared" si="162"/>
        <v>0</v>
      </c>
      <c r="L35" s="8">
        <f t="shared" si="162"/>
        <v>0</v>
      </c>
      <c r="M35" s="59">
        <f t="shared" si="162"/>
        <v>0</v>
      </c>
      <c r="N35" s="8">
        <f t="shared" si="162"/>
        <v>0</v>
      </c>
      <c r="O35" s="8">
        <f t="shared" si="162"/>
        <v>0</v>
      </c>
      <c r="P35" s="59">
        <f t="shared" si="162"/>
        <v>0</v>
      </c>
      <c r="Q35" s="8">
        <f t="shared" si="162"/>
        <v>0</v>
      </c>
      <c r="R35" s="8">
        <f t="shared" si="162"/>
        <v>0</v>
      </c>
      <c r="S35" s="59">
        <f t="shared" si="162"/>
        <v>0</v>
      </c>
      <c r="T35" s="8">
        <f t="shared" si="162"/>
        <v>0</v>
      </c>
      <c r="U35" s="8">
        <f t="shared" si="162"/>
        <v>0</v>
      </c>
      <c r="V35" s="59">
        <f t="shared" si="162"/>
        <v>0</v>
      </c>
      <c r="W35" s="8">
        <f t="shared" si="162"/>
        <v>0</v>
      </c>
      <c r="X35" s="8">
        <f t="shared" si="162"/>
        <v>0</v>
      </c>
      <c r="Y35" s="59">
        <f t="shared" si="162"/>
        <v>0</v>
      </c>
      <c r="Z35" s="8">
        <f t="shared" si="162"/>
        <v>0</v>
      </c>
      <c r="AA35" s="8">
        <f t="shared" si="162"/>
        <v>0</v>
      </c>
      <c r="AB35" s="59">
        <f t="shared" si="162"/>
        <v>0</v>
      </c>
      <c r="AC35" s="8">
        <f t="shared" si="162"/>
        <v>0</v>
      </c>
      <c r="AD35" s="8">
        <f t="shared" si="162"/>
        <v>0</v>
      </c>
      <c r="AE35" s="59">
        <f t="shared" si="162"/>
        <v>0</v>
      </c>
      <c r="AF35" s="8">
        <f t="shared" ref="AF35:AH35" si="163">SUM(AF31:AF34)</f>
        <v>0</v>
      </c>
      <c r="AG35" s="8">
        <f t="shared" si="163"/>
        <v>0</v>
      </c>
      <c r="AH35" s="59">
        <f t="shared" si="163"/>
        <v>0</v>
      </c>
    </row>
    <row r="36" spans="1:34">
      <c r="A36" s="12" t="s">
        <v>37</v>
      </c>
      <c r="B36" s="18"/>
      <c r="C36" s="18"/>
      <c r="D36" s="58">
        <f t="shared" ref="D36:D37" si="164">SUM(B36:C36)</f>
        <v>0</v>
      </c>
      <c r="E36" s="18"/>
      <c r="F36" s="18"/>
      <c r="G36" s="58">
        <f t="shared" ref="G36:G37" si="165">SUM(E36:F36)</f>
        <v>0</v>
      </c>
      <c r="H36" s="18"/>
      <c r="I36" s="18"/>
      <c r="J36" s="58">
        <f t="shared" ref="J36:J37" si="166">SUM(H36:I36)</f>
        <v>0</v>
      </c>
      <c r="K36" s="18"/>
      <c r="L36" s="18"/>
      <c r="M36" s="58">
        <f t="shared" ref="M36:M37" si="167">SUM(K36:L36)</f>
        <v>0</v>
      </c>
      <c r="N36" s="18"/>
      <c r="O36" s="18"/>
      <c r="P36" s="58">
        <f t="shared" ref="P36:P37" si="168">SUM(N36:O36)</f>
        <v>0</v>
      </c>
      <c r="Q36" s="18"/>
      <c r="R36" s="18"/>
      <c r="S36" s="58">
        <f t="shared" ref="S36:S37" si="169">SUM(Q36:R36)</f>
        <v>0</v>
      </c>
      <c r="T36" s="18"/>
      <c r="U36" s="18"/>
      <c r="V36" s="58">
        <f t="shared" ref="V36:V37" si="170">SUM(T36:U36)</f>
        <v>0</v>
      </c>
      <c r="W36" s="18"/>
      <c r="X36" s="18"/>
      <c r="Y36" s="58">
        <f t="shared" ref="Y36:Y37" si="171">SUM(W36:X36)</f>
        <v>0</v>
      </c>
      <c r="Z36" s="18"/>
      <c r="AA36" s="18"/>
      <c r="AB36" s="58">
        <f t="shared" ref="AB36:AB37" si="172">SUM(Z36:AA36)</f>
        <v>0</v>
      </c>
      <c r="AC36" s="18"/>
      <c r="AD36" s="18"/>
      <c r="AE36" s="58">
        <f t="shared" ref="AE36:AE37" si="173">SUM(AC36:AD36)</f>
        <v>0</v>
      </c>
      <c r="AF36" s="18">
        <f t="shared" ref="AF36:AF37" si="174">B36+E36+H36+K36+N36+Q36+T36+W36+Z36+AC36</f>
        <v>0</v>
      </c>
      <c r="AG36" s="18">
        <f t="shared" ref="AG36:AG37" si="175">C36+F36+I36+L36+O36+R36+U36+X36+AA36+AD36</f>
        <v>0</v>
      </c>
      <c r="AH36" s="58">
        <f t="shared" ref="AH36:AH37" si="176">SUM(AF36:AG36)</f>
        <v>0</v>
      </c>
    </row>
    <row r="37" spans="1:34">
      <c r="A37" s="12" t="s">
        <v>38</v>
      </c>
      <c r="B37" s="18"/>
      <c r="C37" s="18"/>
      <c r="D37" s="58">
        <f t="shared" si="164"/>
        <v>0</v>
      </c>
      <c r="E37" s="18"/>
      <c r="F37" s="18"/>
      <c r="G37" s="58">
        <f t="shared" si="165"/>
        <v>0</v>
      </c>
      <c r="H37" s="18"/>
      <c r="I37" s="18"/>
      <c r="J37" s="58">
        <f t="shared" si="166"/>
        <v>0</v>
      </c>
      <c r="K37" s="18"/>
      <c r="L37" s="18"/>
      <c r="M37" s="58">
        <f t="shared" si="167"/>
        <v>0</v>
      </c>
      <c r="N37" s="18"/>
      <c r="O37" s="18"/>
      <c r="P37" s="58">
        <f t="shared" si="168"/>
        <v>0</v>
      </c>
      <c r="Q37" s="18"/>
      <c r="R37" s="18"/>
      <c r="S37" s="58">
        <f t="shared" si="169"/>
        <v>0</v>
      </c>
      <c r="T37" s="18"/>
      <c r="U37" s="18"/>
      <c r="V37" s="58">
        <f t="shared" si="170"/>
        <v>0</v>
      </c>
      <c r="W37" s="18"/>
      <c r="X37" s="18"/>
      <c r="Y37" s="58">
        <f t="shared" si="171"/>
        <v>0</v>
      </c>
      <c r="Z37" s="18"/>
      <c r="AA37" s="18"/>
      <c r="AB37" s="58">
        <f t="shared" si="172"/>
        <v>0</v>
      </c>
      <c r="AC37" s="18"/>
      <c r="AD37" s="18"/>
      <c r="AE37" s="58">
        <f t="shared" si="173"/>
        <v>0</v>
      </c>
      <c r="AF37" s="18">
        <f t="shared" si="174"/>
        <v>0</v>
      </c>
      <c r="AG37" s="18">
        <f t="shared" si="175"/>
        <v>0</v>
      </c>
      <c r="AH37" s="58">
        <f t="shared" si="176"/>
        <v>0</v>
      </c>
    </row>
    <row r="38" spans="1:34">
      <c r="A38" s="13" t="s">
        <v>39</v>
      </c>
      <c r="B38" s="8">
        <f t="shared" ref="B38" si="177">SUM(B36:B37)</f>
        <v>0</v>
      </c>
      <c r="C38" s="8">
        <f t="shared" ref="C38" si="178">SUM(C36:C37)</f>
        <v>0</v>
      </c>
      <c r="D38" s="59">
        <f t="shared" ref="D38:F38" si="179">SUM(D36:D37)</f>
        <v>0</v>
      </c>
      <c r="E38" s="8">
        <f t="shared" si="179"/>
        <v>0</v>
      </c>
      <c r="F38" s="8">
        <f t="shared" si="179"/>
        <v>0</v>
      </c>
      <c r="G38" s="59">
        <f t="shared" ref="G38:AE38" si="180">SUM(G36:G37)</f>
        <v>0</v>
      </c>
      <c r="H38" s="8">
        <f t="shared" si="180"/>
        <v>0</v>
      </c>
      <c r="I38" s="8">
        <f t="shared" si="180"/>
        <v>0</v>
      </c>
      <c r="J38" s="59">
        <f t="shared" si="180"/>
        <v>0</v>
      </c>
      <c r="K38" s="8">
        <f t="shared" si="180"/>
        <v>0</v>
      </c>
      <c r="L38" s="8">
        <f t="shared" si="180"/>
        <v>0</v>
      </c>
      <c r="M38" s="59">
        <f t="shared" si="180"/>
        <v>0</v>
      </c>
      <c r="N38" s="8">
        <f t="shared" si="180"/>
        <v>0</v>
      </c>
      <c r="O38" s="8">
        <f t="shared" si="180"/>
        <v>0</v>
      </c>
      <c r="P38" s="59">
        <f t="shared" si="180"/>
        <v>0</v>
      </c>
      <c r="Q38" s="8">
        <f t="shared" si="180"/>
        <v>0</v>
      </c>
      <c r="R38" s="8">
        <f t="shared" si="180"/>
        <v>0</v>
      </c>
      <c r="S38" s="59">
        <f t="shared" si="180"/>
        <v>0</v>
      </c>
      <c r="T38" s="8">
        <f t="shared" si="180"/>
        <v>0</v>
      </c>
      <c r="U38" s="8">
        <f t="shared" si="180"/>
        <v>0</v>
      </c>
      <c r="V38" s="59">
        <f t="shared" si="180"/>
        <v>0</v>
      </c>
      <c r="W38" s="8">
        <f t="shared" si="180"/>
        <v>0</v>
      </c>
      <c r="X38" s="8">
        <f t="shared" si="180"/>
        <v>0</v>
      </c>
      <c r="Y38" s="59">
        <f t="shared" si="180"/>
        <v>0</v>
      </c>
      <c r="Z38" s="8">
        <f t="shared" si="180"/>
        <v>0</v>
      </c>
      <c r="AA38" s="8">
        <f t="shared" si="180"/>
        <v>0</v>
      </c>
      <c r="AB38" s="59">
        <f t="shared" si="180"/>
        <v>0</v>
      </c>
      <c r="AC38" s="8">
        <f t="shared" si="180"/>
        <v>0</v>
      </c>
      <c r="AD38" s="8">
        <f t="shared" si="180"/>
        <v>0</v>
      </c>
      <c r="AE38" s="59">
        <f t="shared" si="180"/>
        <v>0</v>
      </c>
      <c r="AF38" s="8">
        <f t="shared" ref="AF38:AH38" si="181">SUM(AF36:AF37)</f>
        <v>0</v>
      </c>
      <c r="AG38" s="8">
        <f t="shared" si="181"/>
        <v>0</v>
      </c>
      <c r="AH38" s="59">
        <f t="shared" si="181"/>
        <v>0</v>
      </c>
    </row>
    <row r="39" spans="1:34">
      <c r="A39" s="14" t="s">
        <v>40</v>
      </c>
      <c r="B39" s="18"/>
      <c r="C39" s="18"/>
      <c r="D39" s="58">
        <f t="shared" ref="D39:D40" si="182">SUM(B39:C39)</f>
        <v>0</v>
      </c>
      <c r="E39" s="18"/>
      <c r="F39" s="18"/>
      <c r="G39" s="58">
        <f t="shared" ref="G39:G40" si="183">SUM(E39:F39)</f>
        <v>0</v>
      </c>
      <c r="H39" s="18"/>
      <c r="I39" s="18"/>
      <c r="J39" s="58">
        <f t="shared" ref="J39:J40" si="184">SUM(H39:I39)</f>
        <v>0</v>
      </c>
      <c r="K39" s="18"/>
      <c r="L39" s="18"/>
      <c r="M39" s="58">
        <f t="shared" ref="M39:M40" si="185">SUM(K39:L39)</f>
        <v>0</v>
      </c>
      <c r="N39" s="18"/>
      <c r="O39" s="18"/>
      <c r="P39" s="58">
        <f t="shared" ref="P39:P40" si="186">SUM(N39:O39)</f>
        <v>0</v>
      </c>
      <c r="Q39" s="18"/>
      <c r="R39" s="18"/>
      <c r="S39" s="58">
        <f t="shared" ref="S39:S40" si="187">SUM(Q39:R39)</f>
        <v>0</v>
      </c>
      <c r="T39" s="18"/>
      <c r="U39" s="18"/>
      <c r="V39" s="58">
        <f t="shared" ref="V39:V40" si="188">SUM(T39:U39)</f>
        <v>0</v>
      </c>
      <c r="W39" s="18"/>
      <c r="X39" s="18"/>
      <c r="Y39" s="58">
        <f t="shared" ref="Y39:Y40" si="189">SUM(W39:X39)</f>
        <v>0</v>
      </c>
      <c r="Z39" s="18"/>
      <c r="AA39" s="18"/>
      <c r="AB39" s="58">
        <f t="shared" ref="AB39:AB40" si="190">SUM(Z39:AA39)</f>
        <v>0</v>
      </c>
      <c r="AC39" s="18"/>
      <c r="AD39" s="18"/>
      <c r="AE39" s="58">
        <f t="shared" ref="AE39:AE40" si="191">SUM(AC39:AD39)</f>
        <v>0</v>
      </c>
      <c r="AF39" s="18">
        <f t="shared" ref="AF39:AF40" si="192">B39+E39+H39+K39+N39+Q39+T39+W39+Z39+AC39</f>
        <v>0</v>
      </c>
      <c r="AG39" s="18">
        <f t="shared" ref="AG39:AG40" si="193">C39+F39+I39+L39+O39+R39+U39+X39+AA39+AD39</f>
        <v>0</v>
      </c>
      <c r="AH39" s="58">
        <f t="shared" ref="AH39:AH40" si="194">SUM(AF39:AG39)</f>
        <v>0</v>
      </c>
    </row>
    <row r="40" spans="1:34">
      <c r="A40" s="14" t="s">
        <v>41</v>
      </c>
      <c r="B40" s="18"/>
      <c r="C40" s="18"/>
      <c r="D40" s="58">
        <f t="shared" si="182"/>
        <v>0</v>
      </c>
      <c r="E40" s="18"/>
      <c r="F40" s="18"/>
      <c r="G40" s="58">
        <f t="shared" si="183"/>
        <v>0</v>
      </c>
      <c r="H40" s="18"/>
      <c r="I40" s="18"/>
      <c r="J40" s="58">
        <f t="shared" si="184"/>
        <v>0</v>
      </c>
      <c r="K40" s="18"/>
      <c r="L40" s="18"/>
      <c r="M40" s="58">
        <f t="shared" si="185"/>
        <v>0</v>
      </c>
      <c r="N40" s="18"/>
      <c r="O40" s="18"/>
      <c r="P40" s="58">
        <f t="shared" si="186"/>
        <v>0</v>
      </c>
      <c r="Q40" s="18"/>
      <c r="R40" s="18"/>
      <c r="S40" s="58">
        <f t="shared" si="187"/>
        <v>0</v>
      </c>
      <c r="T40" s="18"/>
      <c r="U40" s="18"/>
      <c r="V40" s="58">
        <f t="shared" si="188"/>
        <v>0</v>
      </c>
      <c r="W40" s="18"/>
      <c r="X40" s="18"/>
      <c r="Y40" s="58">
        <f t="shared" si="189"/>
        <v>0</v>
      </c>
      <c r="Z40" s="18"/>
      <c r="AA40" s="18"/>
      <c r="AB40" s="58">
        <f t="shared" si="190"/>
        <v>0</v>
      </c>
      <c r="AC40" s="18"/>
      <c r="AD40" s="18"/>
      <c r="AE40" s="58">
        <f t="shared" si="191"/>
        <v>0</v>
      </c>
      <c r="AF40" s="18">
        <f t="shared" si="192"/>
        <v>0</v>
      </c>
      <c r="AG40" s="18">
        <f t="shared" si="193"/>
        <v>0</v>
      </c>
      <c r="AH40" s="58">
        <f t="shared" si="194"/>
        <v>0</v>
      </c>
    </row>
    <row r="41" spans="1:34">
      <c r="A41" s="13" t="s">
        <v>42</v>
      </c>
      <c r="B41" s="8">
        <f t="shared" ref="B41" si="195">SUM(B39:B40)</f>
        <v>0</v>
      </c>
      <c r="C41" s="8">
        <f t="shared" ref="C41" si="196">SUM(C39:C40)</f>
        <v>0</v>
      </c>
      <c r="D41" s="59">
        <f t="shared" ref="D41:F41" si="197">SUM(D39:D40)</f>
        <v>0</v>
      </c>
      <c r="E41" s="8">
        <f t="shared" si="197"/>
        <v>0</v>
      </c>
      <c r="F41" s="8">
        <f t="shared" si="197"/>
        <v>0</v>
      </c>
      <c r="G41" s="59">
        <f t="shared" ref="G41:AE41" si="198">SUM(G39:G40)</f>
        <v>0</v>
      </c>
      <c r="H41" s="8">
        <f t="shared" si="198"/>
        <v>0</v>
      </c>
      <c r="I41" s="8">
        <f t="shared" si="198"/>
        <v>0</v>
      </c>
      <c r="J41" s="59">
        <f t="shared" si="198"/>
        <v>0</v>
      </c>
      <c r="K41" s="8">
        <f t="shared" si="198"/>
        <v>0</v>
      </c>
      <c r="L41" s="8">
        <f t="shared" si="198"/>
        <v>0</v>
      </c>
      <c r="M41" s="59">
        <f t="shared" si="198"/>
        <v>0</v>
      </c>
      <c r="N41" s="8">
        <f t="shared" si="198"/>
        <v>0</v>
      </c>
      <c r="O41" s="8">
        <f t="shared" si="198"/>
        <v>0</v>
      </c>
      <c r="P41" s="59">
        <f t="shared" si="198"/>
        <v>0</v>
      </c>
      <c r="Q41" s="8">
        <f t="shared" si="198"/>
        <v>0</v>
      </c>
      <c r="R41" s="8">
        <f t="shared" si="198"/>
        <v>0</v>
      </c>
      <c r="S41" s="59">
        <f t="shared" si="198"/>
        <v>0</v>
      </c>
      <c r="T41" s="8">
        <f t="shared" si="198"/>
        <v>0</v>
      </c>
      <c r="U41" s="8">
        <f t="shared" si="198"/>
        <v>0</v>
      </c>
      <c r="V41" s="59">
        <f t="shared" si="198"/>
        <v>0</v>
      </c>
      <c r="W41" s="8">
        <f t="shared" si="198"/>
        <v>0</v>
      </c>
      <c r="X41" s="8">
        <f t="shared" si="198"/>
        <v>0</v>
      </c>
      <c r="Y41" s="59">
        <f t="shared" si="198"/>
        <v>0</v>
      </c>
      <c r="Z41" s="8">
        <f t="shared" si="198"/>
        <v>0</v>
      </c>
      <c r="AA41" s="8">
        <f t="shared" si="198"/>
        <v>0</v>
      </c>
      <c r="AB41" s="59">
        <f t="shared" si="198"/>
        <v>0</v>
      </c>
      <c r="AC41" s="8">
        <f t="shared" si="198"/>
        <v>0</v>
      </c>
      <c r="AD41" s="8">
        <f t="shared" si="198"/>
        <v>0</v>
      </c>
      <c r="AE41" s="59">
        <f t="shared" si="198"/>
        <v>0</v>
      </c>
      <c r="AF41" s="8">
        <f t="shared" ref="AF41:AH41" si="199">SUM(AF39:AF40)</f>
        <v>0</v>
      </c>
      <c r="AG41" s="8">
        <f t="shared" si="199"/>
        <v>0</v>
      </c>
      <c r="AH41" s="59">
        <f t="shared" si="199"/>
        <v>0</v>
      </c>
    </row>
    <row r="42" spans="1:34">
      <c r="A42" s="12" t="s">
        <v>43</v>
      </c>
      <c r="B42" s="18"/>
      <c r="C42" s="18"/>
      <c r="D42" s="58">
        <f t="shared" ref="D42:D44" si="200">SUM(B42:C42)</f>
        <v>0</v>
      </c>
      <c r="E42" s="18"/>
      <c r="F42" s="18"/>
      <c r="G42" s="58">
        <f t="shared" ref="G42:G44" si="201">SUM(E42:F42)</f>
        <v>0</v>
      </c>
      <c r="H42" s="18"/>
      <c r="I42" s="18"/>
      <c r="J42" s="58">
        <f t="shared" ref="J42:J44" si="202">SUM(H42:I42)</f>
        <v>0</v>
      </c>
      <c r="K42" s="18"/>
      <c r="L42" s="18"/>
      <c r="M42" s="58">
        <f t="shared" ref="M42:M44" si="203">SUM(K42:L42)</f>
        <v>0</v>
      </c>
      <c r="N42" s="18"/>
      <c r="O42" s="18"/>
      <c r="P42" s="58">
        <f t="shared" ref="P42:P44" si="204">SUM(N42:O42)</f>
        <v>0</v>
      </c>
      <c r="Q42" s="18"/>
      <c r="R42" s="18"/>
      <c r="S42" s="58">
        <f t="shared" ref="S42:S44" si="205">SUM(Q42:R42)</f>
        <v>0</v>
      </c>
      <c r="T42" s="18"/>
      <c r="U42" s="18"/>
      <c r="V42" s="58">
        <f t="shared" ref="V42:V44" si="206">SUM(T42:U42)</f>
        <v>0</v>
      </c>
      <c r="W42" s="18"/>
      <c r="X42" s="18"/>
      <c r="Y42" s="58">
        <f t="shared" ref="Y42:Y44" si="207">SUM(W42:X42)</f>
        <v>0</v>
      </c>
      <c r="Z42" s="18"/>
      <c r="AA42" s="18"/>
      <c r="AB42" s="58">
        <f t="shared" ref="AB42:AB44" si="208">SUM(Z42:AA42)</f>
        <v>0</v>
      </c>
      <c r="AC42" s="18"/>
      <c r="AD42" s="18"/>
      <c r="AE42" s="58">
        <f t="shared" ref="AE42:AE44" si="209">SUM(AC42:AD42)</f>
        <v>0</v>
      </c>
      <c r="AF42" s="18">
        <f t="shared" ref="AF42:AF44" si="210">B42+E42+H42+K42+N42+Q42+T42+W42+Z42+AC42</f>
        <v>0</v>
      </c>
      <c r="AG42" s="18">
        <f t="shared" ref="AG42:AG44" si="211">C42+F42+I42+L42+O42+R42+U42+X42+AA42+AD42</f>
        <v>0</v>
      </c>
      <c r="AH42" s="58">
        <f t="shared" ref="AH42:AH44" si="212">SUM(AF42:AG42)</f>
        <v>0</v>
      </c>
    </row>
    <row r="43" spans="1:34">
      <c r="A43" s="12" t="s">
        <v>44</v>
      </c>
      <c r="B43" s="18"/>
      <c r="C43" s="18"/>
      <c r="D43" s="58">
        <f t="shared" si="200"/>
        <v>0</v>
      </c>
      <c r="E43" s="18"/>
      <c r="F43" s="18"/>
      <c r="G43" s="58">
        <f t="shared" si="201"/>
        <v>0</v>
      </c>
      <c r="H43" s="18"/>
      <c r="I43" s="18"/>
      <c r="J43" s="58">
        <f t="shared" si="202"/>
        <v>0</v>
      </c>
      <c r="K43" s="18"/>
      <c r="L43" s="18"/>
      <c r="M43" s="58">
        <f t="shared" si="203"/>
        <v>0</v>
      </c>
      <c r="N43" s="18"/>
      <c r="O43" s="18"/>
      <c r="P43" s="58">
        <f t="shared" si="204"/>
        <v>0</v>
      </c>
      <c r="Q43" s="18"/>
      <c r="R43" s="18"/>
      <c r="S43" s="58">
        <f t="shared" si="205"/>
        <v>0</v>
      </c>
      <c r="T43" s="18"/>
      <c r="U43" s="18"/>
      <c r="V43" s="58">
        <f t="shared" si="206"/>
        <v>0</v>
      </c>
      <c r="W43" s="18"/>
      <c r="X43" s="18"/>
      <c r="Y43" s="58">
        <f t="shared" si="207"/>
        <v>0</v>
      </c>
      <c r="Z43" s="18"/>
      <c r="AA43" s="18"/>
      <c r="AB43" s="58">
        <f t="shared" si="208"/>
        <v>0</v>
      </c>
      <c r="AC43" s="18"/>
      <c r="AD43" s="18"/>
      <c r="AE43" s="58">
        <f t="shared" si="209"/>
        <v>0</v>
      </c>
      <c r="AF43" s="18">
        <f t="shared" si="210"/>
        <v>0</v>
      </c>
      <c r="AG43" s="18">
        <f t="shared" si="211"/>
        <v>0</v>
      </c>
      <c r="AH43" s="58">
        <f t="shared" si="212"/>
        <v>0</v>
      </c>
    </row>
    <row r="44" spans="1:34">
      <c r="A44" s="12" t="s">
        <v>45</v>
      </c>
      <c r="B44" s="18"/>
      <c r="C44" s="18"/>
      <c r="D44" s="58">
        <f t="shared" si="200"/>
        <v>0</v>
      </c>
      <c r="E44" s="18"/>
      <c r="F44" s="18"/>
      <c r="G44" s="58">
        <f t="shared" si="201"/>
        <v>0</v>
      </c>
      <c r="H44" s="18"/>
      <c r="I44" s="18"/>
      <c r="J44" s="58">
        <f t="shared" si="202"/>
        <v>0</v>
      </c>
      <c r="K44" s="18"/>
      <c r="L44" s="18"/>
      <c r="M44" s="58">
        <f t="shared" si="203"/>
        <v>0</v>
      </c>
      <c r="N44" s="18"/>
      <c r="O44" s="18"/>
      <c r="P44" s="58">
        <f t="shared" si="204"/>
        <v>0</v>
      </c>
      <c r="Q44" s="18"/>
      <c r="R44" s="18"/>
      <c r="S44" s="58">
        <f t="shared" si="205"/>
        <v>0</v>
      </c>
      <c r="T44" s="18"/>
      <c r="U44" s="18"/>
      <c r="V44" s="58">
        <f t="shared" si="206"/>
        <v>0</v>
      </c>
      <c r="W44" s="18"/>
      <c r="X44" s="18"/>
      <c r="Y44" s="58">
        <f t="shared" si="207"/>
        <v>0</v>
      </c>
      <c r="Z44" s="18"/>
      <c r="AA44" s="18"/>
      <c r="AB44" s="58">
        <f t="shared" si="208"/>
        <v>0</v>
      </c>
      <c r="AC44" s="18"/>
      <c r="AD44" s="18"/>
      <c r="AE44" s="58">
        <f t="shared" si="209"/>
        <v>0</v>
      </c>
      <c r="AF44" s="18">
        <f t="shared" si="210"/>
        <v>0</v>
      </c>
      <c r="AG44" s="18">
        <f t="shared" si="211"/>
        <v>0</v>
      </c>
      <c r="AH44" s="58">
        <f t="shared" si="212"/>
        <v>0</v>
      </c>
    </row>
    <row r="45" spans="1:34">
      <c r="A45" s="6" t="s">
        <v>46</v>
      </c>
      <c r="B45" s="8">
        <f t="shared" ref="B45" si="213">SUM(B42:B44)</f>
        <v>0</v>
      </c>
      <c r="C45" s="8">
        <f t="shared" ref="C45" si="214">SUM(C42:C44)</f>
        <v>0</v>
      </c>
      <c r="D45" s="59">
        <f t="shared" ref="D45:F45" si="215">SUM(D42:D44)</f>
        <v>0</v>
      </c>
      <c r="E45" s="8">
        <f t="shared" si="215"/>
        <v>0</v>
      </c>
      <c r="F45" s="8">
        <f t="shared" si="215"/>
        <v>0</v>
      </c>
      <c r="G45" s="59">
        <f t="shared" ref="G45:AE45" si="216">SUM(G42:G44)</f>
        <v>0</v>
      </c>
      <c r="H45" s="8">
        <f t="shared" si="216"/>
        <v>0</v>
      </c>
      <c r="I45" s="8">
        <f t="shared" si="216"/>
        <v>0</v>
      </c>
      <c r="J45" s="59">
        <f t="shared" si="216"/>
        <v>0</v>
      </c>
      <c r="K45" s="8">
        <f t="shared" si="216"/>
        <v>0</v>
      </c>
      <c r="L45" s="8">
        <f t="shared" si="216"/>
        <v>0</v>
      </c>
      <c r="M45" s="59">
        <f t="shared" si="216"/>
        <v>0</v>
      </c>
      <c r="N45" s="8">
        <f t="shared" si="216"/>
        <v>0</v>
      </c>
      <c r="O45" s="8">
        <f t="shared" si="216"/>
        <v>0</v>
      </c>
      <c r="P45" s="59">
        <f t="shared" si="216"/>
        <v>0</v>
      </c>
      <c r="Q45" s="8">
        <f t="shared" si="216"/>
        <v>0</v>
      </c>
      <c r="R45" s="8">
        <f t="shared" si="216"/>
        <v>0</v>
      </c>
      <c r="S45" s="59">
        <f t="shared" si="216"/>
        <v>0</v>
      </c>
      <c r="T45" s="8">
        <f t="shared" si="216"/>
        <v>0</v>
      </c>
      <c r="U45" s="8">
        <f t="shared" si="216"/>
        <v>0</v>
      </c>
      <c r="V45" s="59">
        <f t="shared" si="216"/>
        <v>0</v>
      </c>
      <c r="W45" s="8">
        <f t="shared" si="216"/>
        <v>0</v>
      </c>
      <c r="X45" s="8">
        <f t="shared" si="216"/>
        <v>0</v>
      </c>
      <c r="Y45" s="59">
        <f t="shared" si="216"/>
        <v>0</v>
      </c>
      <c r="Z45" s="8">
        <f t="shared" si="216"/>
        <v>0</v>
      </c>
      <c r="AA45" s="8">
        <f t="shared" si="216"/>
        <v>0</v>
      </c>
      <c r="AB45" s="59">
        <f t="shared" si="216"/>
        <v>0</v>
      </c>
      <c r="AC45" s="8">
        <f t="shared" si="216"/>
        <v>0</v>
      </c>
      <c r="AD45" s="8">
        <f t="shared" si="216"/>
        <v>0</v>
      </c>
      <c r="AE45" s="59">
        <f t="shared" si="216"/>
        <v>0</v>
      </c>
      <c r="AF45" s="8">
        <f t="shared" ref="AF45:AH45" si="217">SUM(AF42:AF44)</f>
        <v>0</v>
      </c>
      <c r="AG45" s="8">
        <f t="shared" si="217"/>
        <v>0</v>
      </c>
      <c r="AH45" s="59">
        <f t="shared" si="217"/>
        <v>0</v>
      </c>
    </row>
    <row r="46" spans="1:34">
      <c r="A46" s="9" t="s">
        <v>913</v>
      </c>
      <c r="B46" s="11">
        <f t="shared" ref="B46" si="218">SUM(B45,B41,B38,B35)</f>
        <v>0</v>
      </c>
      <c r="C46" s="11">
        <f t="shared" ref="C46" si="219">SUM(C45,C41,C38,C35)</f>
        <v>0</v>
      </c>
      <c r="D46" s="59">
        <f t="shared" ref="D46:F46" si="220">SUM(D45,D41,D38,D35)</f>
        <v>0</v>
      </c>
      <c r="E46" s="11">
        <f t="shared" si="220"/>
        <v>0</v>
      </c>
      <c r="F46" s="11">
        <f t="shared" si="220"/>
        <v>0</v>
      </c>
      <c r="G46" s="59">
        <f t="shared" ref="G46:AE46" si="221">SUM(G45,G41,G38,G35)</f>
        <v>0</v>
      </c>
      <c r="H46" s="11">
        <f t="shared" si="221"/>
        <v>0</v>
      </c>
      <c r="I46" s="11">
        <f t="shared" si="221"/>
        <v>0</v>
      </c>
      <c r="J46" s="59">
        <f t="shared" si="221"/>
        <v>0</v>
      </c>
      <c r="K46" s="11">
        <f t="shared" si="221"/>
        <v>0</v>
      </c>
      <c r="L46" s="11">
        <f t="shared" si="221"/>
        <v>0</v>
      </c>
      <c r="M46" s="59">
        <f t="shared" si="221"/>
        <v>0</v>
      </c>
      <c r="N46" s="11">
        <f t="shared" si="221"/>
        <v>0</v>
      </c>
      <c r="O46" s="11">
        <f t="shared" si="221"/>
        <v>0</v>
      </c>
      <c r="P46" s="59">
        <f t="shared" si="221"/>
        <v>0</v>
      </c>
      <c r="Q46" s="11">
        <f t="shared" si="221"/>
        <v>0</v>
      </c>
      <c r="R46" s="11">
        <f t="shared" si="221"/>
        <v>0</v>
      </c>
      <c r="S46" s="59">
        <f t="shared" si="221"/>
        <v>0</v>
      </c>
      <c r="T46" s="11">
        <f t="shared" si="221"/>
        <v>0</v>
      </c>
      <c r="U46" s="11">
        <f t="shared" si="221"/>
        <v>0</v>
      </c>
      <c r="V46" s="59">
        <f t="shared" si="221"/>
        <v>0</v>
      </c>
      <c r="W46" s="11">
        <f t="shared" si="221"/>
        <v>0</v>
      </c>
      <c r="X46" s="11">
        <f t="shared" si="221"/>
        <v>0</v>
      </c>
      <c r="Y46" s="59">
        <f t="shared" si="221"/>
        <v>0</v>
      </c>
      <c r="Z46" s="11">
        <f t="shared" si="221"/>
        <v>0</v>
      </c>
      <c r="AA46" s="11">
        <f t="shared" si="221"/>
        <v>0</v>
      </c>
      <c r="AB46" s="59">
        <f t="shared" si="221"/>
        <v>0</v>
      </c>
      <c r="AC46" s="11">
        <f t="shared" si="221"/>
        <v>0</v>
      </c>
      <c r="AD46" s="11">
        <f t="shared" si="221"/>
        <v>0</v>
      </c>
      <c r="AE46" s="59">
        <f t="shared" si="221"/>
        <v>0</v>
      </c>
      <c r="AF46" s="11">
        <f t="shared" ref="AF46:AH46" si="222">SUM(AF45,AF41,AF38,AF35)</f>
        <v>0</v>
      </c>
      <c r="AG46" s="11">
        <f t="shared" si="222"/>
        <v>0</v>
      </c>
      <c r="AH46" s="59">
        <f t="shared" si="222"/>
        <v>0</v>
      </c>
    </row>
    <row r="47" spans="1:34">
      <c r="A47" s="12" t="s">
        <v>23</v>
      </c>
      <c r="B47" s="18"/>
      <c r="C47" s="18"/>
      <c r="D47" s="58">
        <f t="shared" ref="D47:D48" si="223">SUM(B47:C47)</f>
        <v>0</v>
      </c>
      <c r="E47" s="18"/>
      <c r="F47" s="18"/>
      <c r="G47" s="58">
        <f t="shared" ref="G47:G48" si="224">SUM(E47:F47)</f>
        <v>0</v>
      </c>
      <c r="H47" s="18"/>
      <c r="I47" s="18"/>
      <c r="J47" s="58">
        <f t="shared" ref="J47:J48" si="225">SUM(H47:I47)</f>
        <v>0</v>
      </c>
      <c r="K47" s="18"/>
      <c r="L47" s="18"/>
      <c r="M47" s="58">
        <f t="shared" ref="M47:M48" si="226">SUM(K47:L47)</f>
        <v>0</v>
      </c>
      <c r="N47" s="18"/>
      <c r="O47" s="18"/>
      <c r="P47" s="58">
        <f t="shared" ref="P47:P48" si="227">SUM(N47:O47)</f>
        <v>0</v>
      </c>
      <c r="Q47" s="18"/>
      <c r="R47" s="18"/>
      <c r="S47" s="58">
        <f t="shared" ref="S47:S48" si="228">SUM(Q47:R47)</f>
        <v>0</v>
      </c>
      <c r="T47" s="18"/>
      <c r="U47" s="18"/>
      <c r="V47" s="58">
        <f t="shared" ref="V47:V48" si="229">SUM(T47:U47)</f>
        <v>0</v>
      </c>
      <c r="W47" s="18"/>
      <c r="X47" s="18"/>
      <c r="Y47" s="58">
        <f t="shared" ref="Y47:Y48" si="230">SUM(W47:X47)</f>
        <v>0</v>
      </c>
      <c r="Z47" s="18"/>
      <c r="AA47" s="18"/>
      <c r="AB47" s="58">
        <f t="shared" ref="AB47:AB48" si="231">SUM(Z47:AA47)</f>
        <v>0</v>
      </c>
      <c r="AC47" s="18"/>
      <c r="AD47" s="18"/>
      <c r="AE47" s="58">
        <f t="shared" ref="AE47:AE48" si="232">SUM(AC47:AD47)</f>
        <v>0</v>
      </c>
      <c r="AF47" s="18">
        <f t="shared" ref="AF47:AF48" si="233">B47+E47+H47+K47+N47+Q47+T47+W47+Z47+AC47</f>
        <v>0</v>
      </c>
      <c r="AG47" s="18">
        <f t="shared" ref="AG47:AG48" si="234">C47+F47+I47+L47+O47+R47+U47+X47+AA47+AD47</f>
        <v>0</v>
      </c>
      <c r="AH47" s="58">
        <f t="shared" ref="AH47:AH48" si="235">SUM(AF47:AG47)</f>
        <v>0</v>
      </c>
    </row>
    <row r="48" spans="1:34">
      <c r="A48" s="3" t="s">
        <v>995</v>
      </c>
      <c r="B48" s="18"/>
      <c r="C48" s="18"/>
      <c r="D48" s="58">
        <f t="shared" si="223"/>
        <v>0</v>
      </c>
      <c r="E48" s="18"/>
      <c r="F48" s="18"/>
      <c r="G48" s="58">
        <f t="shared" si="224"/>
        <v>0</v>
      </c>
      <c r="H48" s="18"/>
      <c r="I48" s="18"/>
      <c r="J48" s="58">
        <f t="shared" si="225"/>
        <v>0</v>
      </c>
      <c r="K48" s="18"/>
      <c r="L48" s="18"/>
      <c r="M48" s="58">
        <f t="shared" si="226"/>
        <v>0</v>
      </c>
      <c r="N48" s="18"/>
      <c r="O48" s="18"/>
      <c r="P48" s="58">
        <f t="shared" si="227"/>
        <v>0</v>
      </c>
      <c r="Q48" s="18"/>
      <c r="R48" s="18"/>
      <c r="S48" s="58">
        <f t="shared" si="228"/>
        <v>0</v>
      </c>
      <c r="T48" s="18"/>
      <c r="U48" s="18"/>
      <c r="V48" s="58">
        <f t="shared" si="229"/>
        <v>0</v>
      </c>
      <c r="W48" s="18"/>
      <c r="X48" s="18"/>
      <c r="Y48" s="58">
        <f t="shared" si="230"/>
        <v>0</v>
      </c>
      <c r="Z48" s="18"/>
      <c r="AA48" s="18"/>
      <c r="AB48" s="58">
        <f t="shared" si="231"/>
        <v>0</v>
      </c>
      <c r="AC48" s="18"/>
      <c r="AD48" s="18"/>
      <c r="AE48" s="58">
        <f t="shared" si="232"/>
        <v>0</v>
      </c>
      <c r="AF48" s="18">
        <f t="shared" si="233"/>
        <v>0</v>
      </c>
      <c r="AG48" s="18">
        <f t="shared" si="234"/>
        <v>0</v>
      </c>
      <c r="AH48" s="58">
        <f t="shared" si="235"/>
        <v>0</v>
      </c>
    </row>
    <row r="49" spans="1:34">
      <c r="A49" s="13" t="s">
        <v>1048</v>
      </c>
      <c r="B49" s="8">
        <f t="shared" ref="B49" si="236">SUM(B47:B48)</f>
        <v>0</v>
      </c>
      <c r="C49" s="8">
        <f t="shared" ref="C49" si="237">SUM(C47:C48)</f>
        <v>0</v>
      </c>
      <c r="D49" s="59">
        <f t="shared" ref="D49:F49" si="238">SUM(D47:D48)</f>
        <v>0</v>
      </c>
      <c r="E49" s="8">
        <f t="shared" si="238"/>
        <v>0</v>
      </c>
      <c r="F49" s="8">
        <f t="shared" si="238"/>
        <v>0</v>
      </c>
      <c r="G49" s="59">
        <f t="shared" ref="G49:AE49" si="239">SUM(G47:G48)</f>
        <v>0</v>
      </c>
      <c r="H49" s="8">
        <f t="shared" si="239"/>
        <v>0</v>
      </c>
      <c r="I49" s="8">
        <f t="shared" si="239"/>
        <v>0</v>
      </c>
      <c r="J49" s="59">
        <f t="shared" si="239"/>
        <v>0</v>
      </c>
      <c r="K49" s="8">
        <f t="shared" si="239"/>
        <v>0</v>
      </c>
      <c r="L49" s="8">
        <f t="shared" si="239"/>
        <v>0</v>
      </c>
      <c r="M49" s="59">
        <f t="shared" si="239"/>
        <v>0</v>
      </c>
      <c r="N49" s="8">
        <f t="shared" si="239"/>
        <v>0</v>
      </c>
      <c r="O49" s="8">
        <f t="shared" si="239"/>
        <v>0</v>
      </c>
      <c r="P49" s="59">
        <f t="shared" si="239"/>
        <v>0</v>
      </c>
      <c r="Q49" s="8">
        <f t="shared" si="239"/>
        <v>0</v>
      </c>
      <c r="R49" s="8">
        <f t="shared" si="239"/>
        <v>0</v>
      </c>
      <c r="S49" s="59">
        <f t="shared" si="239"/>
        <v>0</v>
      </c>
      <c r="T49" s="8">
        <f t="shared" si="239"/>
        <v>0</v>
      </c>
      <c r="U49" s="8">
        <f t="shared" si="239"/>
        <v>0</v>
      </c>
      <c r="V49" s="59">
        <f t="shared" si="239"/>
        <v>0</v>
      </c>
      <c r="W49" s="8">
        <f t="shared" si="239"/>
        <v>0</v>
      </c>
      <c r="X49" s="8">
        <f t="shared" si="239"/>
        <v>0</v>
      </c>
      <c r="Y49" s="59">
        <f t="shared" si="239"/>
        <v>0</v>
      </c>
      <c r="Z49" s="8">
        <f t="shared" si="239"/>
        <v>0</v>
      </c>
      <c r="AA49" s="8">
        <f t="shared" si="239"/>
        <v>0</v>
      </c>
      <c r="AB49" s="59">
        <f t="shared" si="239"/>
        <v>0</v>
      </c>
      <c r="AC49" s="8">
        <f t="shared" si="239"/>
        <v>0</v>
      </c>
      <c r="AD49" s="8">
        <f t="shared" si="239"/>
        <v>0</v>
      </c>
      <c r="AE49" s="59">
        <f t="shared" si="239"/>
        <v>0</v>
      </c>
      <c r="AF49" s="8">
        <f t="shared" ref="AF49:AH49" si="240">SUM(AF47:AF48)</f>
        <v>0</v>
      </c>
      <c r="AG49" s="8">
        <f t="shared" si="240"/>
        <v>0</v>
      </c>
      <c r="AH49" s="59">
        <f t="shared" si="240"/>
        <v>0</v>
      </c>
    </row>
    <row r="50" spans="1:34">
      <c r="A50" s="3" t="s">
        <v>1008</v>
      </c>
      <c r="B50" s="18"/>
      <c r="C50" s="18"/>
      <c r="D50" s="58">
        <f t="shared" ref="D50:D51" si="241">SUM(B50:C50)</f>
        <v>0</v>
      </c>
      <c r="E50" s="18"/>
      <c r="F50" s="18"/>
      <c r="G50" s="58">
        <f t="shared" ref="G50:G51" si="242">SUM(E50:F50)</f>
        <v>0</v>
      </c>
      <c r="H50" s="18"/>
      <c r="I50" s="18"/>
      <c r="J50" s="58">
        <f t="shared" ref="J50:J51" si="243">SUM(H50:I50)</f>
        <v>0</v>
      </c>
      <c r="K50" s="18"/>
      <c r="L50" s="18"/>
      <c r="M50" s="58">
        <f t="shared" ref="M50:M51" si="244">SUM(K50:L50)</f>
        <v>0</v>
      </c>
      <c r="N50" s="18"/>
      <c r="O50" s="18"/>
      <c r="P50" s="58">
        <f t="shared" ref="P50:P51" si="245">SUM(N50:O50)</f>
        <v>0</v>
      </c>
      <c r="Q50" s="18"/>
      <c r="R50" s="18"/>
      <c r="S50" s="58">
        <f t="shared" ref="S50:S51" si="246">SUM(Q50:R50)</f>
        <v>0</v>
      </c>
      <c r="T50" s="18"/>
      <c r="U50" s="18"/>
      <c r="V50" s="58">
        <f t="shared" ref="V50:V51" si="247">SUM(T50:U50)</f>
        <v>0</v>
      </c>
      <c r="W50" s="18"/>
      <c r="X50" s="18"/>
      <c r="Y50" s="58">
        <f t="shared" ref="Y50:Y51" si="248">SUM(W50:X50)</f>
        <v>0</v>
      </c>
      <c r="Z50" s="18"/>
      <c r="AA50" s="18"/>
      <c r="AB50" s="58">
        <f t="shared" ref="AB50:AB51" si="249">SUM(Z50:AA50)</f>
        <v>0</v>
      </c>
      <c r="AC50" s="18"/>
      <c r="AD50" s="18"/>
      <c r="AE50" s="58">
        <f t="shared" ref="AE50:AE51" si="250">SUM(AC50:AD50)</f>
        <v>0</v>
      </c>
      <c r="AF50" s="18">
        <f t="shared" ref="AF50:AF51" si="251">B50+E50+H50+K50+N50+Q50+T50+W50+Z50+AC50</f>
        <v>0</v>
      </c>
      <c r="AG50" s="18">
        <f t="shared" ref="AG50:AG51" si="252">C50+F50+I50+L50+O50+R50+U50+X50+AA50+AD50</f>
        <v>0</v>
      </c>
      <c r="AH50" s="58">
        <f t="shared" ref="AH50:AH51" si="253">SUM(AF50:AG50)</f>
        <v>0</v>
      </c>
    </row>
    <row r="51" spans="1:34">
      <c r="A51" s="3" t="s">
        <v>1012</v>
      </c>
      <c r="B51" s="18"/>
      <c r="C51" s="18"/>
      <c r="D51" s="58">
        <f t="shared" si="241"/>
        <v>0</v>
      </c>
      <c r="E51" s="18"/>
      <c r="F51" s="18"/>
      <c r="G51" s="58">
        <f t="shared" si="242"/>
        <v>0</v>
      </c>
      <c r="H51" s="18"/>
      <c r="I51" s="18"/>
      <c r="J51" s="58">
        <f t="shared" si="243"/>
        <v>0</v>
      </c>
      <c r="K51" s="18"/>
      <c r="L51" s="18"/>
      <c r="M51" s="58">
        <f t="shared" si="244"/>
        <v>0</v>
      </c>
      <c r="N51" s="18"/>
      <c r="O51" s="18"/>
      <c r="P51" s="58">
        <f t="shared" si="245"/>
        <v>0</v>
      </c>
      <c r="Q51" s="18"/>
      <c r="R51" s="18"/>
      <c r="S51" s="58">
        <f t="shared" si="246"/>
        <v>0</v>
      </c>
      <c r="T51" s="18"/>
      <c r="U51" s="18"/>
      <c r="V51" s="58">
        <f t="shared" si="247"/>
        <v>0</v>
      </c>
      <c r="W51" s="18"/>
      <c r="X51" s="18"/>
      <c r="Y51" s="58">
        <f t="shared" si="248"/>
        <v>0</v>
      </c>
      <c r="Z51" s="18"/>
      <c r="AA51" s="18"/>
      <c r="AB51" s="58">
        <f t="shared" si="249"/>
        <v>0</v>
      </c>
      <c r="AC51" s="18"/>
      <c r="AD51" s="18"/>
      <c r="AE51" s="58">
        <f t="shared" si="250"/>
        <v>0</v>
      </c>
      <c r="AF51" s="18">
        <f t="shared" si="251"/>
        <v>0</v>
      </c>
      <c r="AG51" s="18">
        <f t="shared" si="252"/>
        <v>0</v>
      </c>
      <c r="AH51" s="58">
        <f t="shared" si="253"/>
        <v>0</v>
      </c>
    </row>
    <row r="52" spans="1:34">
      <c r="A52" s="6" t="s">
        <v>10</v>
      </c>
      <c r="B52" s="8">
        <f t="shared" ref="B52" si="254">SUM(B50:B51)</f>
        <v>0</v>
      </c>
      <c r="C52" s="8">
        <f t="shared" ref="C52" si="255">SUM(C50:C51)</f>
        <v>0</v>
      </c>
      <c r="D52" s="59">
        <f t="shared" ref="D52:F52" si="256">SUM(D50:D51)</f>
        <v>0</v>
      </c>
      <c r="E52" s="8">
        <f t="shared" si="256"/>
        <v>0</v>
      </c>
      <c r="F52" s="8">
        <f t="shared" si="256"/>
        <v>0</v>
      </c>
      <c r="G52" s="59">
        <f t="shared" ref="G52:AE52" si="257">SUM(G50:G51)</f>
        <v>0</v>
      </c>
      <c r="H52" s="8">
        <f t="shared" si="257"/>
        <v>0</v>
      </c>
      <c r="I52" s="8">
        <f t="shared" si="257"/>
        <v>0</v>
      </c>
      <c r="J52" s="59">
        <f t="shared" si="257"/>
        <v>0</v>
      </c>
      <c r="K52" s="8">
        <f t="shared" si="257"/>
        <v>0</v>
      </c>
      <c r="L52" s="8">
        <f t="shared" si="257"/>
        <v>0</v>
      </c>
      <c r="M52" s="59">
        <f t="shared" si="257"/>
        <v>0</v>
      </c>
      <c r="N52" s="8">
        <f t="shared" si="257"/>
        <v>0</v>
      </c>
      <c r="O52" s="8">
        <f t="shared" si="257"/>
        <v>0</v>
      </c>
      <c r="P52" s="59">
        <f t="shared" si="257"/>
        <v>0</v>
      </c>
      <c r="Q52" s="8">
        <f t="shared" si="257"/>
        <v>0</v>
      </c>
      <c r="R52" s="8">
        <f t="shared" si="257"/>
        <v>0</v>
      </c>
      <c r="S52" s="59">
        <f t="shared" si="257"/>
        <v>0</v>
      </c>
      <c r="T52" s="8">
        <f t="shared" si="257"/>
        <v>0</v>
      </c>
      <c r="U52" s="8">
        <f t="shared" si="257"/>
        <v>0</v>
      </c>
      <c r="V52" s="59">
        <f t="shared" si="257"/>
        <v>0</v>
      </c>
      <c r="W52" s="8">
        <f t="shared" si="257"/>
        <v>0</v>
      </c>
      <c r="X52" s="8">
        <f t="shared" si="257"/>
        <v>0</v>
      </c>
      <c r="Y52" s="59">
        <f t="shared" si="257"/>
        <v>0</v>
      </c>
      <c r="Z52" s="8">
        <f t="shared" si="257"/>
        <v>0</v>
      </c>
      <c r="AA52" s="8">
        <f t="shared" si="257"/>
        <v>0</v>
      </c>
      <c r="AB52" s="59">
        <f t="shared" si="257"/>
        <v>0</v>
      </c>
      <c r="AC52" s="8">
        <f t="shared" si="257"/>
        <v>0</v>
      </c>
      <c r="AD52" s="8">
        <f t="shared" si="257"/>
        <v>0</v>
      </c>
      <c r="AE52" s="59">
        <f t="shared" si="257"/>
        <v>0</v>
      </c>
      <c r="AF52" s="8">
        <f t="shared" ref="AF52:AH52" si="258">SUM(AF50:AF51)</f>
        <v>0</v>
      </c>
      <c r="AG52" s="8">
        <f t="shared" si="258"/>
        <v>0</v>
      </c>
      <c r="AH52" s="59">
        <f t="shared" si="258"/>
        <v>0</v>
      </c>
    </row>
    <row r="53" spans="1:34">
      <c r="A53" s="12" t="s">
        <v>24</v>
      </c>
      <c r="B53" s="18"/>
      <c r="C53" s="18"/>
      <c r="D53" s="58">
        <f t="shared" ref="D53:D54" si="259">SUM(B53:C53)</f>
        <v>0</v>
      </c>
      <c r="E53" s="18"/>
      <c r="F53" s="18"/>
      <c r="G53" s="58">
        <f t="shared" ref="G53:G54" si="260">SUM(E53:F53)</f>
        <v>0</v>
      </c>
      <c r="H53" s="18"/>
      <c r="I53" s="18"/>
      <c r="J53" s="58">
        <f t="shared" ref="J53:J54" si="261">SUM(H53:I53)</f>
        <v>0</v>
      </c>
      <c r="K53" s="18"/>
      <c r="L53" s="18"/>
      <c r="M53" s="58">
        <f t="shared" ref="M53:M54" si="262">SUM(K53:L53)</f>
        <v>0</v>
      </c>
      <c r="N53" s="18"/>
      <c r="O53" s="18"/>
      <c r="P53" s="58">
        <f t="shared" ref="P53:P54" si="263">SUM(N53:O53)</f>
        <v>0</v>
      </c>
      <c r="Q53" s="18"/>
      <c r="R53" s="18"/>
      <c r="S53" s="58">
        <f t="shared" ref="S53:S54" si="264">SUM(Q53:R53)</f>
        <v>0</v>
      </c>
      <c r="T53" s="18"/>
      <c r="U53" s="18"/>
      <c r="V53" s="58">
        <f t="shared" ref="V53:V54" si="265">SUM(T53:U53)</f>
        <v>0</v>
      </c>
      <c r="W53" s="18"/>
      <c r="X53" s="18"/>
      <c r="Y53" s="58">
        <f t="shared" ref="Y53:Y54" si="266">SUM(W53:X53)</f>
        <v>0</v>
      </c>
      <c r="Z53" s="18"/>
      <c r="AA53" s="18"/>
      <c r="AB53" s="58">
        <f t="shared" ref="AB53:AB54" si="267">SUM(Z53:AA53)</f>
        <v>0</v>
      </c>
      <c r="AC53" s="18"/>
      <c r="AD53" s="18"/>
      <c r="AE53" s="58">
        <f t="shared" ref="AE53:AE54" si="268">SUM(AC53:AD53)</f>
        <v>0</v>
      </c>
      <c r="AF53" s="18">
        <f t="shared" ref="AF53:AF54" si="269">B53+E53+H53+K53+N53+Q53+T53+W53+Z53+AC53</f>
        <v>0</v>
      </c>
      <c r="AG53" s="18">
        <f t="shared" ref="AG53:AG54" si="270">C53+F53+I53+L53+O53+R53+U53+X53+AA53+AD53</f>
        <v>0</v>
      </c>
      <c r="AH53" s="58">
        <f t="shared" ref="AH53:AH54" si="271">SUM(AF53:AG53)</f>
        <v>0</v>
      </c>
    </row>
    <row r="54" spans="1:34">
      <c r="A54" s="12" t="s">
        <v>25</v>
      </c>
      <c r="B54" s="18"/>
      <c r="C54" s="18"/>
      <c r="D54" s="58">
        <f t="shared" si="259"/>
        <v>0</v>
      </c>
      <c r="E54" s="18"/>
      <c r="F54" s="18"/>
      <c r="G54" s="58">
        <f t="shared" si="260"/>
        <v>0</v>
      </c>
      <c r="H54" s="18"/>
      <c r="I54" s="18"/>
      <c r="J54" s="58">
        <f t="shared" si="261"/>
        <v>0</v>
      </c>
      <c r="K54" s="18"/>
      <c r="L54" s="18"/>
      <c r="M54" s="58">
        <f t="shared" si="262"/>
        <v>0</v>
      </c>
      <c r="N54" s="18"/>
      <c r="O54" s="18"/>
      <c r="P54" s="58">
        <f t="shared" si="263"/>
        <v>0</v>
      </c>
      <c r="Q54" s="18"/>
      <c r="R54" s="18"/>
      <c r="S54" s="58">
        <f t="shared" si="264"/>
        <v>0</v>
      </c>
      <c r="T54" s="18"/>
      <c r="U54" s="18"/>
      <c r="V54" s="58">
        <f t="shared" si="265"/>
        <v>0</v>
      </c>
      <c r="W54" s="18"/>
      <c r="X54" s="18"/>
      <c r="Y54" s="58">
        <f t="shared" si="266"/>
        <v>0</v>
      </c>
      <c r="Z54" s="18"/>
      <c r="AA54" s="18"/>
      <c r="AB54" s="58">
        <f t="shared" si="267"/>
        <v>0</v>
      </c>
      <c r="AC54" s="18"/>
      <c r="AD54" s="18"/>
      <c r="AE54" s="58">
        <f t="shared" si="268"/>
        <v>0</v>
      </c>
      <c r="AF54" s="18">
        <f t="shared" si="269"/>
        <v>0</v>
      </c>
      <c r="AG54" s="18">
        <f t="shared" si="270"/>
        <v>0</v>
      </c>
      <c r="AH54" s="58">
        <f t="shared" si="271"/>
        <v>0</v>
      </c>
    </row>
    <row r="55" spans="1:34">
      <c r="A55" s="6" t="s">
        <v>26</v>
      </c>
      <c r="B55" s="8">
        <f t="shared" ref="B55" si="272">SUM(B53:B54)</f>
        <v>0</v>
      </c>
      <c r="C55" s="8">
        <f t="shared" ref="C55" si="273">SUM(C53:C54)</f>
        <v>0</v>
      </c>
      <c r="D55" s="59">
        <f t="shared" ref="D55:F55" si="274">SUM(D53:D54)</f>
        <v>0</v>
      </c>
      <c r="E55" s="8">
        <f t="shared" si="274"/>
        <v>0</v>
      </c>
      <c r="F55" s="8">
        <f t="shared" si="274"/>
        <v>0</v>
      </c>
      <c r="G55" s="59">
        <f t="shared" ref="G55:AE55" si="275">SUM(G53:G54)</f>
        <v>0</v>
      </c>
      <c r="H55" s="8">
        <f t="shared" si="275"/>
        <v>0</v>
      </c>
      <c r="I55" s="8">
        <f t="shared" si="275"/>
        <v>0</v>
      </c>
      <c r="J55" s="59">
        <f t="shared" si="275"/>
        <v>0</v>
      </c>
      <c r="K55" s="8">
        <f t="shared" si="275"/>
        <v>0</v>
      </c>
      <c r="L55" s="8">
        <f t="shared" si="275"/>
        <v>0</v>
      </c>
      <c r="M55" s="59">
        <f t="shared" si="275"/>
        <v>0</v>
      </c>
      <c r="N55" s="8">
        <f t="shared" si="275"/>
        <v>0</v>
      </c>
      <c r="O55" s="8">
        <f t="shared" si="275"/>
        <v>0</v>
      </c>
      <c r="P55" s="59">
        <f t="shared" si="275"/>
        <v>0</v>
      </c>
      <c r="Q55" s="8">
        <f t="shared" si="275"/>
        <v>0</v>
      </c>
      <c r="R55" s="8">
        <f t="shared" si="275"/>
        <v>0</v>
      </c>
      <c r="S55" s="59">
        <f t="shared" si="275"/>
        <v>0</v>
      </c>
      <c r="T55" s="8">
        <f t="shared" si="275"/>
        <v>0</v>
      </c>
      <c r="U55" s="8">
        <f t="shared" si="275"/>
        <v>0</v>
      </c>
      <c r="V55" s="59">
        <f t="shared" si="275"/>
        <v>0</v>
      </c>
      <c r="W55" s="8">
        <f t="shared" si="275"/>
        <v>0</v>
      </c>
      <c r="X55" s="8">
        <f t="shared" si="275"/>
        <v>0</v>
      </c>
      <c r="Y55" s="59">
        <f t="shared" si="275"/>
        <v>0</v>
      </c>
      <c r="Z55" s="8">
        <f t="shared" si="275"/>
        <v>0</v>
      </c>
      <c r="AA55" s="8">
        <f t="shared" si="275"/>
        <v>0</v>
      </c>
      <c r="AB55" s="59">
        <f t="shared" si="275"/>
        <v>0</v>
      </c>
      <c r="AC55" s="8">
        <f t="shared" si="275"/>
        <v>0</v>
      </c>
      <c r="AD55" s="8">
        <f t="shared" si="275"/>
        <v>0</v>
      </c>
      <c r="AE55" s="59">
        <f t="shared" si="275"/>
        <v>0</v>
      </c>
      <c r="AF55" s="8">
        <f t="shared" ref="AF55:AH55" si="276">SUM(AF53:AF54)</f>
        <v>0</v>
      </c>
      <c r="AG55" s="8">
        <f t="shared" si="276"/>
        <v>0</v>
      </c>
      <c r="AH55" s="59">
        <f t="shared" si="276"/>
        <v>0</v>
      </c>
    </row>
    <row r="56" spans="1:34">
      <c r="A56" s="9" t="s">
        <v>1047</v>
      </c>
      <c r="B56" s="11">
        <f t="shared" ref="B56" si="277">SUM(B55,B52,B49)</f>
        <v>0</v>
      </c>
      <c r="C56" s="11">
        <f t="shared" ref="C56" si="278">SUM(C55,C52,C49)</f>
        <v>0</v>
      </c>
      <c r="D56" s="59">
        <f t="shared" ref="D56:F56" si="279">SUM(D55,D52,D49)</f>
        <v>0</v>
      </c>
      <c r="E56" s="11">
        <f t="shared" si="279"/>
        <v>0</v>
      </c>
      <c r="F56" s="11">
        <f t="shared" si="279"/>
        <v>0</v>
      </c>
      <c r="G56" s="59">
        <f t="shared" ref="G56:AE56" si="280">SUM(G55,G52,G49)</f>
        <v>0</v>
      </c>
      <c r="H56" s="11">
        <f t="shared" si="280"/>
        <v>0</v>
      </c>
      <c r="I56" s="11">
        <f t="shared" si="280"/>
        <v>0</v>
      </c>
      <c r="J56" s="59">
        <f t="shared" si="280"/>
        <v>0</v>
      </c>
      <c r="K56" s="11">
        <f t="shared" si="280"/>
        <v>0</v>
      </c>
      <c r="L56" s="11">
        <f t="shared" si="280"/>
        <v>0</v>
      </c>
      <c r="M56" s="59">
        <f t="shared" si="280"/>
        <v>0</v>
      </c>
      <c r="N56" s="11">
        <f t="shared" si="280"/>
        <v>0</v>
      </c>
      <c r="O56" s="11">
        <f t="shared" si="280"/>
        <v>0</v>
      </c>
      <c r="P56" s="59">
        <f t="shared" si="280"/>
        <v>0</v>
      </c>
      <c r="Q56" s="11">
        <f t="shared" si="280"/>
        <v>0</v>
      </c>
      <c r="R56" s="11">
        <f t="shared" si="280"/>
        <v>0</v>
      </c>
      <c r="S56" s="59">
        <f t="shared" si="280"/>
        <v>0</v>
      </c>
      <c r="T56" s="11">
        <f t="shared" si="280"/>
        <v>0</v>
      </c>
      <c r="U56" s="11">
        <f t="shared" si="280"/>
        <v>0</v>
      </c>
      <c r="V56" s="59">
        <f t="shared" si="280"/>
        <v>0</v>
      </c>
      <c r="W56" s="11">
        <f t="shared" si="280"/>
        <v>0</v>
      </c>
      <c r="X56" s="11">
        <f t="shared" si="280"/>
        <v>0</v>
      </c>
      <c r="Y56" s="59">
        <f t="shared" si="280"/>
        <v>0</v>
      </c>
      <c r="Z56" s="11">
        <f t="shared" si="280"/>
        <v>0</v>
      </c>
      <c r="AA56" s="11">
        <f t="shared" si="280"/>
        <v>0</v>
      </c>
      <c r="AB56" s="59">
        <f t="shared" si="280"/>
        <v>0</v>
      </c>
      <c r="AC56" s="11">
        <f t="shared" si="280"/>
        <v>0</v>
      </c>
      <c r="AD56" s="11">
        <f t="shared" si="280"/>
        <v>0</v>
      </c>
      <c r="AE56" s="59">
        <f t="shared" si="280"/>
        <v>0</v>
      </c>
      <c r="AF56" s="11">
        <f t="shared" ref="AF56:AH56" si="281">SUM(AF55,AF52,AF49)</f>
        <v>0</v>
      </c>
      <c r="AG56" s="11">
        <f t="shared" si="281"/>
        <v>0</v>
      </c>
      <c r="AH56" s="59">
        <f t="shared" si="281"/>
        <v>0</v>
      </c>
    </row>
    <row r="57" spans="1:34">
      <c r="A57" s="15" t="s">
        <v>1041</v>
      </c>
      <c r="B57" s="17">
        <f t="shared" ref="B57" si="282">SUM(B56,B46,B30,B16)</f>
        <v>50</v>
      </c>
      <c r="C57" s="17">
        <f t="shared" ref="C57" si="283">SUM(C56,C46,C30,C16)</f>
        <v>442</v>
      </c>
      <c r="D57" s="59">
        <f t="shared" ref="D57:F57" si="284">SUM(D56,D46,D30,D16)</f>
        <v>492</v>
      </c>
      <c r="E57" s="17">
        <f t="shared" si="284"/>
        <v>250</v>
      </c>
      <c r="F57" s="17">
        <f t="shared" si="284"/>
        <v>45</v>
      </c>
      <c r="G57" s="59">
        <f t="shared" ref="G57:AE57" si="285">SUM(G56,G46,G30,G16)</f>
        <v>295</v>
      </c>
      <c r="H57" s="17">
        <f t="shared" si="285"/>
        <v>35</v>
      </c>
      <c r="I57" s="17">
        <f t="shared" si="285"/>
        <v>90</v>
      </c>
      <c r="J57" s="59">
        <f t="shared" si="285"/>
        <v>125</v>
      </c>
      <c r="K57" s="17">
        <f t="shared" si="285"/>
        <v>120</v>
      </c>
      <c r="L57" s="17">
        <f t="shared" si="285"/>
        <v>90</v>
      </c>
      <c r="M57" s="59">
        <f t="shared" si="285"/>
        <v>210</v>
      </c>
      <c r="N57" s="17">
        <f t="shared" si="285"/>
        <v>40</v>
      </c>
      <c r="O57" s="17">
        <f t="shared" si="285"/>
        <v>135</v>
      </c>
      <c r="P57" s="59">
        <f t="shared" si="285"/>
        <v>175</v>
      </c>
      <c r="Q57" s="17">
        <f t="shared" si="285"/>
        <v>65</v>
      </c>
      <c r="R57" s="17">
        <f t="shared" si="285"/>
        <v>180</v>
      </c>
      <c r="S57" s="59">
        <f t="shared" si="285"/>
        <v>245</v>
      </c>
      <c r="T57" s="17">
        <f t="shared" si="285"/>
        <v>70</v>
      </c>
      <c r="U57" s="17">
        <f t="shared" si="285"/>
        <v>180</v>
      </c>
      <c r="V57" s="59">
        <f t="shared" si="285"/>
        <v>250</v>
      </c>
      <c r="W57" s="17">
        <f t="shared" si="285"/>
        <v>65</v>
      </c>
      <c r="X57" s="17">
        <f t="shared" si="285"/>
        <v>135</v>
      </c>
      <c r="Y57" s="59">
        <f t="shared" si="285"/>
        <v>200</v>
      </c>
      <c r="Z57" s="17">
        <f t="shared" si="285"/>
        <v>50</v>
      </c>
      <c r="AA57" s="17">
        <f t="shared" si="285"/>
        <v>225</v>
      </c>
      <c r="AB57" s="59">
        <f t="shared" si="285"/>
        <v>275</v>
      </c>
      <c r="AC57" s="17">
        <f t="shared" si="285"/>
        <v>240</v>
      </c>
      <c r="AD57" s="17">
        <f t="shared" si="285"/>
        <v>0</v>
      </c>
      <c r="AE57" s="59">
        <f t="shared" si="285"/>
        <v>240</v>
      </c>
      <c r="AF57" s="17">
        <f t="shared" ref="AF57:AH57" si="286">SUM(AF56,AF46,AF30,AF16)</f>
        <v>985</v>
      </c>
      <c r="AG57" s="17">
        <f t="shared" si="286"/>
        <v>1522</v>
      </c>
      <c r="AH57" s="59">
        <f t="shared" si="286"/>
        <v>2507</v>
      </c>
    </row>
  </sheetData>
  <mergeCells count="11">
    <mergeCell ref="AF2:AH2"/>
    <mergeCell ref="AC2:AE2"/>
    <mergeCell ref="H2:J2"/>
    <mergeCell ref="E2:G2"/>
    <mergeCell ref="B2:D2"/>
    <mergeCell ref="Z2:AB2"/>
    <mergeCell ref="W2:Y2"/>
    <mergeCell ref="T2:V2"/>
    <mergeCell ref="Q2:S2"/>
    <mergeCell ref="N2:P2"/>
    <mergeCell ref="K2:M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93"/>
  <sheetViews>
    <sheetView zoomScale="80" zoomScaleNormal="80" workbookViewId="0">
      <pane ySplit="3" topLeftCell="A4" activePane="bottomLeft" state="frozen"/>
      <selection pane="bottomLeft" activeCell="A11" sqref="A11"/>
    </sheetView>
  </sheetViews>
  <sheetFormatPr defaultRowHeight="15"/>
  <cols>
    <col min="1" max="1" width="9.28515625" bestFit="1" customWidth="1"/>
    <col min="2" max="2" width="31.140625" bestFit="1" customWidth="1"/>
    <col min="3" max="3" width="17.42578125" hidden="1" customWidth="1"/>
    <col min="4" max="4" width="18.28515625" hidden="1" customWidth="1"/>
    <col min="5" max="5" width="10.42578125" hidden="1" customWidth="1"/>
    <col min="6" max="7" width="8" bestFit="1" customWidth="1"/>
    <col min="8" max="8" width="7.140625" bestFit="1" customWidth="1"/>
    <col min="9" max="9" width="7.42578125" bestFit="1" customWidth="1"/>
    <col min="10" max="12" width="8" bestFit="1" customWidth="1"/>
    <col min="13" max="13" width="7.140625" bestFit="1" customWidth="1"/>
    <col min="14" max="14" width="7.42578125" bestFit="1" customWidth="1"/>
    <col min="15" max="17" width="8" bestFit="1" customWidth="1"/>
    <col min="18" max="18" width="7.140625" bestFit="1" customWidth="1"/>
    <col min="19" max="19" width="7.42578125" bestFit="1" customWidth="1"/>
    <col min="20" max="22" width="8" bestFit="1" customWidth="1"/>
    <col min="23" max="23" width="7.140625" bestFit="1" customWidth="1"/>
    <col min="24" max="24" width="7.42578125" bestFit="1" customWidth="1"/>
    <col min="25" max="27" width="8" bestFit="1" customWidth="1"/>
    <col min="28" max="28" width="7.140625" bestFit="1" customWidth="1"/>
    <col min="29" max="29" width="7.42578125" bestFit="1" customWidth="1"/>
    <col min="30" max="30" width="8" bestFit="1" customWidth="1"/>
  </cols>
  <sheetData>
    <row r="1" spans="1:30">
      <c r="A1" s="76" t="s">
        <v>1074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  <c r="AB1" s="77"/>
      <c r="AC1" s="77"/>
      <c r="AD1" s="77"/>
    </row>
    <row r="2" spans="1:30">
      <c r="A2" s="67"/>
      <c r="B2" s="68"/>
      <c r="C2" s="68"/>
      <c r="D2" s="68"/>
      <c r="E2" s="68"/>
      <c r="F2" s="80" t="s">
        <v>1122</v>
      </c>
      <c r="G2" s="81"/>
      <c r="H2" s="81"/>
      <c r="I2" s="81"/>
      <c r="J2" s="82"/>
      <c r="K2" s="80" t="s">
        <v>1123</v>
      </c>
      <c r="L2" s="81"/>
      <c r="M2" s="81"/>
      <c r="N2" s="81"/>
      <c r="O2" s="82"/>
      <c r="P2" s="80" t="s">
        <v>1124</v>
      </c>
      <c r="Q2" s="81"/>
      <c r="R2" s="81"/>
      <c r="S2" s="81"/>
      <c r="T2" s="82"/>
      <c r="U2" s="80" t="s">
        <v>1125</v>
      </c>
      <c r="V2" s="81"/>
      <c r="W2" s="81"/>
      <c r="X2" s="81"/>
      <c r="Y2" s="82"/>
      <c r="Z2" s="80" t="s">
        <v>1126</v>
      </c>
      <c r="AA2" s="81"/>
      <c r="AB2" s="81"/>
      <c r="AC2" s="81"/>
      <c r="AD2" s="82"/>
    </row>
    <row r="3" spans="1:30">
      <c r="A3" s="67" t="s">
        <v>1075</v>
      </c>
      <c r="B3" s="68" t="s">
        <v>1076</v>
      </c>
      <c r="C3" s="68" t="s">
        <v>0</v>
      </c>
      <c r="D3" s="68" t="s">
        <v>730</v>
      </c>
      <c r="E3" s="68" t="s">
        <v>731</v>
      </c>
      <c r="F3" s="69" t="s">
        <v>1030</v>
      </c>
      <c r="G3" s="69" t="s">
        <v>1031</v>
      </c>
      <c r="H3" s="69" t="s">
        <v>1032</v>
      </c>
      <c r="I3" s="69" t="s">
        <v>70</v>
      </c>
      <c r="J3" s="70" t="s">
        <v>1072</v>
      </c>
      <c r="K3" s="69" t="s">
        <v>1030</v>
      </c>
      <c r="L3" s="69" t="s">
        <v>1031</v>
      </c>
      <c r="M3" s="69" t="s">
        <v>1032</v>
      </c>
      <c r="N3" s="69" t="s">
        <v>70</v>
      </c>
      <c r="O3" s="70" t="s">
        <v>1072</v>
      </c>
      <c r="P3" s="69" t="s">
        <v>1030</v>
      </c>
      <c r="Q3" s="69" t="s">
        <v>1031</v>
      </c>
      <c r="R3" s="69" t="s">
        <v>1032</v>
      </c>
      <c r="S3" s="69" t="s">
        <v>70</v>
      </c>
      <c r="T3" s="70" t="s">
        <v>1072</v>
      </c>
      <c r="U3" s="69" t="s">
        <v>1030</v>
      </c>
      <c r="V3" s="69" t="s">
        <v>1031</v>
      </c>
      <c r="W3" s="69" t="s">
        <v>1032</v>
      </c>
      <c r="X3" s="69" t="s">
        <v>70</v>
      </c>
      <c r="Y3" s="70" t="s">
        <v>1072</v>
      </c>
      <c r="Z3" s="69" t="s">
        <v>1030</v>
      </c>
      <c r="AA3" s="69" t="s">
        <v>1031</v>
      </c>
      <c r="AB3" s="69" t="s">
        <v>1032</v>
      </c>
      <c r="AC3" s="69" t="s">
        <v>70</v>
      </c>
      <c r="AD3" s="70" t="s">
        <v>1072</v>
      </c>
    </row>
    <row r="4" spans="1:30">
      <c r="A4" s="60">
        <v>1121</v>
      </c>
      <c r="B4" s="61" t="s">
        <v>1</v>
      </c>
      <c r="C4" s="61" t="s">
        <v>1</v>
      </c>
      <c r="D4" s="61" t="s">
        <v>1</v>
      </c>
      <c r="E4" s="61" t="s">
        <v>732</v>
      </c>
      <c r="F4" s="72">
        <v>100</v>
      </c>
      <c r="G4" s="72">
        <v>0</v>
      </c>
      <c r="H4" s="72">
        <v>0</v>
      </c>
      <c r="I4" s="72">
        <v>45</v>
      </c>
      <c r="J4" s="71">
        <f>SUM(F4:I4)</f>
        <v>145</v>
      </c>
      <c r="K4" s="72">
        <v>45</v>
      </c>
      <c r="L4" s="72">
        <v>45</v>
      </c>
      <c r="M4" s="72">
        <v>0</v>
      </c>
      <c r="N4" s="72">
        <v>0</v>
      </c>
      <c r="O4" s="71">
        <f>SUM(K4:N4)</f>
        <v>90</v>
      </c>
      <c r="P4" s="72">
        <v>45</v>
      </c>
      <c r="Q4" s="72">
        <v>0</v>
      </c>
      <c r="R4" s="72">
        <v>0</v>
      </c>
      <c r="S4" s="72">
        <v>0</v>
      </c>
      <c r="T4" s="71">
        <f>SUM(P4:S4)</f>
        <v>45</v>
      </c>
      <c r="U4" s="72">
        <v>45</v>
      </c>
      <c r="V4" s="72">
        <v>0</v>
      </c>
      <c r="W4" s="72">
        <v>0</v>
      </c>
      <c r="X4" s="72">
        <v>0</v>
      </c>
      <c r="Y4" s="71">
        <f>SUM(U4:X4)</f>
        <v>45</v>
      </c>
      <c r="Z4" s="72">
        <f>F4+K4+P4+U4</f>
        <v>235</v>
      </c>
      <c r="AA4" s="72">
        <f t="shared" ref="AA4:AC4" si="0">G4+L4+Q4+V4</f>
        <v>45</v>
      </c>
      <c r="AB4" s="72">
        <f t="shared" si="0"/>
        <v>0</v>
      </c>
      <c r="AC4" s="72">
        <f t="shared" si="0"/>
        <v>45</v>
      </c>
      <c r="AD4" s="71">
        <f>SUM(Z4:AC4)</f>
        <v>325</v>
      </c>
    </row>
    <row r="5" spans="1:30">
      <c r="A5" s="60">
        <v>1412</v>
      </c>
      <c r="B5" s="61" t="s">
        <v>1056</v>
      </c>
      <c r="C5" s="61" t="s">
        <v>1</v>
      </c>
      <c r="D5" s="61" t="s">
        <v>1</v>
      </c>
      <c r="E5" s="61" t="s">
        <v>732</v>
      </c>
      <c r="F5" s="72">
        <v>45</v>
      </c>
      <c r="G5" s="72">
        <v>45</v>
      </c>
      <c r="H5" s="72">
        <v>0</v>
      </c>
      <c r="I5" s="72">
        <v>0</v>
      </c>
      <c r="J5" s="71">
        <f>SUM(F5:I5)</f>
        <v>90</v>
      </c>
      <c r="K5" s="72">
        <v>90</v>
      </c>
      <c r="L5" s="72">
        <v>90</v>
      </c>
      <c r="M5" s="72">
        <v>0</v>
      </c>
      <c r="N5" s="72">
        <v>0</v>
      </c>
      <c r="O5" s="71">
        <f>SUM(K5:N5)</f>
        <v>180</v>
      </c>
      <c r="P5" s="72">
        <v>135</v>
      </c>
      <c r="Q5" s="72">
        <v>90</v>
      </c>
      <c r="R5" s="72">
        <v>0</v>
      </c>
      <c r="S5" s="72">
        <v>0</v>
      </c>
      <c r="T5" s="71">
        <f>SUM(P5:S5)</f>
        <v>225</v>
      </c>
      <c r="U5" s="72">
        <v>90</v>
      </c>
      <c r="V5" s="72">
        <v>90</v>
      </c>
      <c r="W5" s="72">
        <v>0</v>
      </c>
      <c r="X5" s="72">
        <v>0</v>
      </c>
      <c r="Y5" s="71">
        <f>SUM(U5:X5)</f>
        <v>180</v>
      </c>
      <c r="Z5" s="72">
        <f t="shared" ref="Z5:Z7" si="1">F5+K5+P5+U5</f>
        <v>360</v>
      </c>
      <c r="AA5" s="72">
        <f t="shared" ref="AA5:AA7" si="2">G5+L5+Q5+V5</f>
        <v>315</v>
      </c>
      <c r="AB5" s="72">
        <f t="shared" ref="AB5:AB7" si="3">H5+M5+R5+W5</f>
        <v>0</v>
      </c>
      <c r="AC5" s="72">
        <f t="shared" ref="AC5:AC7" si="4">I5+N5+S5+X5</f>
        <v>0</v>
      </c>
      <c r="AD5" s="71">
        <f>SUM(Z5:AC5)</f>
        <v>675</v>
      </c>
    </row>
    <row r="6" spans="1:30">
      <c r="A6" s="60">
        <v>1374</v>
      </c>
      <c r="B6" s="61" t="s">
        <v>1077</v>
      </c>
      <c r="C6" s="61" t="s">
        <v>2</v>
      </c>
      <c r="D6" s="61" t="s">
        <v>1</v>
      </c>
      <c r="E6" s="61" t="s">
        <v>732</v>
      </c>
      <c r="F6" s="72">
        <v>42</v>
      </c>
      <c r="G6" s="72">
        <v>0</v>
      </c>
      <c r="H6" s="72">
        <v>0</v>
      </c>
      <c r="I6" s="72">
        <v>42</v>
      </c>
      <c r="J6" s="71">
        <f>SUM(F6:I6)</f>
        <v>84</v>
      </c>
      <c r="K6" s="72">
        <v>42</v>
      </c>
      <c r="L6" s="72">
        <v>42</v>
      </c>
      <c r="M6" s="72">
        <v>0</v>
      </c>
      <c r="N6" s="72">
        <v>0</v>
      </c>
      <c r="O6" s="71">
        <f>SUM(K6:N6)</f>
        <v>84</v>
      </c>
      <c r="P6" s="72">
        <v>0</v>
      </c>
      <c r="Q6" s="72">
        <v>0</v>
      </c>
      <c r="R6" s="72">
        <v>0</v>
      </c>
      <c r="S6" s="72">
        <v>0</v>
      </c>
      <c r="T6" s="71">
        <f>SUM(P6:S6)</f>
        <v>0</v>
      </c>
      <c r="U6" s="72">
        <v>0</v>
      </c>
      <c r="V6" s="72">
        <v>0</v>
      </c>
      <c r="W6" s="72">
        <v>0</v>
      </c>
      <c r="X6" s="72">
        <v>0</v>
      </c>
      <c r="Y6" s="71">
        <f>SUM(U6:X6)</f>
        <v>0</v>
      </c>
      <c r="Z6" s="72">
        <f t="shared" si="1"/>
        <v>84</v>
      </c>
      <c r="AA6" s="72">
        <f t="shared" si="2"/>
        <v>42</v>
      </c>
      <c r="AB6" s="72">
        <f t="shared" si="3"/>
        <v>0</v>
      </c>
      <c r="AC6" s="72">
        <f t="shared" si="4"/>
        <v>42</v>
      </c>
      <c r="AD6" s="71">
        <f>SUM(Z6:AC6)</f>
        <v>168</v>
      </c>
    </row>
    <row r="7" spans="1:30">
      <c r="A7" s="60">
        <v>1468</v>
      </c>
      <c r="B7" s="61" t="s">
        <v>1062</v>
      </c>
      <c r="C7" s="61" t="s">
        <v>3</v>
      </c>
      <c r="D7" s="61" t="s">
        <v>1</v>
      </c>
      <c r="E7" s="61" t="s">
        <v>732</v>
      </c>
      <c r="F7" s="72">
        <v>42</v>
      </c>
      <c r="G7" s="72">
        <v>0</v>
      </c>
      <c r="H7" s="72">
        <v>0</v>
      </c>
      <c r="I7" s="72">
        <v>0</v>
      </c>
      <c r="J7" s="71">
        <f>SUM(F7:I7)</f>
        <v>42</v>
      </c>
      <c r="K7" s="72">
        <v>84</v>
      </c>
      <c r="L7" s="72">
        <v>0</v>
      </c>
      <c r="M7" s="72">
        <v>0</v>
      </c>
      <c r="N7" s="72">
        <v>0</v>
      </c>
      <c r="O7" s="71">
        <f>SUM(K7:N7)</f>
        <v>84</v>
      </c>
      <c r="P7" s="72">
        <v>42</v>
      </c>
      <c r="Q7" s="72">
        <v>0</v>
      </c>
      <c r="R7" s="72">
        <v>0</v>
      </c>
      <c r="S7" s="72">
        <v>0</v>
      </c>
      <c r="T7" s="71">
        <f>SUM(P7:S7)</f>
        <v>42</v>
      </c>
      <c r="U7" s="72">
        <v>0</v>
      </c>
      <c r="V7" s="72">
        <v>0</v>
      </c>
      <c r="W7" s="72">
        <v>0</v>
      </c>
      <c r="X7" s="72">
        <v>0</v>
      </c>
      <c r="Y7" s="71">
        <f>SUM(U7:X7)</f>
        <v>0</v>
      </c>
      <c r="Z7" s="72">
        <f t="shared" si="1"/>
        <v>168</v>
      </c>
      <c r="AA7" s="72">
        <f t="shared" si="2"/>
        <v>0</v>
      </c>
      <c r="AB7" s="72">
        <f t="shared" si="3"/>
        <v>0</v>
      </c>
      <c r="AC7" s="72">
        <f t="shared" si="4"/>
        <v>0</v>
      </c>
      <c r="AD7" s="71">
        <f>SUM(Z7:AC7)</f>
        <v>168</v>
      </c>
    </row>
    <row r="8" spans="1:30">
      <c r="A8" s="62"/>
      <c r="B8" s="13" t="s">
        <v>1078</v>
      </c>
      <c r="C8" s="13"/>
      <c r="D8" s="13"/>
      <c r="E8" s="13"/>
      <c r="F8" s="73">
        <f>SUM(F4:F7)</f>
        <v>229</v>
      </c>
      <c r="G8" s="73">
        <f t="shared" ref="G8:J8" si="5">SUM(G4:G7)</f>
        <v>45</v>
      </c>
      <c r="H8" s="73">
        <f t="shared" si="5"/>
        <v>0</v>
      </c>
      <c r="I8" s="73">
        <f t="shared" si="5"/>
        <v>87</v>
      </c>
      <c r="J8" s="73">
        <f t="shared" si="5"/>
        <v>361</v>
      </c>
      <c r="K8" s="73">
        <f>SUM(K4:K7)</f>
        <v>261</v>
      </c>
      <c r="L8" s="73">
        <f t="shared" ref="L8:O8" si="6">SUM(L4:L7)</f>
        <v>177</v>
      </c>
      <c r="M8" s="73">
        <f t="shared" si="6"/>
        <v>0</v>
      </c>
      <c r="N8" s="73">
        <f t="shared" si="6"/>
        <v>0</v>
      </c>
      <c r="O8" s="73">
        <f t="shared" si="6"/>
        <v>438</v>
      </c>
      <c r="P8" s="73">
        <f>SUM(P4:P7)</f>
        <v>222</v>
      </c>
      <c r="Q8" s="73">
        <f t="shared" ref="Q8:T8" si="7">SUM(Q4:Q7)</f>
        <v>90</v>
      </c>
      <c r="R8" s="73">
        <f t="shared" si="7"/>
        <v>0</v>
      </c>
      <c r="S8" s="73">
        <f t="shared" si="7"/>
        <v>0</v>
      </c>
      <c r="T8" s="73">
        <f t="shared" si="7"/>
        <v>312</v>
      </c>
      <c r="U8" s="73">
        <f>SUM(U4:U7)</f>
        <v>135</v>
      </c>
      <c r="V8" s="73">
        <f t="shared" ref="V8:Y8" si="8">SUM(V4:V7)</f>
        <v>90</v>
      </c>
      <c r="W8" s="73">
        <f t="shared" si="8"/>
        <v>0</v>
      </c>
      <c r="X8" s="73">
        <f t="shared" si="8"/>
        <v>0</v>
      </c>
      <c r="Y8" s="73">
        <f t="shared" si="8"/>
        <v>225</v>
      </c>
      <c r="Z8" s="73">
        <f>SUM(Z4:Z7)</f>
        <v>847</v>
      </c>
      <c r="AA8" s="73">
        <f t="shared" ref="AA8:AD8" si="9">SUM(AA4:AA7)</f>
        <v>402</v>
      </c>
      <c r="AB8" s="73">
        <f t="shared" si="9"/>
        <v>0</v>
      </c>
      <c r="AC8" s="73">
        <f t="shared" si="9"/>
        <v>87</v>
      </c>
      <c r="AD8" s="73">
        <f t="shared" si="9"/>
        <v>1336</v>
      </c>
    </row>
    <row r="9" spans="1:30">
      <c r="A9" s="60">
        <v>1283</v>
      </c>
      <c r="B9" s="61" t="s">
        <v>1079</v>
      </c>
      <c r="C9" s="61" t="s">
        <v>5</v>
      </c>
      <c r="D9" s="61" t="s">
        <v>5</v>
      </c>
      <c r="E9" s="61" t="s">
        <v>732</v>
      </c>
      <c r="F9" s="72">
        <v>45</v>
      </c>
      <c r="G9" s="72">
        <v>0</v>
      </c>
      <c r="H9" s="72">
        <v>0</v>
      </c>
      <c r="I9" s="72">
        <v>42</v>
      </c>
      <c r="J9" s="71">
        <f t="shared" ref="J9:J11" si="10">SUM(F9:I9)</f>
        <v>87</v>
      </c>
      <c r="K9" s="72">
        <v>90</v>
      </c>
      <c r="L9" s="72">
        <v>42</v>
      </c>
      <c r="M9" s="72">
        <v>0</v>
      </c>
      <c r="N9" s="72">
        <v>0</v>
      </c>
      <c r="O9" s="71">
        <f t="shared" ref="O9:O11" si="11">SUM(K9:N9)</f>
        <v>132</v>
      </c>
      <c r="P9" s="72">
        <v>90</v>
      </c>
      <c r="Q9" s="72">
        <v>0</v>
      </c>
      <c r="R9" s="72">
        <v>0</v>
      </c>
      <c r="S9" s="72">
        <v>0</v>
      </c>
      <c r="T9" s="71">
        <f t="shared" ref="T9:T11" si="12">SUM(P9:S9)</f>
        <v>90</v>
      </c>
      <c r="U9" s="72">
        <v>90</v>
      </c>
      <c r="V9" s="72">
        <v>0</v>
      </c>
      <c r="W9" s="72">
        <v>0</v>
      </c>
      <c r="X9" s="72">
        <v>0</v>
      </c>
      <c r="Y9" s="71">
        <f t="shared" ref="Y9:Y11" si="13">SUM(U9:X9)</f>
        <v>90</v>
      </c>
      <c r="Z9" s="72">
        <f t="shared" ref="Z9:Z13" si="14">F9+K9+P9+U9</f>
        <v>315</v>
      </c>
      <c r="AA9" s="72">
        <f t="shared" ref="AA9:AA13" si="15">G9+L9+Q9+V9</f>
        <v>42</v>
      </c>
      <c r="AB9" s="72">
        <f t="shared" ref="AB9:AB13" si="16">H9+M9+R9+W9</f>
        <v>0</v>
      </c>
      <c r="AC9" s="72">
        <f t="shared" ref="AC9:AC13" si="17">I9+N9+S9+X9</f>
        <v>42</v>
      </c>
      <c r="AD9" s="71">
        <f t="shared" ref="AD9:AD18" si="18">SUM(Z9:AC9)</f>
        <v>399</v>
      </c>
    </row>
    <row r="10" spans="1:30">
      <c r="A10" s="60">
        <v>1123</v>
      </c>
      <c r="B10" s="61" t="s">
        <v>1080</v>
      </c>
      <c r="C10" s="61" t="s">
        <v>5</v>
      </c>
      <c r="D10" s="61" t="s">
        <v>5</v>
      </c>
      <c r="E10" s="61" t="s">
        <v>732</v>
      </c>
      <c r="F10" s="72">
        <v>90</v>
      </c>
      <c r="G10" s="72">
        <v>0</v>
      </c>
      <c r="H10" s="72">
        <v>0</v>
      </c>
      <c r="I10" s="72">
        <v>0</v>
      </c>
      <c r="J10" s="71">
        <f t="shared" si="10"/>
        <v>90</v>
      </c>
      <c r="K10" s="72">
        <v>90</v>
      </c>
      <c r="L10" s="72">
        <v>0</v>
      </c>
      <c r="M10" s="72">
        <v>0</v>
      </c>
      <c r="N10" s="72">
        <v>0</v>
      </c>
      <c r="O10" s="71">
        <f t="shared" si="11"/>
        <v>90</v>
      </c>
      <c r="P10" s="72">
        <v>90</v>
      </c>
      <c r="Q10" s="72">
        <v>0</v>
      </c>
      <c r="R10" s="72">
        <v>0</v>
      </c>
      <c r="S10" s="72">
        <v>0</v>
      </c>
      <c r="T10" s="71">
        <f t="shared" si="12"/>
        <v>90</v>
      </c>
      <c r="U10" s="72">
        <v>90</v>
      </c>
      <c r="V10" s="72">
        <v>0</v>
      </c>
      <c r="W10" s="72">
        <v>0</v>
      </c>
      <c r="X10" s="72">
        <v>0</v>
      </c>
      <c r="Y10" s="71">
        <f t="shared" si="13"/>
        <v>90</v>
      </c>
      <c r="Z10" s="72">
        <f t="shared" si="14"/>
        <v>360</v>
      </c>
      <c r="AA10" s="72">
        <f t="shared" si="15"/>
        <v>0</v>
      </c>
      <c r="AB10" s="72">
        <f t="shared" si="16"/>
        <v>0</v>
      </c>
      <c r="AC10" s="72">
        <f t="shared" si="17"/>
        <v>0</v>
      </c>
      <c r="AD10" s="71">
        <f t="shared" si="18"/>
        <v>360</v>
      </c>
    </row>
    <row r="11" spans="1:30">
      <c r="A11" s="60">
        <v>1381</v>
      </c>
      <c r="B11" s="61" t="s">
        <v>1081</v>
      </c>
      <c r="C11" s="61" t="s">
        <v>5</v>
      </c>
      <c r="D11" s="61" t="s">
        <v>5</v>
      </c>
      <c r="E11" s="61" t="s">
        <v>732</v>
      </c>
      <c r="F11" s="72">
        <v>150</v>
      </c>
      <c r="G11" s="72">
        <v>25</v>
      </c>
      <c r="H11" s="72">
        <v>0</v>
      </c>
      <c r="I11" s="72">
        <v>42</v>
      </c>
      <c r="J11" s="71">
        <f t="shared" si="10"/>
        <v>217</v>
      </c>
      <c r="K11" s="72">
        <v>150</v>
      </c>
      <c r="L11" s="72">
        <v>0</v>
      </c>
      <c r="M11" s="72">
        <v>0</v>
      </c>
      <c r="N11" s="72">
        <v>0</v>
      </c>
      <c r="O11" s="71">
        <f t="shared" si="11"/>
        <v>150</v>
      </c>
      <c r="P11" s="72">
        <v>200</v>
      </c>
      <c r="Q11" s="72">
        <v>0</v>
      </c>
      <c r="R11" s="72">
        <v>0</v>
      </c>
      <c r="S11" s="72">
        <v>0</v>
      </c>
      <c r="T11" s="71">
        <f t="shared" si="12"/>
        <v>200</v>
      </c>
      <c r="U11" s="72">
        <v>200</v>
      </c>
      <c r="V11" s="72">
        <v>0</v>
      </c>
      <c r="W11" s="72">
        <v>0</v>
      </c>
      <c r="X11" s="72">
        <v>0</v>
      </c>
      <c r="Y11" s="71">
        <f t="shared" si="13"/>
        <v>200</v>
      </c>
      <c r="Z11" s="72">
        <f t="shared" si="14"/>
        <v>700</v>
      </c>
      <c r="AA11" s="72">
        <f t="shared" si="15"/>
        <v>25</v>
      </c>
      <c r="AB11" s="72">
        <f t="shared" si="16"/>
        <v>0</v>
      </c>
      <c r="AC11" s="72">
        <f t="shared" si="17"/>
        <v>42</v>
      </c>
      <c r="AD11" s="71">
        <f t="shared" si="18"/>
        <v>767</v>
      </c>
    </row>
    <row r="12" spans="1:30">
      <c r="A12" s="60">
        <v>1320</v>
      </c>
      <c r="B12" s="61" t="s">
        <v>1082</v>
      </c>
      <c r="C12" s="61" t="s">
        <v>5</v>
      </c>
      <c r="D12" s="61" t="s">
        <v>5</v>
      </c>
      <c r="E12" s="61" t="s">
        <v>732</v>
      </c>
      <c r="F12" s="72">
        <v>150</v>
      </c>
      <c r="G12" s="72">
        <v>42</v>
      </c>
      <c r="H12" s="72">
        <v>0</v>
      </c>
      <c r="I12" s="72">
        <v>42</v>
      </c>
      <c r="J12" s="71">
        <f>SUM(F12:I12)</f>
        <v>234</v>
      </c>
      <c r="K12" s="72">
        <v>150</v>
      </c>
      <c r="L12" s="72">
        <v>0</v>
      </c>
      <c r="M12" s="72">
        <v>0</v>
      </c>
      <c r="N12" s="72">
        <v>0</v>
      </c>
      <c r="O12" s="71">
        <f>SUM(K12:N12)</f>
        <v>150</v>
      </c>
      <c r="P12" s="72">
        <v>45</v>
      </c>
      <c r="Q12" s="72">
        <v>0</v>
      </c>
      <c r="R12" s="72">
        <v>0</v>
      </c>
      <c r="S12" s="72">
        <v>0</v>
      </c>
      <c r="T12" s="71">
        <f>SUM(P12:S12)</f>
        <v>45</v>
      </c>
      <c r="U12" s="72">
        <v>45</v>
      </c>
      <c r="V12" s="72">
        <v>0</v>
      </c>
      <c r="W12" s="72">
        <v>0</v>
      </c>
      <c r="X12" s="72">
        <v>0</v>
      </c>
      <c r="Y12" s="71">
        <f>SUM(U12:X12)</f>
        <v>45</v>
      </c>
      <c r="Z12" s="72">
        <f t="shared" si="14"/>
        <v>390</v>
      </c>
      <c r="AA12" s="72">
        <f t="shared" si="15"/>
        <v>42</v>
      </c>
      <c r="AB12" s="72">
        <f t="shared" si="16"/>
        <v>0</v>
      </c>
      <c r="AC12" s="72">
        <f t="shared" si="17"/>
        <v>42</v>
      </c>
      <c r="AD12" s="71">
        <f>SUM(Z12:AC12)</f>
        <v>474</v>
      </c>
    </row>
    <row r="13" spans="1:30">
      <c r="A13" s="60">
        <v>1117</v>
      </c>
      <c r="B13" s="61" t="s">
        <v>1083</v>
      </c>
      <c r="C13" s="61" t="s">
        <v>5</v>
      </c>
      <c r="D13" s="61" t="s">
        <v>5</v>
      </c>
      <c r="E13" s="61" t="s">
        <v>732</v>
      </c>
      <c r="F13" s="72">
        <v>300</v>
      </c>
      <c r="G13" s="72">
        <v>42</v>
      </c>
      <c r="H13" s="72">
        <v>0</v>
      </c>
      <c r="I13" s="72">
        <v>42</v>
      </c>
      <c r="J13" s="71">
        <f>SUM(F13:I13)</f>
        <v>384</v>
      </c>
      <c r="K13" s="72">
        <v>300</v>
      </c>
      <c r="L13" s="72">
        <v>42</v>
      </c>
      <c r="M13" s="72">
        <v>0</v>
      </c>
      <c r="N13" s="72">
        <v>0</v>
      </c>
      <c r="O13" s="71">
        <f>SUM(K13:N13)</f>
        <v>342</v>
      </c>
      <c r="P13" s="72">
        <v>150</v>
      </c>
      <c r="Q13" s="72">
        <v>0</v>
      </c>
      <c r="R13" s="72">
        <v>0</v>
      </c>
      <c r="S13" s="72">
        <v>0</v>
      </c>
      <c r="T13" s="71">
        <f>SUM(P13:S13)</f>
        <v>150</v>
      </c>
      <c r="U13" s="72">
        <v>150</v>
      </c>
      <c r="V13" s="72">
        <v>0</v>
      </c>
      <c r="W13" s="72">
        <v>0</v>
      </c>
      <c r="X13" s="72">
        <v>0</v>
      </c>
      <c r="Y13" s="71">
        <f>SUM(U13:X13)</f>
        <v>150</v>
      </c>
      <c r="Z13" s="72">
        <f t="shared" si="14"/>
        <v>900</v>
      </c>
      <c r="AA13" s="72">
        <f t="shared" si="15"/>
        <v>84</v>
      </c>
      <c r="AB13" s="72">
        <f t="shared" si="16"/>
        <v>0</v>
      </c>
      <c r="AC13" s="72">
        <f t="shared" si="17"/>
        <v>42</v>
      </c>
      <c r="AD13" s="71">
        <f>SUM(Z13:AC13)</f>
        <v>1026</v>
      </c>
    </row>
    <row r="14" spans="1:30">
      <c r="A14" s="62"/>
      <c r="B14" s="13" t="s">
        <v>1084</v>
      </c>
      <c r="C14" s="13"/>
      <c r="D14" s="13"/>
      <c r="E14" s="13"/>
      <c r="F14" s="73">
        <f>SUM(F9:F13)</f>
        <v>735</v>
      </c>
      <c r="G14" s="73">
        <f t="shared" ref="G14:J14" si="19">SUM(G9:G13)</f>
        <v>109</v>
      </c>
      <c r="H14" s="73">
        <f t="shared" si="19"/>
        <v>0</v>
      </c>
      <c r="I14" s="73">
        <f t="shared" si="19"/>
        <v>168</v>
      </c>
      <c r="J14" s="73">
        <f t="shared" si="19"/>
        <v>1012</v>
      </c>
      <c r="K14" s="73">
        <f>SUM(K9:K13)</f>
        <v>780</v>
      </c>
      <c r="L14" s="73">
        <f t="shared" ref="L14:O14" si="20">SUM(L9:L13)</f>
        <v>84</v>
      </c>
      <c r="M14" s="73">
        <f t="shared" si="20"/>
        <v>0</v>
      </c>
      <c r="N14" s="73">
        <f t="shared" si="20"/>
        <v>0</v>
      </c>
      <c r="O14" s="73">
        <f t="shared" si="20"/>
        <v>864</v>
      </c>
      <c r="P14" s="73">
        <f>SUM(P9:P13)</f>
        <v>575</v>
      </c>
      <c r="Q14" s="73">
        <f t="shared" ref="Q14:T14" si="21">SUM(Q9:Q13)</f>
        <v>0</v>
      </c>
      <c r="R14" s="73">
        <f t="shared" si="21"/>
        <v>0</v>
      </c>
      <c r="S14" s="73">
        <f t="shared" si="21"/>
        <v>0</v>
      </c>
      <c r="T14" s="73">
        <f t="shared" si="21"/>
        <v>575</v>
      </c>
      <c r="U14" s="73">
        <f>SUM(U9:U13)</f>
        <v>575</v>
      </c>
      <c r="V14" s="73">
        <f t="shared" ref="V14:Y14" si="22">SUM(V9:V13)</f>
        <v>0</v>
      </c>
      <c r="W14" s="73">
        <f t="shared" si="22"/>
        <v>0</v>
      </c>
      <c r="X14" s="73">
        <f t="shared" si="22"/>
        <v>0</v>
      </c>
      <c r="Y14" s="73">
        <f t="shared" si="22"/>
        <v>575</v>
      </c>
      <c r="Z14" s="73">
        <f>SUM(Z9:Z13)</f>
        <v>2665</v>
      </c>
      <c r="AA14" s="73">
        <f t="shared" ref="AA14:AD14" si="23">SUM(AA9:AA13)</f>
        <v>193</v>
      </c>
      <c r="AB14" s="73">
        <f t="shared" si="23"/>
        <v>0</v>
      </c>
      <c r="AC14" s="73">
        <f t="shared" si="23"/>
        <v>168</v>
      </c>
      <c r="AD14" s="73">
        <f t="shared" si="23"/>
        <v>3026</v>
      </c>
    </row>
    <row r="15" spans="1:30">
      <c r="A15" s="60">
        <v>1614</v>
      </c>
      <c r="B15" s="61" t="s">
        <v>1085</v>
      </c>
      <c r="C15" s="61" t="s">
        <v>5</v>
      </c>
      <c r="D15" s="61" t="s">
        <v>5</v>
      </c>
      <c r="E15" s="61" t="s">
        <v>732</v>
      </c>
      <c r="F15" s="72">
        <v>0</v>
      </c>
      <c r="G15" s="72">
        <v>0</v>
      </c>
      <c r="H15" s="72">
        <v>0</v>
      </c>
      <c r="I15" s="72">
        <v>0</v>
      </c>
      <c r="J15" s="71">
        <f t="shared" ref="J15:J18" si="24">SUM(F15:I15)</f>
        <v>0</v>
      </c>
      <c r="K15" s="72">
        <v>45</v>
      </c>
      <c r="L15" s="72">
        <v>0</v>
      </c>
      <c r="M15" s="72">
        <v>0</v>
      </c>
      <c r="N15" s="72">
        <v>0</v>
      </c>
      <c r="O15" s="71">
        <f t="shared" ref="O15:O18" si="25">SUM(K15:N15)</f>
        <v>45</v>
      </c>
      <c r="P15" s="72">
        <v>45</v>
      </c>
      <c r="Q15" s="72">
        <v>0</v>
      </c>
      <c r="R15" s="72">
        <v>0</v>
      </c>
      <c r="S15" s="72">
        <v>0</v>
      </c>
      <c r="T15" s="71">
        <f t="shared" ref="T15:T18" si="26">SUM(P15:S15)</f>
        <v>45</v>
      </c>
      <c r="U15" s="72">
        <v>0</v>
      </c>
      <c r="V15" s="72">
        <v>0</v>
      </c>
      <c r="W15" s="72">
        <v>0</v>
      </c>
      <c r="X15" s="72">
        <v>0</v>
      </c>
      <c r="Y15" s="71">
        <f t="shared" ref="Y15:Y18" si="27">SUM(U15:X15)</f>
        <v>0</v>
      </c>
      <c r="Z15" s="72">
        <f t="shared" ref="Z15:Z20" si="28">F15+K15+P15+U15</f>
        <v>90</v>
      </c>
      <c r="AA15" s="72">
        <f t="shared" ref="AA15:AA20" si="29">G15+L15+Q15+V15</f>
        <v>0</v>
      </c>
      <c r="AB15" s="72">
        <f t="shared" ref="AB15:AB20" si="30">H15+M15+R15+W15</f>
        <v>0</v>
      </c>
      <c r="AC15" s="72">
        <f t="shared" ref="AC15:AC20" si="31">I15+N15+S15+X15</f>
        <v>0</v>
      </c>
      <c r="AD15" s="71">
        <f t="shared" ref="AD15:AD17" si="32">SUM(Z15:AC15)</f>
        <v>90</v>
      </c>
    </row>
    <row r="16" spans="1:30">
      <c r="A16" s="60">
        <v>1623</v>
      </c>
      <c r="B16" s="61" t="s">
        <v>1086</v>
      </c>
      <c r="C16" s="61" t="s">
        <v>5</v>
      </c>
      <c r="D16" s="61" t="s">
        <v>5</v>
      </c>
      <c r="E16" s="61" t="s">
        <v>732</v>
      </c>
      <c r="F16" s="72">
        <v>45</v>
      </c>
      <c r="G16" s="72">
        <v>0</v>
      </c>
      <c r="H16" s="72">
        <v>0</v>
      </c>
      <c r="I16" s="72">
        <v>0</v>
      </c>
      <c r="J16" s="71">
        <f t="shared" si="24"/>
        <v>45</v>
      </c>
      <c r="K16" s="72">
        <v>45</v>
      </c>
      <c r="L16" s="72">
        <v>0</v>
      </c>
      <c r="M16" s="72">
        <v>0</v>
      </c>
      <c r="N16" s="72">
        <v>0</v>
      </c>
      <c r="O16" s="71">
        <f t="shared" si="25"/>
        <v>45</v>
      </c>
      <c r="P16" s="72">
        <v>0</v>
      </c>
      <c r="Q16" s="72">
        <v>0</v>
      </c>
      <c r="R16" s="72">
        <v>0</v>
      </c>
      <c r="S16" s="72">
        <v>0</v>
      </c>
      <c r="T16" s="71">
        <f t="shared" si="26"/>
        <v>0</v>
      </c>
      <c r="U16" s="72">
        <v>0</v>
      </c>
      <c r="V16" s="72">
        <v>0</v>
      </c>
      <c r="W16" s="72">
        <v>0</v>
      </c>
      <c r="X16" s="72">
        <v>0</v>
      </c>
      <c r="Y16" s="71">
        <f t="shared" si="27"/>
        <v>0</v>
      </c>
      <c r="Z16" s="72">
        <f t="shared" si="28"/>
        <v>90</v>
      </c>
      <c r="AA16" s="72">
        <f t="shared" si="29"/>
        <v>0</v>
      </c>
      <c r="AB16" s="72">
        <f t="shared" si="30"/>
        <v>0</v>
      </c>
      <c r="AC16" s="72">
        <f t="shared" si="31"/>
        <v>0</v>
      </c>
      <c r="AD16" s="71">
        <f t="shared" si="32"/>
        <v>90</v>
      </c>
    </row>
    <row r="17" spans="1:30">
      <c r="A17" s="60">
        <v>1628</v>
      </c>
      <c r="B17" s="61" t="s">
        <v>1067</v>
      </c>
      <c r="C17" s="61" t="s">
        <v>5</v>
      </c>
      <c r="D17" s="61" t="s">
        <v>5</v>
      </c>
      <c r="E17" s="61" t="s">
        <v>732</v>
      </c>
      <c r="F17" s="72">
        <v>90</v>
      </c>
      <c r="G17" s="72">
        <v>0</v>
      </c>
      <c r="H17" s="72">
        <v>0</v>
      </c>
      <c r="I17" s="72">
        <v>0</v>
      </c>
      <c r="J17" s="71">
        <f t="shared" si="24"/>
        <v>90</v>
      </c>
      <c r="K17" s="72">
        <v>45</v>
      </c>
      <c r="L17" s="72">
        <v>0</v>
      </c>
      <c r="M17" s="72">
        <v>0</v>
      </c>
      <c r="N17" s="72">
        <v>0</v>
      </c>
      <c r="O17" s="71">
        <f t="shared" si="25"/>
        <v>45</v>
      </c>
      <c r="P17" s="72">
        <v>0</v>
      </c>
      <c r="Q17" s="72">
        <v>0</v>
      </c>
      <c r="R17" s="72">
        <v>0</v>
      </c>
      <c r="S17" s="72">
        <v>0</v>
      </c>
      <c r="T17" s="71">
        <f t="shared" si="26"/>
        <v>0</v>
      </c>
      <c r="U17" s="72">
        <v>0</v>
      </c>
      <c r="V17" s="72">
        <v>0</v>
      </c>
      <c r="W17" s="72">
        <v>0</v>
      </c>
      <c r="X17" s="72">
        <v>0</v>
      </c>
      <c r="Y17" s="71">
        <f t="shared" si="27"/>
        <v>0</v>
      </c>
      <c r="Z17" s="72">
        <f t="shared" si="28"/>
        <v>135</v>
      </c>
      <c r="AA17" s="72">
        <f t="shared" si="29"/>
        <v>0</v>
      </c>
      <c r="AB17" s="72">
        <f t="shared" si="30"/>
        <v>0</v>
      </c>
      <c r="AC17" s="72">
        <f t="shared" si="31"/>
        <v>0</v>
      </c>
      <c r="AD17" s="71">
        <f t="shared" si="32"/>
        <v>135</v>
      </c>
    </row>
    <row r="18" spans="1:30">
      <c r="A18" s="60">
        <v>1445</v>
      </c>
      <c r="B18" s="61" t="s">
        <v>1069</v>
      </c>
      <c r="C18" s="61" t="s">
        <v>5</v>
      </c>
      <c r="D18" s="61" t="s">
        <v>5</v>
      </c>
      <c r="E18" s="61" t="s">
        <v>732</v>
      </c>
      <c r="F18" s="72">
        <v>0</v>
      </c>
      <c r="G18" s="72">
        <v>0</v>
      </c>
      <c r="H18" s="72">
        <v>0</v>
      </c>
      <c r="I18" s="72">
        <v>0</v>
      </c>
      <c r="J18" s="71">
        <f t="shared" si="24"/>
        <v>0</v>
      </c>
      <c r="K18" s="72">
        <v>45</v>
      </c>
      <c r="L18" s="72">
        <v>0</v>
      </c>
      <c r="M18" s="72">
        <v>0</v>
      </c>
      <c r="N18" s="72">
        <v>0</v>
      </c>
      <c r="O18" s="71">
        <f t="shared" si="25"/>
        <v>45</v>
      </c>
      <c r="P18" s="72">
        <v>0</v>
      </c>
      <c r="Q18" s="72">
        <v>0</v>
      </c>
      <c r="R18" s="72">
        <v>0</v>
      </c>
      <c r="S18" s="72">
        <v>0</v>
      </c>
      <c r="T18" s="71">
        <f t="shared" si="26"/>
        <v>0</v>
      </c>
      <c r="U18" s="72">
        <v>0</v>
      </c>
      <c r="V18" s="72">
        <v>0</v>
      </c>
      <c r="W18" s="72">
        <v>0</v>
      </c>
      <c r="X18" s="72">
        <v>0</v>
      </c>
      <c r="Y18" s="71">
        <f t="shared" si="27"/>
        <v>0</v>
      </c>
      <c r="Z18" s="72">
        <f t="shared" si="28"/>
        <v>45</v>
      </c>
      <c r="AA18" s="72">
        <f t="shared" si="29"/>
        <v>0</v>
      </c>
      <c r="AB18" s="72">
        <f t="shared" si="30"/>
        <v>0</v>
      </c>
      <c r="AC18" s="72">
        <f t="shared" si="31"/>
        <v>0</v>
      </c>
      <c r="AD18" s="71">
        <f t="shared" si="18"/>
        <v>45</v>
      </c>
    </row>
    <row r="19" spans="1:30">
      <c r="A19" s="60">
        <v>1449</v>
      </c>
      <c r="B19" s="61" t="s">
        <v>1054</v>
      </c>
      <c r="C19" s="61" t="s">
        <v>5</v>
      </c>
      <c r="D19" s="61" t="s">
        <v>5</v>
      </c>
      <c r="E19" s="61" t="s">
        <v>732</v>
      </c>
      <c r="F19" s="72">
        <v>45</v>
      </c>
      <c r="G19" s="72">
        <v>0</v>
      </c>
      <c r="H19" s="72">
        <v>0</v>
      </c>
      <c r="I19" s="72">
        <v>0</v>
      </c>
      <c r="J19" s="71">
        <f>SUM(F19:I19)</f>
        <v>45</v>
      </c>
      <c r="K19" s="72">
        <v>45</v>
      </c>
      <c r="L19" s="72">
        <v>0</v>
      </c>
      <c r="M19" s="72">
        <v>0</v>
      </c>
      <c r="N19" s="72">
        <v>0</v>
      </c>
      <c r="O19" s="71">
        <f>SUM(K19:N19)</f>
        <v>45</v>
      </c>
      <c r="P19" s="72">
        <v>45</v>
      </c>
      <c r="Q19" s="72">
        <v>0</v>
      </c>
      <c r="R19" s="72">
        <v>0</v>
      </c>
      <c r="S19" s="72">
        <v>0</v>
      </c>
      <c r="T19" s="71">
        <f>SUM(P19:S19)</f>
        <v>45</v>
      </c>
      <c r="U19" s="72">
        <v>0</v>
      </c>
      <c r="V19" s="72">
        <v>0</v>
      </c>
      <c r="W19" s="72">
        <v>0</v>
      </c>
      <c r="X19" s="72">
        <v>0</v>
      </c>
      <c r="Y19" s="71">
        <f>SUM(U19:X19)</f>
        <v>0</v>
      </c>
      <c r="Z19" s="72">
        <f t="shared" si="28"/>
        <v>135</v>
      </c>
      <c r="AA19" s="72">
        <f t="shared" si="29"/>
        <v>0</v>
      </c>
      <c r="AB19" s="72">
        <f t="shared" si="30"/>
        <v>0</v>
      </c>
      <c r="AC19" s="72">
        <f t="shared" si="31"/>
        <v>0</v>
      </c>
      <c r="AD19" s="71">
        <f>SUM(Z19:AC19)</f>
        <v>135</v>
      </c>
    </row>
    <row r="20" spans="1:30">
      <c r="A20" s="60">
        <v>1457</v>
      </c>
      <c r="B20" s="61" t="s">
        <v>11</v>
      </c>
      <c r="C20" s="61" t="s">
        <v>11</v>
      </c>
      <c r="D20" s="61" t="s">
        <v>13</v>
      </c>
      <c r="E20" s="61" t="s">
        <v>732</v>
      </c>
      <c r="F20" s="72">
        <v>90</v>
      </c>
      <c r="G20" s="72">
        <v>0</v>
      </c>
      <c r="H20" s="72">
        <v>0</v>
      </c>
      <c r="I20" s="72">
        <v>0</v>
      </c>
      <c r="J20" s="71">
        <f>SUM(F20:I20)</f>
        <v>90</v>
      </c>
      <c r="K20" s="72">
        <v>45</v>
      </c>
      <c r="L20" s="72">
        <v>0</v>
      </c>
      <c r="M20" s="72">
        <v>45</v>
      </c>
      <c r="N20" s="72">
        <v>45</v>
      </c>
      <c r="O20" s="71">
        <f>SUM(K20:N20)</f>
        <v>135</v>
      </c>
      <c r="P20" s="72">
        <v>45</v>
      </c>
      <c r="Q20" s="72">
        <v>0</v>
      </c>
      <c r="R20" s="72">
        <v>0</v>
      </c>
      <c r="S20" s="72">
        <v>0</v>
      </c>
      <c r="T20" s="71">
        <f>SUM(P20:S20)</f>
        <v>45</v>
      </c>
      <c r="U20" s="72">
        <v>0</v>
      </c>
      <c r="V20" s="72">
        <v>0</v>
      </c>
      <c r="W20" s="72">
        <v>0</v>
      </c>
      <c r="X20" s="72">
        <v>0</v>
      </c>
      <c r="Y20" s="71">
        <f>SUM(U20:X20)</f>
        <v>0</v>
      </c>
      <c r="Z20" s="72">
        <f t="shared" si="28"/>
        <v>180</v>
      </c>
      <c r="AA20" s="72">
        <f t="shared" si="29"/>
        <v>0</v>
      </c>
      <c r="AB20" s="72">
        <f t="shared" si="30"/>
        <v>45</v>
      </c>
      <c r="AC20" s="72">
        <f t="shared" si="31"/>
        <v>45</v>
      </c>
      <c r="AD20" s="71">
        <f>SUM(Z20:AC20)</f>
        <v>270</v>
      </c>
    </row>
    <row r="21" spans="1:30">
      <c r="A21" s="62"/>
      <c r="B21" s="13" t="s">
        <v>1087</v>
      </c>
      <c r="C21" s="13"/>
      <c r="D21" s="13"/>
      <c r="E21" s="13"/>
      <c r="F21" s="73">
        <f>SUM(F15:F20)</f>
        <v>270</v>
      </c>
      <c r="G21" s="73">
        <f t="shared" ref="G21:J21" si="33">SUM(G15:G20)</f>
        <v>0</v>
      </c>
      <c r="H21" s="73">
        <f t="shared" si="33"/>
        <v>0</v>
      </c>
      <c r="I21" s="73">
        <f t="shared" si="33"/>
        <v>0</v>
      </c>
      <c r="J21" s="73">
        <f t="shared" si="33"/>
        <v>270</v>
      </c>
      <c r="K21" s="73">
        <f>SUM(K15:K20)</f>
        <v>270</v>
      </c>
      <c r="L21" s="73">
        <f t="shared" ref="L21:O21" si="34">SUM(L15:L20)</f>
        <v>0</v>
      </c>
      <c r="M21" s="73">
        <f t="shared" si="34"/>
        <v>45</v>
      </c>
      <c r="N21" s="73">
        <f t="shared" si="34"/>
        <v>45</v>
      </c>
      <c r="O21" s="73">
        <f t="shared" si="34"/>
        <v>360</v>
      </c>
      <c r="P21" s="73">
        <f>SUM(P15:P20)</f>
        <v>135</v>
      </c>
      <c r="Q21" s="73">
        <f t="shared" ref="Q21:T21" si="35">SUM(Q15:Q20)</f>
        <v>0</v>
      </c>
      <c r="R21" s="73">
        <f t="shared" si="35"/>
        <v>0</v>
      </c>
      <c r="S21" s="73">
        <f t="shared" si="35"/>
        <v>0</v>
      </c>
      <c r="T21" s="73">
        <f t="shared" si="35"/>
        <v>135</v>
      </c>
      <c r="U21" s="73">
        <f>SUM(U15:U20)</f>
        <v>0</v>
      </c>
      <c r="V21" s="73">
        <f t="shared" ref="V21:Y21" si="36">SUM(V15:V20)</f>
        <v>0</v>
      </c>
      <c r="W21" s="73">
        <f t="shared" si="36"/>
        <v>0</v>
      </c>
      <c r="X21" s="73">
        <f t="shared" si="36"/>
        <v>0</v>
      </c>
      <c r="Y21" s="73">
        <f t="shared" si="36"/>
        <v>0</v>
      </c>
      <c r="Z21" s="73">
        <f>SUM(Z15:Z20)</f>
        <v>675</v>
      </c>
      <c r="AA21" s="73">
        <f t="shared" ref="AA21:AD21" si="37">SUM(AA15:AA20)</f>
        <v>0</v>
      </c>
      <c r="AB21" s="73">
        <f t="shared" si="37"/>
        <v>45</v>
      </c>
      <c r="AC21" s="73">
        <f t="shared" si="37"/>
        <v>45</v>
      </c>
      <c r="AD21" s="73">
        <f t="shared" si="37"/>
        <v>765</v>
      </c>
    </row>
    <row r="22" spans="1:30">
      <c r="A22" s="60">
        <v>1370</v>
      </c>
      <c r="B22" s="61" t="s">
        <v>1088</v>
      </c>
      <c r="C22" s="61" t="s">
        <v>12</v>
      </c>
      <c r="D22" s="61" t="s">
        <v>13</v>
      </c>
      <c r="E22" s="61" t="s">
        <v>732</v>
      </c>
      <c r="F22" s="72">
        <v>90</v>
      </c>
      <c r="G22" s="72">
        <v>90</v>
      </c>
      <c r="H22" s="72">
        <v>0</v>
      </c>
      <c r="I22" s="72">
        <v>45</v>
      </c>
      <c r="J22" s="71">
        <f>SUM(F22:I22)</f>
        <v>225</v>
      </c>
      <c r="K22" s="72">
        <v>45</v>
      </c>
      <c r="L22" s="72">
        <v>45</v>
      </c>
      <c r="M22" s="72">
        <v>0</v>
      </c>
      <c r="N22" s="72">
        <v>45</v>
      </c>
      <c r="O22" s="71">
        <f>SUM(K22:N22)</f>
        <v>135</v>
      </c>
      <c r="P22" s="72">
        <v>45</v>
      </c>
      <c r="Q22" s="72">
        <v>45</v>
      </c>
      <c r="R22" s="72">
        <v>0</v>
      </c>
      <c r="S22" s="72">
        <v>45</v>
      </c>
      <c r="T22" s="71">
        <f>SUM(P22:S22)</f>
        <v>135</v>
      </c>
      <c r="U22" s="72">
        <v>35</v>
      </c>
      <c r="V22" s="72">
        <v>35</v>
      </c>
      <c r="W22" s="72">
        <v>0</v>
      </c>
      <c r="X22" s="72">
        <v>0</v>
      </c>
      <c r="Y22" s="71">
        <f>SUM(U22:X22)</f>
        <v>70</v>
      </c>
      <c r="Z22" s="72">
        <f>F22+K22+P22+U22</f>
        <v>215</v>
      </c>
      <c r="AA22" s="72">
        <f t="shared" ref="AA22" si="38">G22+L22+Q22+V22</f>
        <v>215</v>
      </c>
      <c r="AB22" s="72">
        <f t="shared" ref="AB22" si="39">H22+M22+R22+W22</f>
        <v>0</v>
      </c>
      <c r="AC22" s="72">
        <f t="shared" ref="AC22" si="40">I22+N22+S22+X22</f>
        <v>135</v>
      </c>
      <c r="AD22" s="71">
        <f>SUM(Z22:AC22)</f>
        <v>565</v>
      </c>
    </row>
    <row r="23" spans="1:30">
      <c r="A23" s="62"/>
      <c r="B23" s="13" t="s">
        <v>1089</v>
      </c>
      <c r="C23" s="13"/>
      <c r="D23" s="13"/>
      <c r="E23" s="13"/>
      <c r="F23" s="73">
        <f>SUM(F22)</f>
        <v>90</v>
      </c>
      <c r="G23" s="73">
        <f t="shared" ref="G23:J23" si="41">SUM(G22)</f>
        <v>90</v>
      </c>
      <c r="H23" s="73">
        <f t="shared" si="41"/>
        <v>0</v>
      </c>
      <c r="I23" s="73">
        <f t="shared" si="41"/>
        <v>45</v>
      </c>
      <c r="J23" s="73">
        <f t="shared" si="41"/>
        <v>225</v>
      </c>
      <c r="K23" s="73">
        <f>SUM(K22)</f>
        <v>45</v>
      </c>
      <c r="L23" s="73">
        <f t="shared" ref="L23:O23" si="42">SUM(L22)</f>
        <v>45</v>
      </c>
      <c r="M23" s="73">
        <f t="shared" si="42"/>
        <v>0</v>
      </c>
      <c r="N23" s="73">
        <f t="shared" si="42"/>
        <v>45</v>
      </c>
      <c r="O23" s="73">
        <f t="shared" si="42"/>
        <v>135</v>
      </c>
      <c r="P23" s="73">
        <f>SUM(P22)</f>
        <v>45</v>
      </c>
      <c r="Q23" s="73">
        <f t="shared" ref="Q23:T23" si="43">SUM(Q22)</f>
        <v>45</v>
      </c>
      <c r="R23" s="73">
        <f t="shared" si="43"/>
        <v>0</v>
      </c>
      <c r="S23" s="73">
        <f t="shared" si="43"/>
        <v>45</v>
      </c>
      <c r="T23" s="73">
        <f t="shared" si="43"/>
        <v>135</v>
      </c>
      <c r="U23" s="73">
        <f>SUM(U22)</f>
        <v>35</v>
      </c>
      <c r="V23" s="73">
        <f t="shared" ref="V23:Y23" si="44">SUM(V22)</f>
        <v>35</v>
      </c>
      <c r="W23" s="73">
        <f t="shared" si="44"/>
        <v>0</v>
      </c>
      <c r="X23" s="73">
        <f t="shared" si="44"/>
        <v>0</v>
      </c>
      <c r="Y23" s="73">
        <f t="shared" si="44"/>
        <v>70</v>
      </c>
      <c r="Z23" s="73">
        <f>SUM(Z22)</f>
        <v>215</v>
      </c>
      <c r="AA23" s="73">
        <f t="shared" ref="AA23:AD23" si="45">SUM(AA22)</f>
        <v>215</v>
      </c>
      <c r="AB23" s="73">
        <f t="shared" si="45"/>
        <v>0</v>
      </c>
      <c r="AC23" s="73">
        <f t="shared" si="45"/>
        <v>135</v>
      </c>
      <c r="AD23" s="73">
        <f t="shared" si="45"/>
        <v>565</v>
      </c>
    </row>
    <row r="24" spans="1:30">
      <c r="A24" s="63"/>
      <c r="B24" s="64" t="s">
        <v>1090</v>
      </c>
      <c r="C24" s="64"/>
      <c r="D24" s="64"/>
      <c r="E24" s="64"/>
      <c r="F24" s="74">
        <f>F23+F21+F14+F8</f>
        <v>1324</v>
      </c>
      <c r="G24" s="74">
        <f t="shared" ref="G24:J24" si="46">G23+G21+G14+G8</f>
        <v>244</v>
      </c>
      <c r="H24" s="74">
        <f t="shared" si="46"/>
        <v>0</v>
      </c>
      <c r="I24" s="74">
        <f t="shared" si="46"/>
        <v>300</v>
      </c>
      <c r="J24" s="74">
        <f t="shared" si="46"/>
        <v>1868</v>
      </c>
      <c r="K24" s="74">
        <f>K23+K21+K14+K8</f>
        <v>1356</v>
      </c>
      <c r="L24" s="74">
        <f t="shared" ref="L24:O24" si="47">L23+L21+L14+L8</f>
        <v>306</v>
      </c>
      <c r="M24" s="74">
        <f t="shared" si="47"/>
        <v>45</v>
      </c>
      <c r="N24" s="74">
        <f t="shared" si="47"/>
        <v>90</v>
      </c>
      <c r="O24" s="74">
        <f t="shared" si="47"/>
        <v>1797</v>
      </c>
      <c r="P24" s="74">
        <f>P23+P21+P14+P8</f>
        <v>977</v>
      </c>
      <c r="Q24" s="74">
        <f t="shared" ref="Q24:T24" si="48">Q23+Q21+Q14+Q8</f>
        <v>135</v>
      </c>
      <c r="R24" s="74">
        <f t="shared" si="48"/>
        <v>0</v>
      </c>
      <c r="S24" s="74">
        <f t="shared" si="48"/>
        <v>45</v>
      </c>
      <c r="T24" s="74">
        <f t="shared" si="48"/>
        <v>1157</v>
      </c>
      <c r="U24" s="74">
        <f>U23+U21+U14+U8</f>
        <v>745</v>
      </c>
      <c r="V24" s="74">
        <f t="shared" ref="V24:Y24" si="49">V23+V21+V14+V8</f>
        <v>125</v>
      </c>
      <c r="W24" s="74">
        <f t="shared" si="49"/>
        <v>0</v>
      </c>
      <c r="X24" s="74">
        <f t="shared" si="49"/>
        <v>0</v>
      </c>
      <c r="Y24" s="74">
        <f t="shared" si="49"/>
        <v>870</v>
      </c>
      <c r="Z24" s="74">
        <f>Z23+Z21+Z14+Z8</f>
        <v>4402</v>
      </c>
      <c r="AA24" s="74">
        <f t="shared" ref="AA24:AD24" si="50">AA23+AA21+AA14+AA8</f>
        <v>810</v>
      </c>
      <c r="AB24" s="74">
        <f t="shared" si="50"/>
        <v>45</v>
      </c>
      <c r="AC24" s="74">
        <f t="shared" si="50"/>
        <v>435</v>
      </c>
      <c r="AD24" s="74">
        <f t="shared" si="50"/>
        <v>5692</v>
      </c>
    </row>
    <row r="25" spans="1:30">
      <c r="A25" s="60">
        <v>1297</v>
      </c>
      <c r="B25" s="61" t="s">
        <v>61</v>
      </c>
      <c r="C25" s="61" t="s">
        <v>61</v>
      </c>
      <c r="D25" s="61" t="s">
        <v>61</v>
      </c>
      <c r="E25" s="61" t="s">
        <v>847</v>
      </c>
      <c r="F25" s="72">
        <v>0</v>
      </c>
      <c r="G25" s="72">
        <v>0</v>
      </c>
      <c r="H25" s="72">
        <v>0</v>
      </c>
      <c r="I25" s="72">
        <v>0</v>
      </c>
      <c r="J25" s="71">
        <f t="shared" ref="J25:J29" si="51">SUM(F25:I25)</f>
        <v>0</v>
      </c>
      <c r="K25" s="72">
        <v>70</v>
      </c>
      <c r="L25" s="72">
        <v>0</v>
      </c>
      <c r="M25" s="72">
        <v>0</v>
      </c>
      <c r="N25" s="72">
        <v>0</v>
      </c>
      <c r="O25" s="71">
        <f t="shared" ref="O25:O29" si="52">SUM(K25:N25)</f>
        <v>70</v>
      </c>
      <c r="P25" s="72">
        <v>0</v>
      </c>
      <c r="Q25" s="72">
        <v>0</v>
      </c>
      <c r="R25" s="72">
        <v>0</v>
      </c>
      <c r="S25" s="72">
        <v>0</v>
      </c>
      <c r="T25" s="71">
        <f t="shared" ref="T25:T29" si="53">SUM(P25:S25)</f>
        <v>0</v>
      </c>
      <c r="U25" s="72">
        <v>70</v>
      </c>
      <c r="V25" s="72">
        <v>0</v>
      </c>
      <c r="W25" s="72">
        <v>0</v>
      </c>
      <c r="X25" s="72">
        <v>0</v>
      </c>
      <c r="Y25" s="71">
        <f t="shared" ref="Y25:Y29" si="54">SUM(U25:X25)</f>
        <v>70</v>
      </c>
      <c r="Z25" s="72">
        <f t="shared" ref="Z25:Z29" si="55">F25+K25+P25+U25</f>
        <v>140</v>
      </c>
      <c r="AA25" s="72">
        <f t="shared" ref="AA25:AA29" si="56">G25+L25+Q25+V25</f>
        <v>0</v>
      </c>
      <c r="AB25" s="72">
        <f t="shared" ref="AB25:AB29" si="57">H25+M25+R25+W25</f>
        <v>0</v>
      </c>
      <c r="AC25" s="72">
        <f t="shared" ref="AC25:AC29" si="58">I25+N25+S25+X25</f>
        <v>0</v>
      </c>
      <c r="AD25" s="71">
        <f t="shared" ref="AD25:AD29" si="59">SUM(Z25:AC25)</f>
        <v>140</v>
      </c>
    </row>
    <row r="26" spans="1:30">
      <c r="A26" s="60">
        <v>1627</v>
      </c>
      <c r="B26" s="61" t="s">
        <v>1063</v>
      </c>
      <c r="C26" s="61" t="s">
        <v>61</v>
      </c>
      <c r="D26" s="61" t="s">
        <v>61</v>
      </c>
      <c r="E26" s="61" t="s">
        <v>847</v>
      </c>
      <c r="F26" s="72">
        <v>100</v>
      </c>
      <c r="G26" s="72">
        <v>0</v>
      </c>
      <c r="H26" s="72">
        <v>0</v>
      </c>
      <c r="I26" s="72">
        <v>0</v>
      </c>
      <c r="J26" s="71">
        <f t="shared" si="51"/>
        <v>100</v>
      </c>
      <c r="K26" s="72">
        <v>35</v>
      </c>
      <c r="L26" s="72">
        <v>0</v>
      </c>
      <c r="M26" s="72">
        <v>0</v>
      </c>
      <c r="N26" s="72">
        <v>0</v>
      </c>
      <c r="O26" s="71">
        <f t="shared" si="52"/>
        <v>35</v>
      </c>
      <c r="P26" s="72">
        <v>0</v>
      </c>
      <c r="Q26" s="72">
        <v>0</v>
      </c>
      <c r="R26" s="72">
        <v>0</v>
      </c>
      <c r="S26" s="72">
        <v>0</v>
      </c>
      <c r="T26" s="71">
        <f t="shared" si="53"/>
        <v>0</v>
      </c>
      <c r="U26" s="72">
        <v>70</v>
      </c>
      <c r="V26" s="72">
        <v>0</v>
      </c>
      <c r="W26" s="72">
        <v>0</v>
      </c>
      <c r="X26" s="72">
        <v>0</v>
      </c>
      <c r="Y26" s="71">
        <f t="shared" si="54"/>
        <v>70</v>
      </c>
      <c r="Z26" s="72">
        <f t="shared" si="55"/>
        <v>205</v>
      </c>
      <c r="AA26" s="72">
        <f t="shared" si="56"/>
        <v>0</v>
      </c>
      <c r="AB26" s="72">
        <f t="shared" si="57"/>
        <v>0</v>
      </c>
      <c r="AC26" s="72">
        <f t="shared" si="58"/>
        <v>0</v>
      </c>
      <c r="AD26" s="71">
        <f t="shared" si="59"/>
        <v>205</v>
      </c>
    </row>
    <row r="27" spans="1:30">
      <c r="A27" s="60">
        <v>1335</v>
      </c>
      <c r="B27" s="61" t="s">
        <v>96</v>
      </c>
      <c r="C27" s="61" t="s">
        <v>96</v>
      </c>
      <c r="D27" s="61" t="s">
        <v>61</v>
      </c>
      <c r="E27" s="61" t="s">
        <v>847</v>
      </c>
      <c r="F27" s="72">
        <v>70</v>
      </c>
      <c r="G27" s="72">
        <v>0</v>
      </c>
      <c r="H27" s="72">
        <v>0</v>
      </c>
      <c r="I27" s="72">
        <v>45</v>
      </c>
      <c r="J27" s="71">
        <f t="shared" si="51"/>
        <v>115</v>
      </c>
      <c r="K27" s="72">
        <v>35</v>
      </c>
      <c r="L27" s="72">
        <v>35</v>
      </c>
      <c r="M27" s="72">
        <v>0</v>
      </c>
      <c r="N27" s="72">
        <v>0</v>
      </c>
      <c r="O27" s="71">
        <f t="shared" si="52"/>
        <v>70</v>
      </c>
      <c r="P27" s="72">
        <v>35</v>
      </c>
      <c r="Q27" s="72">
        <v>0</v>
      </c>
      <c r="R27" s="72">
        <v>0</v>
      </c>
      <c r="S27" s="72">
        <v>0</v>
      </c>
      <c r="T27" s="71">
        <f t="shared" si="53"/>
        <v>35</v>
      </c>
      <c r="U27" s="72">
        <v>70</v>
      </c>
      <c r="V27" s="72">
        <v>35</v>
      </c>
      <c r="W27" s="72">
        <v>0</v>
      </c>
      <c r="X27" s="72">
        <v>0</v>
      </c>
      <c r="Y27" s="71">
        <f t="shared" si="54"/>
        <v>105</v>
      </c>
      <c r="Z27" s="72">
        <f t="shared" si="55"/>
        <v>210</v>
      </c>
      <c r="AA27" s="72">
        <f t="shared" si="56"/>
        <v>70</v>
      </c>
      <c r="AB27" s="72">
        <f t="shared" si="57"/>
        <v>0</v>
      </c>
      <c r="AC27" s="72">
        <f t="shared" si="58"/>
        <v>45</v>
      </c>
      <c r="AD27" s="71">
        <f t="shared" si="59"/>
        <v>325</v>
      </c>
    </row>
    <row r="28" spans="1:30">
      <c r="A28" s="60">
        <v>1651</v>
      </c>
      <c r="B28" s="61" t="s">
        <v>1060</v>
      </c>
      <c r="C28" s="61" t="s">
        <v>96</v>
      </c>
      <c r="D28" s="61" t="s">
        <v>61</v>
      </c>
      <c r="E28" s="61" t="s">
        <v>847</v>
      </c>
      <c r="F28" s="72">
        <v>0</v>
      </c>
      <c r="G28" s="72">
        <v>0</v>
      </c>
      <c r="H28" s="72">
        <v>0</v>
      </c>
      <c r="I28" s="72">
        <v>0</v>
      </c>
      <c r="J28" s="71">
        <f t="shared" si="51"/>
        <v>0</v>
      </c>
      <c r="K28" s="72">
        <v>35</v>
      </c>
      <c r="L28" s="72">
        <v>0</v>
      </c>
      <c r="M28" s="72">
        <v>0</v>
      </c>
      <c r="N28" s="72">
        <v>35</v>
      </c>
      <c r="O28" s="71">
        <f t="shared" si="52"/>
        <v>70</v>
      </c>
      <c r="P28" s="72">
        <v>0</v>
      </c>
      <c r="Q28" s="72">
        <v>0</v>
      </c>
      <c r="R28" s="72">
        <v>0</v>
      </c>
      <c r="S28" s="72">
        <v>0</v>
      </c>
      <c r="T28" s="71">
        <f t="shared" si="53"/>
        <v>0</v>
      </c>
      <c r="U28" s="72">
        <v>70</v>
      </c>
      <c r="V28" s="72">
        <v>35</v>
      </c>
      <c r="W28" s="72">
        <v>0</v>
      </c>
      <c r="X28" s="72">
        <v>0</v>
      </c>
      <c r="Y28" s="71">
        <f t="shared" si="54"/>
        <v>105</v>
      </c>
      <c r="Z28" s="72">
        <f t="shared" si="55"/>
        <v>105</v>
      </c>
      <c r="AA28" s="72">
        <f t="shared" si="56"/>
        <v>35</v>
      </c>
      <c r="AB28" s="72">
        <f t="shared" si="57"/>
        <v>0</v>
      </c>
      <c r="AC28" s="72">
        <f t="shared" si="58"/>
        <v>35</v>
      </c>
      <c r="AD28" s="71">
        <f t="shared" si="59"/>
        <v>175</v>
      </c>
    </row>
    <row r="29" spans="1:30">
      <c r="A29" s="60">
        <v>1651</v>
      </c>
      <c r="B29" s="61" t="s">
        <v>1127</v>
      </c>
      <c r="C29" s="61" t="s">
        <v>61</v>
      </c>
      <c r="D29" s="61" t="s">
        <v>61</v>
      </c>
      <c r="E29" s="61" t="s">
        <v>847</v>
      </c>
      <c r="F29" s="72">
        <v>70</v>
      </c>
      <c r="G29" s="72">
        <v>0</v>
      </c>
      <c r="H29" s="72">
        <v>0</v>
      </c>
      <c r="I29" s="72">
        <v>0</v>
      </c>
      <c r="J29" s="71">
        <f t="shared" si="51"/>
        <v>70</v>
      </c>
      <c r="K29" s="72">
        <v>45</v>
      </c>
      <c r="L29" s="72"/>
      <c r="M29" s="72"/>
      <c r="N29" s="72">
        <v>45</v>
      </c>
      <c r="O29" s="71">
        <f t="shared" si="52"/>
        <v>90</v>
      </c>
      <c r="P29" s="72">
        <v>0</v>
      </c>
      <c r="Q29" s="72">
        <v>0</v>
      </c>
      <c r="R29" s="72">
        <v>0</v>
      </c>
      <c r="S29" s="72">
        <v>0</v>
      </c>
      <c r="T29" s="71">
        <f t="shared" si="53"/>
        <v>0</v>
      </c>
      <c r="U29" s="72">
        <v>45</v>
      </c>
      <c r="V29" s="72">
        <v>0</v>
      </c>
      <c r="W29" s="72">
        <v>0</v>
      </c>
      <c r="X29" s="72">
        <v>0</v>
      </c>
      <c r="Y29" s="71">
        <f t="shared" si="54"/>
        <v>45</v>
      </c>
      <c r="Z29" s="72">
        <f t="shared" si="55"/>
        <v>160</v>
      </c>
      <c r="AA29" s="72">
        <f t="shared" si="56"/>
        <v>0</v>
      </c>
      <c r="AB29" s="72">
        <f t="shared" si="57"/>
        <v>0</v>
      </c>
      <c r="AC29" s="72">
        <f t="shared" si="58"/>
        <v>45</v>
      </c>
      <c r="AD29" s="71">
        <f t="shared" si="59"/>
        <v>205</v>
      </c>
    </row>
    <row r="30" spans="1:30">
      <c r="A30" s="62"/>
      <c r="B30" s="13" t="s">
        <v>1091</v>
      </c>
      <c r="C30" s="13"/>
      <c r="D30" s="13"/>
      <c r="E30" s="13"/>
      <c r="F30" s="73">
        <f t="shared" ref="F30:AD30" si="60">SUM(F25:F29)</f>
        <v>240</v>
      </c>
      <c r="G30" s="73">
        <f t="shared" si="60"/>
        <v>0</v>
      </c>
      <c r="H30" s="73">
        <f t="shared" si="60"/>
        <v>0</v>
      </c>
      <c r="I30" s="73">
        <f t="shared" si="60"/>
        <v>45</v>
      </c>
      <c r="J30" s="73">
        <f t="shared" si="60"/>
        <v>285</v>
      </c>
      <c r="K30" s="73">
        <f t="shared" si="60"/>
        <v>220</v>
      </c>
      <c r="L30" s="73">
        <f t="shared" si="60"/>
        <v>35</v>
      </c>
      <c r="M30" s="73">
        <f t="shared" si="60"/>
        <v>0</v>
      </c>
      <c r="N30" s="73">
        <f t="shared" si="60"/>
        <v>80</v>
      </c>
      <c r="O30" s="73">
        <f t="shared" si="60"/>
        <v>335</v>
      </c>
      <c r="P30" s="73">
        <f t="shared" si="60"/>
        <v>35</v>
      </c>
      <c r="Q30" s="73">
        <f t="shared" si="60"/>
        <v>0</v>
      </c>
      <c r="R30" s="73">
        <f t="shared" si="60"/>
        <v>0</v>
      </c>
      <c r="S30" s="73">
        <f t="shared" si="60"/>
        <v>0</v>
      </c>
      <c r="T30" s="73">
        <f t="shared" si="60"/>
        <v>35</v>
      </c>
      <c r="U30" s="73">
        <f t="shared" si="60"/>
        <v>325</v>
      </c>
      <c r="V30" s="73">
        <f t="shared" si="60"/>
        <v>70</v>
      </c>
      <c r="W30" s="73">
        <f t="shared" si="60"/>
        <v>0</v>
      </c>
      <c r="X30" s="73">
        <f t="shared" si="60"/>
        <v>0</v>
      </c>
      <c r="Y30" s="73">
        <f t="shared" si="60"/>
        <v>395</v>
      </c>
      <c r="Z30" s="73">
        <f t="shared" si="60"/>
        <v>820</v>
      </c>
      <c r="AA30" s="73">
        <f t="shared" si="60"/>
        <v>105</v>
      </c>
      <c r="AB30" s="73">
        <f t="shared" si="60"/>
        <v>0</v>
      </c>
      <c r="AC30" s="73">
        <f t="shared" si="60"/>
        <v>125</v>
      </c>
      <c r="AD30" s="73">
        <f t="shared" si="60"/>
        <v>1050</v>
      </c>
    </row>
    <row r="31" spans="1:30">
      <c r="A31" s="60">
        <v>1446</v>
      </c>
      <c r="B31" s="61" t="s">
        <v>1065</v>
      </c>
      <c r="C31" s="61" t="s">
        <v>131</v>
      </c>
      <c r="D31" s="61" t="s">
        <v>58</v>
      </c>
      <c r="E31" s="61" t="s">
        <v>847</v>
      </c>
      <c r="F31" s="72">
        <v>35</v>
      </c>
      <c r="G31" s="72">
        <v>0</v>
      </c>
      <c r="H31" s="72">
        <v>0</v>
      </c>
      <c r="I31" s="72">
        <v>0</v>
      </c>
      <c r="J31" s="71">
        <f t="shared" ref="J31:J33" si="61">SUM(F31:I31)</f>
        <v>35</v>
      </c>
      <c r="K31" s="72">
        <v>0</v>
      </c>
      <c r="L31" s="72">
        <v>0</v>
      </c>
      <c r="M31" s="72">
        <v>0</v>
      </c>
      <c r="N31" s="72">
        <v>0</v>
      </c>
      <c r="O31" s="71">
        <f t="shared" ref="O31:O33" si="62">SUM(K31:N31)</f>
        <v>0</v>
      </c>
      <c r="P31" s="72">
        <v>0</v>
      </c>
      <c r="Q31" s="72">
        <v>0</v>
      </c>
      <c r="R31" s="72">
        <v>0</v>
      </c>
      <c r="S31" s="72">
        <v>35</v>
      </c>
      <c r="T31" s="71">
        <f t="shared" ref="T31:T33" si="63">SUM(P31:S31)</f>
        <v>35</v>
      </c>
      <c r="U31" s="72">
        <v>0</v>
      </c>
      <c r="V31" s="72">
        <v>0</v>
      </c>
      <c r="W31" s="72">
        <v>0</v>
      </c>
      <c r="X31" s="72">
        <v>0</v>
      </c>
      <c r="Y31" s="71">
        <f t="shared" ref="Y31:Y33" si="64">SUM(U31:X31)</f>
        <v>0</v>
      </c>
      <c r="Z31" s="72">
        <f t="shared" ref="Z31:Z33" si="65">F31+K31+P31+U31</f>
        <v>35</v>
      </c>
      <c r="AA31" s="72">
        <f t="shared" ref="AA31:AA33" si="66">G31+L31+Q31+V31</f>
        <v>0</v>
      </c>
      <c r="AB31" s="72">
        <f t="shared" ref="AB31:AB33" si="67">H31+M31+R31+W31</f>
        <v>0</v>
      </c>
      <c r="AC31" s="72">
        <f t="shared" ref="AC31:AC33" si="68">I31+N31+S31+X31</f>
        <v>35</v>
      </c>
      <c r="AD31" s="71">
        <f t="shared" ref="AD31:AD36" si="69">SUM(Z31:AC31)</f>
        <v>70</v>
      </c>
    </row>
    <row r="32" spans="1:30">
      <c r="A32" s="60">
        <v>1606</v>
      </c>
      <c r="B32" s="61" t="s">
        <v>1092</v>
      </c>
      <c r="C32" s="61" t="s">
        <v>131</v>
      </c>
      <c r="D32" s="61" t="s">
        <v>58</v>
      </c>
      <c r="E32" s="61" t="s">
        <v>847</v>
      </c>
      <c r="F32" s="72">
        <v>0</v>
      </c>
      <c r="G32" s="72">
        <v>0</v>
      </c>
      <c r="H32" s="72">
        <v>35</v>
      </c>
      <c r="I32" s="72">
        <v>35</v>
      </c>
      <c r="J32" s="71">
        <f t="shared" si="61"/>
        <v>70</v>
      </c>
      <c r="K32" s="72">
        <v>0</v>
      </c>
      <c r="L32" s="72">
        <v>0</v>
      </c>
      <c r="M32" s="72">
        <v>35</v>
      </c>
      <c r="N32" s="72">
        <v>0</v>
      </c>
      <c r="O32" s="71">
        <f t="shared" si="62"/>
        <v>35</v>
      </c>
      <c r="P32" s="72">
        <v>0</v>
      </c>
      <c r="Q32" s="72">
        <v>0</v>
      </c>
      <c r="R32" s="72">
        <v>0</v>
      </c>
      <c r="S32" s="72">
        <v>0</v>
      </c>
      <c r="T32" s="71">
        <f t="shared" si="63"/>
        <v>0</v>
      </c>
      <c r="U32" s="72">
        <v>0</v>
      </c>
      <c r="V32" s="72">
        <v>0</v>
      </c>
      <c r="W32" s="72">
        <v>35</v>
      </c>
      <c r="X32" s="72">
        <v>0</v>
      </c>
      <c r="Y32" s="71">
        <f t="shared" si="64"/>
        <v>35</v>
      </c>
      <c r="Z32" s="72">
        <f t="shared" si="65"/>
        <v>0</v>
      </c>
      <c r="AA32" s="72">
        <f t="shared" si="66"/>
        <v>0</v>
      </c>
      <c r="AB32" s="72">
        <f t="shared" si="67"/>
        <v>105</v>
      </c>
      <c r="AC32" s="72">
        <f t="shared" si="68"/>
        <v>35</v>
      </c>
      <c r="AD32" s="71">
        <f t="shared" si="69"/>
        <v>140</v>
      </c>
    </row>
    <row r="33" spans="1:30">
      <c r="A33" s="60">
        <v>1659</v>
      </c>
      <c r="B33" s="61" t="s">
        <v>1128</v>
      </c>
      <c r="C33" s="61" t="s">
        <v>131</v>
      </c>
      <c r="D33" s="61" t="s">
        <v>58</v>
      </c>
      <c r="E33" s="61" t="s">
        <v>847</v>
      </c>
      <c r="F33" s="72">
        <v>0</v>
      </c>
      <c r="G33" s="72">
        <v>0</v>
      </c>
      <c r="H33" s="72">
        <v>0</v>
      </c>
      <c r="I33" s="72">
        <v>0</v>
      </c>
      <c r="J33" s="71">
        <f t="shared" si="61"/>
        <v>0</v>
      </c>
      <c r="K33" s="72">
        <v>35</v>
      </c>
      <c r="L33" s="72">
        <v>0</v>
      </c>
      <c r="M33" s="72">
        <v>0</v>
      </c>
      <c r="N33" s="72">
        <v>0</v>
      </c>
      <c r="O33" s="71">
        <f t="shared" si="62"/>
        <v>35</v>
      </c>
      <c r="P33" s="72">
        <v>0</v>
      </c>
      <c r="Q33" s="72">
        <v>0</v>
      </c>
      <c r="R33" s="72">
        <v>35</v>
      </c>
      <c r="S33" s="72">
        <v>0</v>
      </c>
      <c r="T33" s="71">
        <f t="shared" si="63"/>
        <v>35</v>
      </c>
      <c r="U33" s="72">
        <v>0</v>
      </c>
      <c r="V33" s="72">
        <v>0</v>
      </c>
      <c r="W33" s="72">
        <v>0</v>
      </c>
      <c r="X33" s="72">
        <v>35</v>
      </c>
      <c r="Y33" s="71">
        <f t="shared" si="64"/>
        <v>35</v>
      </c>
      <c r="Z33" s="72">
        <f t="shared" si="65"/>
        <v>35</v>
      </c>
      <c r="AA33" s="72">
        <f t="shared" si="66"/>
        <v>0</v>
      </c>
      <c r="AB33" s="72">
        <f t="shared" si="67"/>
        <v>35</v>
      </c>
      <c r="AC33" s="72">
        <f t="shared" si="68"/>
        <v>35</v>
      </c>
      <c r="AD33" s="71">
        <f t="shared" si="69"/>
        <v>105</v>
      </c>
    </row>
    <row r="34" spans="1:30">
      <c r="A34" s="62"/>
      <c r="B34" s="13" t="s">
        <v>1093</v>
      </c>
      <c r="C34" s="13"/>
      <c r="D34" s="13"/>
      <c r="E34" s="13"/>
      <c r="F34" s="73">
        <f>SUM(F31:F33)</f>
        <v>35</v>
      </c>
      <c r="G34" s="73">
        <f t="shared" ref="G34:J34" si="70">SUM(G31:G33)</f>
        <v>0</v>
      </c>
      <c r="H34" s="73">
        <f t="shared" si="70"/>
        <v>35</v>
      </c>
      <c r="I34" s="73">
        <f t="shared" si="70"/>
        <v>35</v>
      </c>
      <c r="J34" s="73">
        <f t="shared" si="70"/>
        <v>105</v>
      </c>
      <c r="K34" s="73">
        <f>SUM(K31:K33)</f>
        <v>35</v>
      </c>
      <c r="L34" s="73">
        <f t="shared" ref="L34:O34" si="71">SUM(L31:L33)</f>
        <v>0</v>
      </c>
      <c r="M34" s="73">
        <f t="shared" si="71"/>
        <v>35</v>
      </c>
      <c r="N34" s="73">
        <f t="shared" si="71"/>
        <v>0</v>
      </c>
      <c r="O34" s="73">
        <f t="shared" si="71"/>
        <v>70</v>
      </c>
      <c r="P34" s="73">
        <f>SUM(P31:P33)</f>
        <v>0</v>
      </c>
      <c r="Q34" s="73">
        <f t="shared" ref="Q34:T34" si="72">SUM(Q31:Q33)</f>
        <v>0</v>
      </c>
      <c r="R34" s="73">
        <f t="shared" si="72"/>
        <v>35</v>
      </c>
      <c r="S34" s="73">
        <f t="shared" si="72"/>
        <v>35</v>
      </c>
      <c r="T34" s="73">
        <f t="shared" si="72"/>
        <v>70</v>
      </c>
      <c r="U34" s="73">
        <f>SUM(U31:U33)</f>
        <v>0</v>
      </c>
      <c r="V34" s="73">
        <f t="shared" ref="V34:Y34" si="73">SUM(V31:V33)</f>
        <v>0</v>
      </c>
      <c r="W34" s="73">
        <f t="shared" si="73"/>
        <v>35</v>
      </c>
      <c r="X34" s="73">
        <f t="shared" si="73"/>
        <v>35</v>
      </c>
      <c r="Y34" s="73">
        <f t="shared" si="73"/>
        <v>70</v>
      </c>
      <c r="Z34" s="73">
        <f>SUM(Z31:Z33)</f>
        <v>70</v>
      </c>
      <c r="AA34" s="73">
        <f t="shared" ref="AA34:AD34" si="74">SUM(AA31:AA33)</f>
        <v>0</v>
      </c>
      <c r="AB34" s="73">
        <f t="shared" si="74"/>
        <v>140</v>
      </c>
      <c r="AC34" s="73">
        <f t="shared" si="74"/>
        <v>105</v>
      </c>
      <c r="AD34" s="73">
        <f t="shared" si="74"/>
        <v>315</v>
      </c>
    </row>
    <row r="35" spans="1:30">
      <c r="A35" s="60">
        <v>1118</v>
      </c>
      <c r="B35" s="61" t="s">
        <v>58</v>
      </c>
      <c r="C35" s="61" t="s">
        <v>58</v>
      </c>
      <c r="D35" s="61" t="s">
        <v>58</v>
      </c>
      <c r="E35" s="61" t="s">
        <v>847</v>
      </c>
      <c r="F35" s="72">
        <v>0</v>
      </c>
      <c r="G35" s="72">
        <v>35</v>
      </c>
      <c r="H35" s="72">
        <v>0</v>
      </c>
      <c r="I35" s="72">
        <v>0</v>
      </c>
      <c r="J35" s="71">
        <f t="shared" ref="J35:J36" si="75">SUM(F35:I35)</f>
        <v>35</v>
      </c>
      <c r="K35" s="72">
        <v>0</v>
      </c>
      <c r="L35" s="72">
        <v>0</v>
      </c>
      <c r="M35" s="72">
        <v>0</v>
      </c>
      <c r="N35" s="72">
        <v>0</v>
      </c>
      <c r="O35" s="71">
        <f t="shared" ref="O35:O36" si="76">SUM(K35:N35)</f>
        <v>0</v>
      </c>
      <c r="P35" s="72">
        <v>35</v>
      </c>
      <c r="Q35" s="72">
        <v>0</v>
      </c>
      <c r="R35" s="72">
        <v>0</v>
      </c>
      <c r="S35" s="72">
        <v>0</v>
      </c>
      <c r="T35" s="71">
        <f t="shared" ref="T35:T36" si="77">SUM(P35:S35)</f>
        <v>35</v>
      </c>
      <c r="U35" s="72">
        <v>0</v>
      </c>
      <c r="V35" s="72">
        <v>0</v>
      </c>
      <c r="W35" s="72">
        <v>0</v>
      </c>
      <c r="X35" s="72">
        <v>0</v>
      </c>
      <c r="Y35" s="71">
        <f t="shared" ref="Y35:Y36" si="78">SUM(U35:X35)</f>
        <v>0</v>
      </c>
      <c r="Z35" s="72">
        <f t="shared" ref="Z35:Z38" si="79">F35+K35+P35+U35</f>
        <v>35</v>
      </c>
      <c r="AA35" s="72">
        <f t="shared" ref="AA35:AA38" si="80">G35+L35+Q35+V35</f>
        <v>35</v>
      </c>
      <c r="AB35" s="72">
        <f t="shared" ref="AB35:AB38" si="81">H35+M35+R35+W35</f>
        <v>0</v>
      </c>
      <c r="AC35" s="72">
        <f t="shared" ref="AC35:AC38" si="82">I35+N35+S35+X35</f>
        <v>0</v>
      </c>
      <c r="AD35" s="71">
        <f t="shared" si="69"/>
        <v>70</v>
      </c>
    </row>
    <row r="36" spans="1:30">
      <c r="A36" s="60">
        <v>1451</v>
      </c>
      <c r="B36" s="61" t="s">
        <v>1094</v>
      </c>
      <c r="C36" s="61" t="s">
        <v>58</v>
      </c>
      <c r="D36" s="61" t="s">
        <v>58</v>
      </c>
      <c r="E36" s="61" t="s">
        <v>847</v>
      </c>
      <c r="F36" s="72">
        <v>0</v>
      </c>
      <c r="G36" s="72">
        <v>0</v>
      </c>
      <c r="H36" s="72">
        <v>0</v>
      </c>
      <c r="I36" s="72">
        <v>0</v>
      </c>
      <c r="J36" s="71">
        <f t="shared" si="75"/>
        <v>0</v>
      </c>
      <c r="K36" s="72">
        <v>0</v>
      </c>
      <c r="L36" s="72">
        <v>35</v>
      </c>
      <c r="M36" s="72">
        <v>0</v>
      </c>
      <c r="N36" s="72">
        <v>0</v>
      </c>
      <c r="O36" s="71">
        <f t="shared" si="76"/>
        <v>35</v>
      </c>
      <c r="P36" s="72">
        <v>0</v>
      </c>
      <c r="Q36" s="72">
        <v>0</v>
      </c>
      <c r="R36" s="72">
        <v>0</v>
      </c>
      <c r="S36" s="72">
        <v>0</v>
      </c>
      <c r="T36" s="71">
        <f t="shared" si="77"/>
        <v>0</v>
      </c>
      <c r="U36" s="72">
        <v>0</v>
      </c>
      <c r="V36" s="72">
        <v>35</v>
      </c>
      <c r="W36" s="72">
        <v>0</v>
      </c>
      <c r="X36" s="72">
        <v>0</v>
      </c>
      <c r="Y36" s="71">
        <f t="shared" si="78"/>
        <v>35</v>
      </c>
      <c r="Z36" s="72">
        <f t="shared" si="79"/>
        <v>0</v>
      </c>
      <c r="AA36" s="72">
        <f t="shared" si="80"/>
        <v>70</v>
      </c>
      <c r="AB36" s="72">
        <f t="shared" si="81"/>
        <v>0</v>
      </c>
      <c r="AC36" s="72">
        <f t="shared" si="82"/>
        <v>0</v>
      </c>
      <c r="AD36" s="71">
        <f t="shared" si="69"/>
        <v>70</v>
      </c>
    </row>
    <row r="37" spans="1:30">
      <c r="A37" s="60">
        <v>1378</v>
      </c>
      <c r="B37" s="61" t="s">
        <v>321</v>
      </c>
      <c r="C37" s="61" t="s">
        <v>321</v>
      </c>
      <c r="D37" s="61" t="s">
        <v>61</v>
      </c>
      <c r="E37" s="61" t="s">
        <v>847</v>
      </c>
      <c r="F37" s="72">
        <v>35</v>
      </c>
      <c r="G37" s="72">
        <v>0</v>
      </c>
      <c r="H37" s="72">
        <v>0</v>
      </c>
      <c r="I37" s="72">
        <v>0</v>
      </c>
      <c r="J37" s="71">
        <f>SUM(F37:I37)</f>
        <v>35</v>
      </c>
      <c r="K37" s="72">
        <v>35</v>
      </c>
      <c r="L37" s="72">
        <v>0</v>
      </c>
      <c r="M37" s="72">
        <v>0</v>
      </c>
      <c r="N37" s="72">
        <v>0</v>
      </c>
      <c r="O37" s="71">
        <f>SUM(K37:N37)</f>
        <v>35</v>
      </c>
      <c r="P37" s="72">
        <v>0</v>
      </c>
      <c r="Q37" s="72">
        <v>0</v>
      </c>
      <c r="R37" s="72">
        <v>35</v>
      </c>
      <c r="S37" s="72">
        <v>0</v>
      </c>
      <c r="T37" s="71">
        <f>SUM(P37:S37)</f>
        <v>35</v>
      </c>
      <c r="U37" s="72">
        <v>0</v>
      </c>
      <c r="V37" s="72">
        <v>0</v>
      </c>
      <c r="W37" s="72">
        <v>0</v>
      </c>
      <c r="X37" s="72">
        <v>0</v>
      </c>
      <c r="Y37" s="71">
        <f>SUM(U37:X37)</f>
        <v>0</v>
      </c>
      <c r="Z37" s="72">
        <f t="shared" si="79"/>
        <v>70</v>
      </c>
      <c r="AA37" s="72">
        <f t="shared" si="80"/>
        <v>0</v>
      </c>
      <c r="AB37" s="72">
        <f t="shared" si="81"/>
        <v>35</v>
      </c>
      <c r="AC37" s="72">
        <f t="shared" si="82"/>
        <v>0</v>
      </c>
      <c r="AD37" s="71">
        <f>SUM(Z37:AC37)</f>
        <v>105</v>
      </c>
    </row>
    <row r="38" spans="1:30">
      <c r="A38" s="60">
        <v>1592</v>
      </c>
      <c r="B38" s="61" t="s">
        <v>1059</v>
      </c>
      <c r="C38" s="61" t="s">
        <v>321</v>
      </c>
      <c r="D38" s="61" t="s">
        <v>61</v>
      </c>
      <c r="E38" s="61" t="s">
        <v>847</v>
      </c>
      <c r="F38" s="72">
        <v>0</v>
      </c>
      <c r="G38" s="72">
        <v>0</v>
      </c>
      <c r="H38" s="72">
        <v>0</v>
      </c>
      <c r="I38" s="72">
        <v>35</v>
      </c>
      <c r="J38" s="71">
        <f>SUM(F38:I38)</f>
        <v>35</v>
      </c>
      <c r="K38" s="72">
        <v>35</v>
      </c>
      <c r="L38" s="72">
        <v>0</v>
      </c>
      <c r="M38" s="72">
        <v>0</v>
      </c>
      <c r="N38" s="72">
        <v>0</v>
      </c>
      <c r="O38" s="71">
        <f>SUM(K38:N38)</f>
        <v>35</v>
      </c>
      <c r="P38" s="72">
        <v>0</v>
      </c>
      <c r="Q38" s="72">
        <v>0</v>
      </c>
      <c r="R38" s="72">
        <v>0</v>
      </c>
      <c r="S38" s="72">
        <v>0</v>
      </c>
      <c r="T38" s="71">
        <f>SUM(P38:S38)</f>
        <v>0</v>
      </c>
      <c r="U38" s="72">
        <v>0</v>
      </c>
      <c r="V38" s="72">
        <v>0</v>
      </c>
      <c r="W38" s="72">
        <v>0</v>
      </c>
      <c r="X38" s="72">
        <v>0</v>
      </c>
      <c r="Y38" s="71">
        <f>SUM(U38:X38)</f>
        <v>0</v>
      </c>
      <c r="Z38" s="72">
        <f t="shared" si="79"/>
        <v>35</v>
      </c>
      <c r="AA38" s="72">
        <f t="shared" si="80"/>
        <v>0</v>
      </c>
      <c r="AB38" s="72">
        <f t="shared" si="81"/>
        <v>0</v>
      </c>
      <c r="AC38" s="72">
        <f t="shared" si="82"/>
        <v>35</v>
      </c>
      <c r="AD38" s="71">
        <f>SUM(Z38:AC38)</f>
        <v>70</v>
      </c>
    </row>
    <row r="39" spans="1:30">
      <c r="A39" s="62"/>
      <c r="B39" s="13" t="s">
        <v>1095</v>
      </c>
      <c r="C39" s="13"/>
      <c r="D39" s="13"/>
      <c r="E39" s="13"/>
      <c r="F39" s="73">
        <f>SUM(F35:F38)</f>
        <v>35</v>
      </c>
      <c r="G39" s="73">
        <f t="shared" ref="G39:J39" si="83">SUM(G35:G38)</f>
        <v>35</v>
      </c>
      <c r="H39" s="73">
        <f t="shared" si="83"/>
        <v>0</v>
      </c>
      <c r="I39" s="73">
        <f t="shared" si="83"/>
        <v>35</v>
      </c>
      <c r="J39" s="73">
        <f t="shared" si="83"/>
        <v>105</v>
      </c>
      <c r="K39" s="73">
        <f>SUM(K35:K38)</f>
        <v>70</v>
      </c>
      <c r="L39" s="73">
        <f t="shared" ref="L39:O39" si="84">SUM(L35:L38)</f>
        <v>35</v>
      </c>
      <c r="M39" s="73">
        <f t="shared" si="84"/>
        <v>0</v>
      </c>
      <c r="N39" s="73">
        <f t="shared" si="84"/>
        <v>0</v>
      </c>
      <c r="O39" s="73">
        <f t="shared" si="84"/>
        <v>105</v>
      </c>
      <c r="P39" s="73">
        <f>SUM(P35:P38)</f>
        <v>35</v>
      </c>
      <c r="Q39" s="73">
        <f t="shared" ref="Q39:T39" si="85">SUM(Q35:Q38)</f>
        <v>0</v>
      </c>
      <c r="R39" s="73">
        <f t="shared" si="85"/>
        <v>35</v>
      </c>
      <c r="S39" s="73">
        <f t="shared" si="85"/>
        <v>0</v>
      </c>
      <c r="T39" s="73">
        <f t="shared" si="85"/>
        <v>70</v>
      </c>
      <c r="U39" s="73">
        <f>SUM(U35:U38)</f>
        <v>0</v>
      </c>
      <c r="V39" s="73">
        <f t="shared" ref="V39:Y39" si="86">SUM(V35:V38)</f>
        <v>35</v>
      </c>
      <c r="W39" s="73">
        <f t="shared" si="86"/>
        <v>0</v>
      </c>
      <c r="X39" s="73">
        <f t="shared" si="86"/>
        <v>0</v>
      </c>
      <c r="Y39" s="73">
        <f t="shared" si="86"/>
        <v>35</v>
      </c>
      <c r="Z39" s="73">
        <f>SUM(Z35:Z38)</f>
        <v>140</v>
      </c>
      <c r="AA39" s="73">
        <f t="shared" ref="AA39:AD39" si="87">SUM(AA35:AA38)</f>
        <v>105</v>
      </c>
      <c r="AB39" s="73">
        <f t="shared" si="87"/>
        <v>35</v>
      </c>
      <c r="AC39" s="73">
        <f t="shared" si="87"/>
        <v>35</v>
      </c>
      <c r="AD39" s="73">
        <f t="shared" si="87"/>
        <v>315</v>
      </c>
    </row>
    <row r="40" spans="1:30">
      <c r="A40" s="60">
        <v>1444</v>
      </c>
      <c r="B40" s="61" t="s">
        <v>1055</v>
      </c>
      <c r="C40" s="61" t="s">
        <v>219</v>
      </c>
      <c r="D40" s="61" t="s">
        <v>256</v>
      </c>
      <c r="E40" s="61" t="s">
        <v>847</v>
      </c>
      <c r="F40" s="72">
        <v>0</v>
      </c>
      <c r="G40" s="72">
        <v>0</v>
      </c>
      <c r="H40" s="72">
        <v>0</v>
      </c>
      <c r="I40" s="72">
        <v>0</v>
      </c>
      <c r="J40" s="71">
        <f t="shared" ref="J40:J43" si="88">SUM(F40:I40)</f>
        <v>0</v>
      </c>
      <c r="K40" s="72">
        <v>0</v>
      </c>
      <c r="L40" s="72">
        <v>0</v>
      </c>
      <c r="M40" s="72">
        <v>0</v>
      </c>
      <c r="N40" s="72">
        <v>0</v>
      </c>
      <c r="O40" s="71">
        <f t="shared" ref="O40:O43" si="89">SUM(K40:N40)</f>
        <v>0</v>
      </c>
      <c r="P40" s="72">
        <v>0</v>
      </c>
      <c r="Q40" s="72">
        <v>0</v>
      </c>
      <c r="R40" s="72">
        <v>0</v>
      </c>
      <c r="S40" s="72">
        <v>0</v>
      </c>
      <c r="T40" s="71">
        <f t="shared" ref="T40:T43" si="90">SUM(P40:S40)</f>
        <v>0</v>
      </c>
      <c r="U40" s="72">
        <v>0</v>
      </c>
      <c r="V40" s="72">
        <v>0</v>
      </c>
      <c r="W40" s="72">
        <v>0</v>
      </c>
      <c r="X40" s="72">
        <v>0</v>
      </c>
      <c r="Y40" s="71">
        <f t="shared" ref="Y40:Y43" si="91">SUM(U40:X40)</f>
        <v>0</v>
      </c>
      <c r="Z40" s="72">
        <f t="shared" ref="Z40:Z46" si="92">F40+K40+P40+U40</f>
        <v>0</v>
      </c>
      <c r="AA40" s="72">
        <f t="shared" ref="AA40:AA46" si="93">G40+L40+Q40+V40</f>
        <v>0</v>
      </c>
      <c r="AB40" s="72">
        <f t="shared" ref="AB40:AB46" si="94">H40+M40+R40+W40</f>
        <v>0</v>
      </c>
      <c r="AC40" s="72">
        <f t="shared" ref="AC40:AC46" si="95">I40+N40+S40+X40</f>
        <v>0</v>
      </c>
      <c r="AD40" s="71">
        <f t="shared" ref="AD40:AD46" si="96">SUM(Z40:AC40)</f>
        <v>0</v>
      </c>
    </row>
    <row r="41" spans="1:30">
      <c r="A41" s="60">
        <v>1377</v>
      </c>
      <c r="B41" s="61" t="s">
        <v>219</v>
      </c>
      <c r="C41" s="61" t="s">
        <v>219</v>
      </c>
      <c r="D41" s="61" t="s">
        <v>256</v>
      </c>
      <c r="E41" s="61" t="s">
        <v>847</v>
      </c>
      <c r="F41" s="72">
        <v>0</v>
      </c>
      <c r="G41" s="72">
        <v>0</v>
      </c>
      <c r="H41" s="72">
        <v>0</v>
      </c>
      <c r="I41" s="72">
        <v>35</v>
      </c>
      <c r="J41" s="71">
        <f t="shared" si="88"/>
        <v>35</v>
      </c>
      <c r="K41" s="72">
        <v>0</v>
      </c>
      <c r="L41" s="72">
        <v>0</v>
      </c>
      <c r="M41" s="72">
        <v>0</v>
      </c>
      <c r="N41" s="72">
        <v>0</v>
      </c>
      <c r="O41" s="71">
        <f t="shared" si="89"/>
        <v>0</v>
      </c>
      <c r="P41" s="72">
        <v>70</v>
      </c>
      <c r="Q41" s="72">
        <v>0</v>
      </c>
      <c r="R41" s="72">
        <v>0</v>
      </c>
      <c r="S41" s="72">
        <v>0</v>
      </c>
      <c r="T41" s="71">
        <f t="shared" si="90"/>
        <v>70</v>
      </c>
      <c r="U41" s="72">
        <v>35</v>
      </c>
      <c r="V41" s="72">
        <v>0</v>
      </c>
      <c r="W41" s="72">
        <v>0</v>
      </c>
      <c r="X41" s="72">
        <v>0</v>
      </c>
      <c r="Y41" s="71">
        <f t="shared" si="91"/>
        <v>35</v>
      </c>
      <c r="Z41" s="72">
        <f t="shared" si="92"/>
        <v>105</v>
      </c>
      <c r="AA41" s="72">
        <f t="shared" si="93"/>
        <v>0</v>
      </c>
      <c r="AB41" s="72">
        <f t="shared" si="94"/>
        <v>0</v>
      </c>
      <c r="AC41" s="72">
        <f t="shared" si="95"/>
        <v>35</v>
      </c>
      <c r="AD41" s="71">
        <f t="shared" si="96"/>
        <v>140</v>
      </c>
    </row>
    <row r="42" spans="1:30">
      <c r="A42" s="60">
        <v>1316</v>
      </c>
      <c r="B42" s="61" t="s">
        <v>1057</v>
      </c>
      <c r="C42" s="61" t="s">
        <v>219</v>
      </c>
      <c r="D42" s="61" t="s">
        <v>256</v>
      </c>
      <c r="E42" s="61" t="s">
        <v>847</v>
      </c>
      <c r="F42" s="72">
        <v>0</v>
      </c>
      <c r="G42" s="72">
        <v>0</v>
      </c>
      <c r="H42" s="72">
        <v>0</v>
      </c>
      <c r="I42" s="72">
        <v>0</v>
      </c>
      <c r="J42" s="71">
        <f t="shared" si="88"/>
        <v>0</v>
      </c>
      <c r="K42" s="72">
        <v>0</v>
      </c>
      <c r="L42" s="72">
        <v>0</v>
      </c>
      <c r="M42" s="72">
        <v>0</v>
      </c>
      <c r="N42" s="72">
        <v>0</v>
      </c>
      <c r="O42" s="71">
        <f t="shared" si="89"/>
        <v>0</v>
      </c>
      <c r="P42" s="72">
        <v>42</v>
      </c>
      <c r="Q42" s="72">
        <v>0</v>
      </c>
      <c r="R42" s="72">
        <v>150</v>
      </c>
      <c r="S42" s="72">
        <v>0</v>
      </c>
      <c r="T42" s="71">
        <f t="shared" si="90"/>
        <v>192</v>
      </c>
      <c r="U42" s="72">
        <v>0</v>
      </c>
      <c r="V42" s="72">
        <v>0</v>
      </c>
      <c r="W42" s="72">
        <v>0</v>
      </c>
      <c r="X42" s="72">
        <v>0</v>
      </c>
      <c r="Y42" s="71">
        <f t="shared" si="91"/>
        <v>0</v>
      </c>
      <c r="Z42" s="72">
        <f t="shared" si="92"/>
        <v>42</v>
      </c>
      <c r="AA42" s="72">
        <f t="shared" si="93"/>
        <v>0</v>
      </c>
      <c r="AB42" s="72">
        <f t="shared" si="94"/>
        <v>150</v>
      </c>
      <c r="AC42" s="72">
        <f t="shared" si="95"/>
        <v>0</v>
      </c>
      <c r="AD42" s="71">
        <f t="shared" si="96"/>
        <v>192</v>
      </c>
    </row>
    <row r="43" spans="1:30">
      <c r="A43" s="60">
        <v>1430</v>
      </c>
      <c r="B43" s="61" t="s">
        <v>1064</v>
      </c>
      <c r="C43" s="61" t="s">
        <v>256</v>
      </c>
      <c r="D43" s="61" t="s">
        <v>256</v>
      </c>
      <c r="E43" s="61" t="s">
        <v>847</v>
      </c>
      <c r="F43" s="72">
        <v>0</v>
      </c>
      <c r="G43" s="72">
        <v>0</v>
      </c>
      <c r="H43" s="72">
        <v>0</v>
      </c>
      <c r="I43" s="72">
        <v>0</v>
      </c>
      <c r="J43" s="71">
        <f t="shared" si="88"/>
        <v>0</v>
      </c>
      <c r="K43" s="72">
        <v>0</v>
      </c>
      <c r="L43" s="72">
        <v>0</v>
      </c>
      <c r="M43" s="72">
        <v>0</v>
      </c>
      <c r="N43" s="72">
        <v>0</v>
      </c>
      <c r="O43" s="71">
        <f t="shared" si="89"/>
        <v>0</v>
      </c>
      <c r="P43" s="72">
        <v>0</v>
      </c>
      <c r="Q43" s="72">
        <v>0</v>
      </c>
      <c r="R43" s="72">
        <v>0</v>
      </c>
      <c r="S43" s="72">
        <v>0</v>
      </c>
      <c r="T43" s="71">
        <f t="shared" si="90"/>
        <v>0</v>
      </c>
      <c r="U43" s="72">
        <v>100</v>
      </c>
      <c r="V43" s="72">
        <v>0</v>
      </c>
      <c r="W43" s="72">
        <v>0</v>
      </c>
      <c r="X43" s="72">
        <v>0</v>
      </c>
      <c r="Y43" s="71">
        <f t="shared" si="91"/>
        <v>100</v>
      </c>
      <c r="Z43" s="72">
        <f t="shared" si="92"/>
        <v>100</v>
      </c>
      <c r="AA43" s="72">
        <f t="shared" si="93"/>
        <v>0</v>
      </c>
      <c r="AB43" s="72">
        <f t="shared" si="94"/>
        <v>0</v>
      </c>
      <c r="AC43" s="72">
        <f t="shared" si="95"/>
        <v>0</v>
      </c>
      <c r="AD43" s="71">
        <f t="shared" si="96"/>
        <v>100</v>
      </c>
    </row>
    <row r="44" spans="1:30">
      <c r="A44" s="60">
        <v>1267</v>
      </c>
      <c r="B44" s="61" t="s">
        <v>256</v>
      </c>
      <c r="C44" s="61" t="s">
        <v>256</v>
      </c>
      <c r="D44" s="61" t="s">
        <v>256</v>
      </c>
      <c r="E44" s="61" t="s">
        <v>847</v>
      </c>
      <c r="F44" s="72">
        <v>0</v>
      </c>
      <c r="G44" s="72">
        <v>0</v>
      </c>
      <c r="H44" s="72">
        <v>0</v>
      </c>
      <c r="I44" s="72">
        <v>35</v>
      </c>
      <c r="J44" s="71">
        <f t="shared" ref="J44:J46" si="97">SUM(F44:I44)</f>
        <v>35</v>
      </c>
      <c r="K44" s="72">
        <v>70</v>
      </c>
      <c r="L44" s="72">
        <v>0</v>
      </c>
      <c r="M44" s="72">
        <v>0</v>
      </c>
      <c r="N44" s="72">
        <v>0</v>
      </c>
      <c r="O44" s="71">
        <f t="shared" ref="O44:O46" si="98">SUM(K44:N44)</f>
        <v>70</v>
      </c>
      <c r="P44" s="72">
        <v>70</v>
      </c>
      <c r="Q44" s="72">
        <v>0</v>
      </c>
      <c r="R44" s="72">
        <v>0</v>
      </c>
      <c r="S44" s="72">
        <v>0</v>
      </c>
      <c r="T44" s="71">
        <f t="shared" ref="T44:T46" si="99">SUM(P44:S44)</f>
        <v>70</v>
      </c>
      <c r="U44" s="72">
        <v>100</v>
      </c>
      <c r="V44" s="72">
        <v>100</v>
      </c>
      <c r="W44" s="72">
        <v>0</v>
      </c>
      <c r="X44" s="72">
        <v>0</v>
      </c>
      <c r="Y44" s="71">
        <f t="shared" ref="Y44:Y46" si="100">SUM(U44:X44)</f>
        <v>200</v>
      </c>
      <c r="Z44" s="72">
        <f t="shared" si="92"/>
        <v>240</v>
      </c>
      <c r="AA44" s="72">
        <f t="shared" si="93"/>
        <v>100</v>
      </c>
      <c r="AB44" s="72">
        <f t="shared" si="94"/>
        <v>0</v>
      </c>
      <c r="AC44" s="72">
        <f t="shared" si="95"/>
        <v>35</v>
      </c>
      <c r="AD44" s="71">
        <f t="shared" si="96"/>
        <v>375</v>
      </c>
    </row>
    <row r="45" spans="1:30">
      <c r="A45" s="60">
        <v>1380</v>
      </c>
      <c r="B45" s="61" t="s">
        <v>1096</v>
      </c>
      <c r="C45" s="61" t="s">
        <v>256</v>
      </c>
      <c r="D45" s="61" t="s">
        <v>256</v>
      </c>
      <c r="E45" s="61" t="s">
        <v>847</v>
      </c>
      <c r="F45" s="72">
        <v>0</v>
      </c>
      <c r="G45" s="72">
        <v>0</v>
      </c>
      <c r="H45" s="72">
        <v>0</v>
      </c>
      <c r="I45" s="72">
        <v>0</v>
      </c>
      <c r="J45" s="71">
        <f t="shared" si="97"/>
        <v>0</v>
      </c>
      <c r="K45" s="72">
        <v>100</v>
      </c>
      <c r="L45" s="72">
        <v>0</v>
      </c>
      <c r="M45" s="72">
        <v>0</v>
      </c>
      <c r="N45" s="72">
        <v>0</v>
      </c>
      <c r="O45" s="71">
        <f t="shared" si="98"/>
        <v>100</v>
      </c>
      <c r="P45" s="72">
        <v>100</v>
      </c>
      <c r="Q45" s="72">
        <v>0</v>
      </c>
      <c r="R45" s="72">
        <v>0</v>
      </c>
      <c r="S45" s="72">
        <v>0</v>
      </c>
      <c r="T45" s="71">
        <f t="shared" si="99"/>
        <v>100</v>
      </c>
      <c r="U45" s="72">
        <v>0</v>
      </c>
      <c r="V45" s="72">
        <v>0</v>
      </c>
      <c r="W45" s="72">
        <v>0</v>
      </c>
      <c r="X45" s="72">
        <v>0</v>
      </c>
      <c r="Y45" s="71">
        <f t="shared" si="100"/>
        <v>0</v>
      </c>
      <c r="Z45" s="72">
        <f t="shared" si="92"/>
        <v>200</v>
      </c>
      <c r="AA45" s="72">
        <f t="shared" si="93"/>
        <v>0</v>
      </c>
      <c r="AB45" s="72">
        <f t="shared" si="94"/>
        <v>0</v>
      </c>
      <c r="AC45" s="72">
        <f t="shared" si="95"/>
        <v>0</v>
      </c>
      <c r="AD45" s="71">
        <f t="shared" si="96"/>
        <v>200</v>
      </c>
    </row>
    <row r="46" spans="1:30">
      <c r="A46" s="60">
        <v>1394</v>
      </c>
      <c r="B46" s="61" t="s">
        <v>129</v>
      </c>
      <c r="C46" s="61" t="s">
        <v>129</v>
      </c>
      <c r="D46" s="61" t="s">
        <v>256</v>
      </c>
      <c r="E46" s="61" t="s">
        <v>847</v>
      </c>
      <c r="F46" s="72">
        <v>0</v>
      </c>
      <c r="G46" s="72">
        <v>0</v>
      </c>
      <c r="H46" s="72">
        <v>0</v>
      </c>
      <c r="I46" s="72">
        <v>35</v>
      </c>
      <c r="J46" s="71">
        <f t="shared" si="97"/>
        <v>35</v>
      </c>
      <c r="K46" s="72">
        <v>45</v>
      </c>
      <c r="L46" s="72">
        <v>0</v>
      </c>
      <c r="M46" s="72">
        <v>0</v>
      </c>
      <c r="N46" s="72">
        <v>0</v>
      </c>
      <c r="O46" s="71">
        <f t="shared" si="98"/>
        <v>45</v>
      </c>
      <c r="P46" s="72">
        <v>0</v>
      </c>
      <c r="Q46" s="72">
        <v>0</v>
      </c>
      <c r="R46" s="72">
        <v>0</v>
      </c>
      <c r="S46" s="72">
        <v>0</v>
      </c>
      <c r="T46" s="71">
        <f t="shared" si="99"/>
        <v>0</v>
      </c>
      <c r="U46" s="72">
        <v>45</v>
      </c>
      <c r="V46" s="72">
        <v>0</v>
      </c>
      <c r="W46" s="72">
        <v>0</v>
      </c>
      <c r="X46" s="72">
        <v>0</v>
      </c>
      <c r="Y46" s="71">
        <f t="shared" si="100"/>
        <v>45</v>
      </c>
      <c r="Z46" s="72">
        <f t="shared" si="92"/>
        <v>90</v>
      </c>
      <c r="AA46" s="72">
        <f t="shared" si="93"/>
        <v>0</v>
      </c>
      <c r="AB46" s="72">
        <f t="shared" si="94"/>
        <v>0</v>
      </c>
      <c r="AC46" s="72">
        <f t="shared" si="95"/>
        <v>35</v>
      </c>
      <c r="AD46" s="71">
        <f t="shared" si="96"/>
        <v>125</v>
      </c>
    </row>
    <row r="47" spans="1:30">
      <c r="A47" s="62"/>
      <c r="B47" s="13" t="s">
        <v>1097</v>
      </c>
      <c r="C47" s="13"/>
      <c r="D47" s="13"/>
      <c r="E47" s="13"/>
      <c r="F47" s="73">
        <f t="shared" ref="F47:AD47" si="101">SUM(F40:F46)</f>
        <v>0</v>
      </c>
      <c r="G47" s="73">
        <f t="shared" si="101"/>
        <v>0</v>
      </c>
      <c r="H47" s="73">
        <f t="shared" si="101"/>
        <v>0</v>
      </c>
      <c r="I47" s="73">
        <f t="shared" si="101"/>
        <v>105</v>
      </c>
      <c r="J47" s="73">
        <f t="shared" si="101"/>
        <v>105</v>
      </c>
      <c r="K47" s="73">
        <f t="shared" si="101"/>
        <v>215</v>
      </c>
      <c r="L47" s="73">
        <f t="shared" si="101"/>
        <v>0</v>
      </c>
      <c r="M47" s="73">
        <f t="shared" si="101"/>
        <v>0</v>
      </c>
      <c r="N47" s="73">
        <f t="shared" si="101"/>
        <v>0</v>
      </c>
      <c r="O47" s="73">
        <f t="shared" si="101"/>
        <v>215</v>
      </c>
      <c r="P47" s="73">
        <f t="shared" si="101"/>
        <v>282</v>
      </c>
      <c r="Q47" s="73">
        <f t="shared" si="101"/>
        <v>0</v>
      </c>
      <c r="R47" s="73">
        <f t="shared" si="101"/>
        <v>150</v>
      </c>
      <c r="S47" s="73">
        <f t="shared" si="101"/>
        <v>0</v>
      </c>
      <c r="T47" s="73">
        <f t="shared" si="101"/>
        <v>432</v>
      </c>
      <c r="U47" s="73">
        <f t="shared" si="101"/>
        <v>280</v>
      </c>
      <c r="V47" s="73">
        <f t="shared" si="101"/>
        <v>100</v>
      </c>
      <c r="W47" s="73">
        <f t="shared" si="101"/>
        <v>0</v>
      </c>
      <c r="X47" s="73">
        <f t="shared" si="101"/>
        <v>0</v>
      </c>
      <c r="Y47" s="73">
        <f t="shared" si="101"/>
        <v>380</v>
      </c>
      <c r="Z47" s="73">
        <f t="shared" si="101"/>
        <v>777</v>
      </c>
      <c r="AA47" s="73">
        <f t="shared" si="101"/>
        <v>100</v>
      </c>
      <c r="AB47" s="73">
        <f t="shared" si="101"/>
        <v>150</v>
      </c>
      <c r="AC47" s="73">
        <f t="shared" si="101"/>
        <v>105</v>
      </c>
      <c r="AD47" s="73">
        <f t="shared" si="101"/>
        <v>1132</v>
      </c>
    </row>
    <row r="48" spans="1:30">
      <c r="A48" s="63"/>
      <c r="B48" s="64" t="s">
        <v>1098</v>
      </c>
      <c r="C48" s="64"/>
      <c r="D48" s="64"/>
      <c r="E48" s="64"/>
      <c r="F48" s="74">
        <f t="shared" ref="F48:AD48" si="102">F47+F39+F34+F30</f>
        <v>310</v>
      </c>
      <c r="G48" s="74">
        <f t="shared" si="102"/>
        <v>35</v>
      </c>
      <c r="H48" s="74">
        <f t="shared" si="102"/>
        <v>35</v>
      </c>
      <c r="I48" s="74">
        <f t="shared" si="102"/>
        <v>220</v>
      </c>
      <c r="J48" s="74">
        <f t="shared" si="102"/>
        <v>600</v>
      </c>
      <c r="K48" s="74">
        <f t="shared" si="102"/>
        <v>540</v>
      </c>
      <c r="L48" s="74">
        <f t="shared" si="102"/>
        <v>70</v>
      </c>
      <c r="M48" s="74">
        <f t="shared" si="102"/>
        <v>35</v>
      </c>
      <c r="N48" s="74">
        <f t="shared" si="102"/>
        <v>80</v>
      </c>
      <c r="O48" s="74">
        <f t="shared" si="102"/>
        <v>725</v>
      </c>
      <c r="P48" s="74">
        <f t="shared" si="102"/>
        <v>352</v>
      </c>
      <c r="Q48" s="74">
        <f t="shared" si="102"/>
        <v>0</v>
      </c>
      <c r="R48" s="74">
        <f t="shared" si="102"/>
        <v>220</v>
      </c>
      <c r="S48" s="74">
        <f t="shared" si="102"/>
        <v>35</v>
      </c>
      <c r="T48" s="74">
        <f t="shared" si="102"/>
        <v>607</v>
      </c>
      <c r="U48" s="74">
        <f t="shared" si="102"/>
        <v>605</v>
      </c>
      <c r="V48" s="74">
        <f t="shared" si="102"/>
        <v>205</v>
      </c>
      <c r="W48" s="74">
        <f t="shared" si="102"/>
        <v>35</v>
      </c>
      <c r="X48" s="74">
        <f t="shared" si="102"/>
        <v>35</v>
      </c>
      <c r="Y48" s="74">
        <f t="shared" si="102"/>
        <v>880</v>
      </c>
      <c r="Z48" s="74">
        <f t="shared" si="102"/>
        <v>1807</v>
      </c>
      <c r="AA48" s="74">
        <f t="shared" si="102"/>
        <v>310</v>
      </c>
      <c r="AB48" s="74">
        <f t="shared" si="102"/>
        <v>325</v>
      </c>
      <c r="AC48" s="74">
        <f t="shared" si="102"/>
        <v>370</v>
      </c>
      <c r="AD48" s="74">
        <f t="shared" si="102"/>
        <v>2812</v>
      </c>
    </row>
    <row r="49" spans="1:30">
      <c r="A49" s="60">
        <v>1407</v>
      </c>
      <c r="B49" s="61" t="s">
        <v>1099</v>
      </c>
      <c r="C49" s="61" t="s">
        <v>100</v>
      </c>
      <c r="D49" s="61" t="s">
        <v>100</v>
      </c>
      <c r="E49" s="61" t="s">
        <v>913</v>
      </c>
      <c r="F49" s="72">
        <v>105</v>
      </c>
      <c r="G49" s="72">
        <v>0</v>
      </c>
      <c r="H49" s="72">
        <v>0</v>
      </c>
      <c r="I49" s="72">
        <v>0</v>
      </c>
      <c r="J49" s="71">
        <f t="shared" ref="J49:J54" si="103">SUM(F49:I49)</f>
        <v>105</v>
      </c>
      <c r="K49" s="72">
        <v>70</v>
      </c>
      <c r="L49" s="72">
        <v>0</v>
      </c>
      <c r="M49" s="72">
        <v>0</v>
      </c>
      <c r="N49" s="72">
        <v>0</v>
      </c>
      <c r="O49" s="71">
        <f t="shared" ref="O49:O54" si="104">SUM(K49:N49)</f>
        <v>70</v>
      </c>
      <c r="P49" s="72">
        <v>70</v>
      </c>
      <c r="Q49" s="72">
        <v>0</v>
      </c>
      <c r="R49" s="72">
        <v>0</v>
      </c>
      <c r="S49" s="72">
        <v>0</v>
      </c>
      <c r="T49" s="71">
        <f t="shared" ref="T49:T54" si="105">SUM(P49:S49)</f>
        <v>70</v>
      </c>
      <c r="U49" s="72">
        <v>70</v>
      </c>
      <c r="V49" s="72">
        <v>0</v>
      </c>
      <c r="W49" s="72">
        <v>0</v>
      </c>
      <c r="X49" s="72">
        <v>0</v>
      </c>
      <c r="Y49" s="71">
        <f t="shared" ref="Y49:Y54" si="106">SUM(U49:X49)</f>
        <v>70</v>
      </c>
      <c r="Z49" s="72">
        <f t="shared" ref="Z49:Z54" si="107">F49+K49+P49+U49</f>
        <v>315</v>
      </c>
      <c r="AA49" s="72">
        <f t="shared" ref="AA49:AA54" si="108">G49+L49+Q49+V49</f>
        <v>0</v>
      </c>
      <c r="AB49" s="72">
        <f t="shared" ref="AB49:AB54" si="109">H49+M49+R49+W49</f>
        <v>0</v>
      </c>
      <c r="AC49" s="72">
        <f t="shared" ref="AC49:AC54" si="110">I49+N49+S49+X49</f>
        <v>0</v>
      </c>
      <c r="AD49" s="71">
        <f t="shared" ref="AD49:AD54" si="111">SUM(Z49:AC49)</f>
        <v>315</v>
      </c>
    </row>
    <row r="50" spans="1:30">
      <c r="A50" s="60">
        <v>1120</v>
      </c>
      <c r="B50" s="61" t="s">
        <v>100</v>
      </c>
      <c r="C50" s="61" t="s">
        <v>100</v>
      </c>
      <c r="D50" s="61" t="s">
        <v>100</v>
      </c>
      <c r="E50" s="61" t="s">
        <v>913</v>
      </c>
      <c r="F50" s="72">
        <v>105</v>
      </c>
      <c r="G50" s="72">
        <v>0</v>
      </c>
      <c r="H50" s="72">
        <v>35</v>
      </c>
      <c r="I50" s="72">
        <v>0</v>
      </c>
      <c r="J50" s="71">
        <f t="shared" si="103"/>
        <v>140</v>
      </c>
      <c r="K50" s="72">
        <v>105</v>
      </c>
      <c r="L50" s="72">
        <v>0</v>
      </c>
      <c r="M50" s="72">
        <v>0</v>
      </c>
      <c r="N50" s="72">
        <v>0</v>
      </c>
      <c r="O50" s="71">
        <f t="shared" si="104"/>
        <v>105</v>
      </c>
      <c r="P50" s="72">
        <v>70</v>
      </c>
      <c r="Q50" s="72">
        <v>0</v>
      </c>
      <c r="R50" s="72">
        <v>0</v>
      </c>
      <c r="S50" s="72">
        <v>0</v>
      </c>
      <c r="T50" s="71">
        <f t="shared" si="105"/>
        <v>70</v>
      </c>
      <c r="U50" s="72">
        <v>70</v>
      </c>
      <c r="V50" s="72">
        <v>0</v>
      </c>
      <c r="W50" s="72">
        <v>0</v>
      </c>
      <c r="X50" s="72">
        <v>0</v>
      </c>
      <c r="Y50" s="71">
        <f t="shared" si="106"/>
        <v>70</v>
      </c>
      <c r="Z50" s="72">
        <f t="shared" si="107"/>
        <v>350</v>
      </c>
      <c r="AA50" s="72">
        <f t="shared" si="108"/>
        <v>0</v>
      </c>
      <c r="AB50" s="72">
        <f t="shared" si="109"/>
        <v>35</v>
      </c>
      <c r="AC50" s="72">
        <f t="shared" si="110"/>
        <v>0</v>
      </c>
      <c r="AD50" s="71">
        <f t="shared" si="111"/>
        <v>385</v>
      </c>
    </row>
    <row r="51" spans="1:30">
      <c r="A51" s="60">
        <v>1611</v>
      </c>
      <c r="B51" s="61" t="s">
        <v>1100</v>
      </c>
      <c r="C51" s="61" t="s">
        <v>100</v>
      </c>
      <c r="D51" s="61" t="s">
        <v>100</v>
      </c>
      <c r="E51" s="61" t="s">
        <v>913</v>
      </c>
      <c r="F51" s="72">
        <v>0</v>
      </c>
      <c r="G51" s="72">
        <v>0</v>
      </c>
      <c r="H51" s="72">
        <v>0</v>
      </c>
      <c r="I51" s="72">
        <v>0</v>
      </c>
      <c r="J51" s="71">
        <f t="shared" si="103"/>
        <v>0</v>
      </c>
      <c r="K51" s="72">
        <v>35</v>
      </c>
      <c r="L51" s="72">
        <v>0</v>
      </c>
      <c r="M51" s="72">
        <v>0</v>
      </c>
      <c r="N51" s="72">
        <v>0</v>
      </c>
      <c r="O51" s="71">
        <f t="shared" si="104"/>
        <v>35</v>
      </c>
      <c r="P51" s="72">
        <v>35</v>
      </c>
      <c r="Q51" s="72">
        <v>0</v>
      </c>
      <c r="R51" s="72">
        <v>0</v>
      </c>
      <c r="S51" s="72">
        <v>0</v>
      </c>
      <c r="T51" s="71">
        <f t="shared" si="105"/>
        <v>35</v>
      </c>
      <c r="U51" s="72">
        <v>35</v>
      </c>
      <c r="V51" s="72">
        <v>0</v>
      </c>
      <c r="W51" s="72">
        <v>0</v>
      </c>
      <c r="X51" s="72">
        <v>0</v>
      </c>
      <c r="Y51" s="71">
        <f t="shared" si="106"/>
        <v>35</v>
      </c>
      <c r="Z51" s="72">
        <f t="shared" si="107"/>
        <v>105</v>
      </c>
      <c r="AA51" s="72">
        <f t="shared" si="108"/>
        <v>0</v>
      </c>
      <c r="AB51" s="72">
        <f t="shared" si="109"/>
        <v>0</v>
      </c>
      <c r="AC51" s="72">
        <f t="shared" si="110"/>
        <v>0</v>
      </c>
      <c r="AD51" s="71">
        <f t="shared" si="111"/>
        <v>105</v>
      </c>
    </row>
    <row r="52" spans="1:30">
      <c r="A52" s="60">
        <v>1307</v>
      </c>
      <c r="B52" s="61" t="s">
        <v>84</v>
      </c>
      <c r="C52" s="61" t="s">
        <v>84</v>
      </c>
      <c r="D52" s="61" t="s">
        <v>100</v>
      </c>
      <c r="E52" s="61" t="s">
        <v>913</v>
      </c>
      <c r="F52" s="72">
        <v>70</v>
      </c>
      <c r="G52" s="72">
        <v>0</v>
      </c>
      <c r="H52" s="72">
        <v>0</v>
      </c>
      <c r="I52" s="72">
        <v>0</v>
      </c>
      <c r="J52" s="71">
        <f t="shared" si="103"/>
        <v>70</v>
      </c>
      <c r="K52" s="72">
        <v>35</v>
      </c>
      <c r="L52" s="72">
        <v>0</v>
      </c>
      <c r="M52" s="72">
        <v>0</v>
      </c>
      <c r="N52" s="72">
        <v>0</v>
      </c>
      <c r="O52" s="71">
        <f t="shared" si="104"/>
        <v>35</v>
      </c>
      <c r="P52" s="72">
        <v>35</v>
      </c>
      <c r="Q52" s="72">
        <v>0</v>
      </c>
      <c r="R52" s="72">
        <v>0</v>
      </c>
      <c r="S52" s="72">
        <v>0</v>
      </c>
      <c r="T52" s="71">
        <f t="shared" si="105"/>
        <v>35</v>
      </c>
      <c r="U52" s="72">
        <v>35</v>
      </c>
      <c r="V52" s="72">
        <v>0</v>
      </c>
      <c r="W52" s="72">
        <v>0</v>
      </c>
      <c r="X52" s="72">
        <v>0</v>
      </c>
      <c r="Y52" s="71">
        <f t="shared" si="106"/>
        <v>35</v>
      </c>
      <c r="Z52" s="72">
        <f t="shared" si="107"/>
        <v>175</v>
      </c>
      <c r="AA52" s="72">
        <f t="shared" si="108"/>
        <v>0</v>
      </c>
      <c r="AB52" s="72">
        <f t="shared" si="109"/>
        <v>0</v>
      </c>
      <c r="AC52" s="72">
        <f t="shared" si="110"/>
        <v>0</v>
      </c>
      <c r="AD52" s="71">
        <f t="shared" si="111"/>
        <v>175</v>
      </c>
    </row>
    <row r="53" spans="1:30">
      <c r="A53" s="60">
        <v>1376</v>
      </c>
      <c r="B53" s="61" t="s">
        <v>1101</v>
      </c>
      <c r="C53" s="61" t="s">
        <v>84</v>
      </c>
      <c r="D53" s="61" t="s">
        <v>100</v>
      </c>
      <c r="E53" s="61" t="s">
        <v>913</v>
      </c>
      <c r="F53" s="72">
        <v>500</v>
      </c>
      <c r="G53" s="72">
        <v>35</v>
      </c>
      <c r="H53" s="72">
        <v>0</v>
      </c>
      <c r="I53" s="72">
        <v>35</v>
      </c>
      <c r="J53" s="71">
        <f t="shared" si="103"/>
        <v>570</v>
      </c>
      <c r="K53" s="72">
        <v>600</v>
      </c>
      <c r="L53" s="72">
        <v>105</v>
      </c>
      <c r="M53" s="72">
        <v>0</v>
      </c>
      <c r="N53" s="72">
        <v>70</v>
      </c>
      <c r="O53" s="71">
        <f t="shared" si="104"/>
        <v>775</v>
      </c>
      <c r="P53" s="72">
        <v>650</v>
      </c>
      <c r="Q53" s="72">
        <v>105</v>
      </c>
      <c r="R53" s="72">
        <v>0</v>
      </c>
      <c r="S53" s="72">
        <v>70</v>
      </c>
      <c r="T53" s="71">
        <f t="shared" si="105"/>
        <v>825</v>
      </c>
      <c r="U53" s="72">
        <v>650</v>
      </c>
      <c r="V53" s="72">
        <v>105</v>
      </c>
      <c r="W53" s="72">
        <v>0</v>
      </c>
      <c r="X53" s="72">
        <v>70</v>
      </c>
      <c r="Y53" s="71">
        <f t="shared" si="106"/>
        <v>825</v>
      </c>
      <c r="Z53" s="72">
        <f t="shared" si="107"/>
        <v>2400</v>
      </c>
      <c r="AA53" s="72">
        <f t="shared" si="108"/>
        <v>350</v>
      </c>
      <c r="AB53" s="72">
        <f t="shared" si="109"/>
        <v>0</v>
      </c>
      <c r="AC53" s="72">
        <f t="shared" si="110"/>
        <v>245</v>
      </c>
      <c r="AD53" s="71">
        <f t="shared" si="111"/>
        <v>2995</v>
      </c>
    </row>
    <row r="54" spans="1:30">
      <c r="A54" s="60">
        <v>1366</v>
      </c>
      <c r="B54" s="61" t="s">
        <v>66</v>
      </c>
      <c r="C54" s="61" t="s">
        <v>66</v>
      </c>
      <c r="D54" s="61" t="s">
        <v>100</v>
      </c>
      <c r="E54" s="61" t="s">
        <v>913</v>
      </c>
      <c r="F54" s="72">
        <v>35</v>
      </c>
      <c r="G54" s="72">
        <v>0</v>
      </c>
      <c r="H54" s="72">
        <v>0</v>
      </c>
      <c r="I54" s="72">
        <v>0</v>
      </c>
      <c r="J54" s="71">
        <f t="shared" si="103"/>
        <v>35</v>
      </c>
      <c r="K54" s="72">
        <v>35</v>
      </c>
      <c r="L54" s="72">
        <v>0</v>
      </c>
      <c r="M54" s="72">
        <v>0</v>
      </c>
      <c r="N54" s="72">
        <v>0</v>
      </c>
      <c r="O54" s="71">
        <f t="shared" si="104"/>
        <v>35</v>
      </c>
      <c r="P54" s="72">
        <v>35</v>
      </c>
      <c r="Q54" s="72">
        <v>0</v>
      </c>
      <c r="R54" s="72">
        <v>0</v>
      </c>
      <c r="S54" s="72">
        <v>0</v>
      </c>
      <c r="T54" s="71">
        <f t="shared" si="105"/>
        <v>35</v>
      </c>
      <c r="U54" s="72">
        <v>35</v>
      </c>
      <c r="V54" s="72">
        <v>0</v>
      </c>
      <c r="W54" s="72">
        <v>0</v>
      </c>
      <c r="X54" s="72">
        <v>0</v>
      </c>
      <c r="Y54" s="71">
        <f t="shared" si="106"/>
        <v>35</v>
      </c>
      <c r="Z54" s="72">
        <f t="shared" si="107"/>
        <v>140</v>
      </c>
      <c r="AA54" s="72">
        <f t="shared" si="108"/>
        <v>0</v>
      </c>
      <c r="AB54" s="72">
        <f t="shared" si="109"/>
        <v>0</v>
      </c>
      <c r="AC54" s="72">
        <f t="shared" si="110"/>
        <v>0</v>
      </c>
      <c r="AD54" s="71">
        <f t="shared" si="111"/>
        <v>140</v>
      </c>
    </row>
    <row r="55" spans="1:30">
      <c r="A55" s="62"/>
      <c r="B55" s="13" t="s">
        <v>1102</v>
      </c>
      <c r="C55" s="13"/>
      <c r="D55" s="13"/>
      <c r="E55" s="13"/>
      <c r="F55" s="73">
        <f>SUM(F49:F54)</f>
        <v>815</v>
      </c>
      <c r="G55" s="73">
        <f t="shared" ref="G55:J55" si="112">SUM(G49:G54)</f>
        <v>35</v>
      </c>
      <c r="H55" s="73">
        <f t="shared" si="112"/>
        <v>35</v>
      </c>
      <c r="I55" s="73">
        <f t="shared" si="112"/>
        <v>35</v>
      </c>
      <c r="J55" s="73">
        <f t="shared" si="112"/>
        <v>920</v>
      </c>
      <c r="K55" s="73">
        <f>SUM(K49:K54)</f>
        <v>880</v>
      </c>
      <c r="L55" s="73">
        <f t="shared" ref="L55:O55" si="113">SUM(L49:L54)</f>
        <v>105</v>
      </c>
      <c r="M55" s="73">
        <f t="shared" si="113"/>
        <v>0</v>
      </c>
      <c r="N55" s="73">
        <f t="shared" si="113"/>
        <v>70</v>
      </c>
      <c r="O55" s="73">
        <f t="shared" si="113"/>
        <v>1055</v>
      </c>
      <c r="P55" s="73">
        <f>SUM(P49:P54)</f>
        <v>895</v>
      </c>
      <c r="Q55" s="73">
        <f t="shared" ref="Q55:T55" si="114">SUM(Q49:Q54)</f>
        <v>105</v>
      </c>
      <c r="R55" s="73">
        <f t="shared" si="114"/>
        <v>0</v>
      </c>
      <c r="S55" s="73">
        <f t="shared" si="114"/>
        <v>70</v>
      </c>
      <c r="T55" s="73">
        <f t="shared" si="114"/>
        <v>1070</v>
      </c>
      <c r="U55" s="73">
        <f>SUM(U49:U54)</f>
        <v>895</v>
      </c>
      <c r="V55" s="73">
        <f t="shared" ref="V55:Y55" si="115">SUM(V49:V54)</f>
        <v>105</v>
      </c>
      <c r="W55" s="73">
        <f t="shared" si="115"/>
        <v>0</v>
      </c>
      <c r="X55" s="73">
        <f t="shared" si="115"/>
        <v>70</v>
      </c>
      <c r="Y55" s="73">
        <f t="shared" si="115"/>
        <v>1070</v>
      </c>
      <c r="Z55" s="73">
        <f>SUM(Z49:Z54)</f>
        <v>3485</v>
      </c>
      <c r="AA55" s="73">
        <f t="shared" ref="AA55:AD55" si="116">SUM(AA49:AA54)</f>
        <v>350</v>
      </c>
      <c r="AB55" s="73">
        <f t="shared" si="116"/>
        <v>35</v>
      </c>
      <c r="AC55" s="73">
        <f t="shared" si="116"/>
        <v>245</v>
      </c>
      <c r="AD55" s="73">
        <f t="shared" si="116"/>
        <v>4115</v>
      </c>
    </row>
    <row r="56" spans="1:30">
      <c r="A56" s="60">
        <v>1382</v>
      </c>
      <c r="B56" s="61" t="s">
        <v>158</v>
      </c>
      <c r="C56" s="61" t="s">
        <v>158</v>
      </c>
      <c r="D56" s="61" t="s">
        <v>122</v>
      </c>
      <c r="E56" s="61" t="s">
        <v>913</v>
      </c>
      <c r="F56" s="72">
        <v>0</v>
      </c>
      <c r="G56" s="72">
        <v>0</v>
      </c>
      <c r="H56" s="72">
        <v>0</v>
      </c>
      <c r="I56" s="72">
        <v>0</v>
      </c>
      <c r="J56" s="71">
        <f>SUM(F56:I56)</f>
        <v>0</v>
      </c>
      <c r="K56" s="72">
        <v>45</v>
      </c>
      <c r="L56" s="72">
        <v>0</v>
      </c>
      <c r="M56" s="72">
        <v>0</v>
      </c>
      <c r="N56" s="72">
        <v>0</v>
      </c>
      <c r="O56" s="71">
        <f>SUM(K56:N56)</f>
        <v>45</v>
      </c>
      <c r="P56" s="72">
        <v>45</v>
      </c>
      <c r="Q56" s="72">
        <v>0</v>
      </c>
      <c r="R56" s="72">
        <v>0</v>
      </c>
      <c r="S56" s="72">
        <v>0</v>
      </c>
      <c r="T56" s="71">
        <f>SUM(P56:S56)</f>
        <v>45</v>
      </c>
      <c r="U56" s="72">
        <v>45</v>
      </c>
      <c r="V56" s="72">
        <v>0</v>
      </c>
      <c r="W56" s="72">
        <v>0</v>
      </c>
      <c r="X56" s="72">
        <v>0</v>
      </c>
      <c r="Y56" s="71">
        <f>SUM(U56:X56)</f>
        <v>45</v>
      </c>
      <c r="Z56" s="72">
        <f t="shared" ref="Z56:Z58" si="117">F56+K56+P56+U56</f>
        <v>135</v>
      </c>
      <c r="AA56" s="72">
        <f t="shared" ref="AA56:AA58" si="118">G56+L56+Q56+V56</f>
        <v>0</v>
      </c>
      <c r="AB56" s="72">
        <f t="shared" ref="AB56:AB58" si="119">H56+M56+R56+W56</f>
        <v>0</v>
      </c>
      <c r="AC56" s="72">
        <f t="shared" ref="AC56:AC58" si="120">I56+N56+S56+X56</f>
        <v>0</v>
      </c>
      <c r="AD56" s="71">
        <f>SUM(Z56:AC56)</f>
        <v>135</v>
      </c>
    </row>
    <row r="57" spans="1:30">
      <c r="A57" s="60">
        <v>1635</v>
      </c>
      <c r="B57" s="61" t="s">
        <v>1068</v>
      </c>
      <c r="C57" s="61" t="s">
        <v>122</v>
      </c>
      <c r="D57" s="61" t="s">
        <v>122</v>
      </c>
      <c r="E57" s="61" t="s">
        <v>913</v>
      </c>
      <c r="F57" s="72">
        <v>200</v>
      </c>
      <c r="G57" s="72">
        <v>0</v>
      </c>
      <c r="H57" s="72">
        <v>0</v>
      </c>
      <c r="I57" s="72">
        <v>0</v>
      </c>
      <c r="J57" s="71">
        <f>SUM(F57:I57)</f>
        <v>200</v>
      </c>
      <c r="K57" s="72">
        <v>100</v>
      </c>
      <c r="L57" s="72">
        <v>0</v>
      </c>
      <c r="M57" s="72">
        <v>0</v>
      </c>
      <c r="N57" s="72">
        <v>0</v>
      </c>
      <c r="O57" s="71">
        <f>SUM(K57:N57)</f>
        <v>100</v>
      </c>
      <c r="P57" s="72">
        <v>80</v>
      </c>
      <c r="Q57" s="72">
        <v>0</v>
      </c>
      <c r="R57" s="72">
        <v>0</v>
      </c>
      <c r="S57" s="72">
        <v>0</v>
      </c>
      <c r="T57" s="71">
        <f>SUM(P57:S57)</f>
        <v>80</v>
      </c>
      <c r="U57" s="72">
        <v>100</v>
      </c>
      <c r="V57" s="72">
        <v>0</v>
      </c>
      <c r="W57" s="72">
        <v>0</v>
      </c>
      <c r="X57" s="72">
        <v>35</v>
      </c>
      <c r="Y57" s="71">
        <f>SUM(U57:X57)</f>
        <v>135</v>
      </c>
      <c r="Z57" s="72">
        <f t="shared" si="117"/>
        <v>480</v>
      </c>
      <c r="AA57" s="72">
        <f t="shared" si="118"/>
        <v>0</v>
      </c>
      <c r="AB57" s="72">
        <f t="shared" si="119"/>
        <v>0</v>
      </c>
      <c r="AC57" s="72">
        <f t="shared" si="120"/>
        <v>35</v>
      </c>
      <c r="AD57" s="71">
        <f>SUM(Z57:AC57)</f>
        <v>515</v>
      </c>
    </row>
    <row r="58" spans="1:30">
      <c r="A58" s="60">
        <v>1384</v>
      </c>
      <c r="B58" s="61" t="s">
        <v>1049</v>
      </c>
      <c r="C58" s="61" t="s">
        <v>122</v>
      </c>
      <c r="D58" s="61" t="s">
        <v>122</v>
      </c>
      <c r="E58" s="61" t="s">
        <v>913</v>
      </c>
      <c r="F58" s="72">
        <v>200</v>
      </c>
      <c r="G58" s="72">
        <v>0</v>
      </c>
      <c r="H58" s="72">
        <v>0</v>
      </c>
      <c r="I58" s="72">
        <v>45</v>
      </c>
      <c r="J58" s="71">
        <f>SUM(F58:I58)</f>
        <v>245</v>
      </c>
      <c r="K58" s="72">
        <v>100</v>
      </c>
      <c r="L58" s="72">
        <v>0</v>
      </c>
      <c r="M58" s="72">
        <v>0</v>
      </c>
      <c r="N58" s="72">
        <v>0</v>
      </c>
      <c r="O58" s="71">
        <f>SUM(K58:N58)</f>
        <v>100</v>
      </c>
      <c r="P58" s="72">
        <v>70</v>
      </c>
      <c r="Q58" s="72">
        <v>0</v>
      </c>
      <c r="R58" s="72">
        <v>0</v>
      </c>
      <c r="S58" s="72">
        <v>0</v>
      </c>
      <c r="T58" s="71">
        <f>SUM(P58:S58)</f>
        <v>70</v>
      </c>
      <c r="U58" s="72">
        <v>70</v>
      </c>
      <c r="V58" s="72">
        <v>0</v>
      </c>
      <c r="W58" s="72">
        <v>0</v>
      </c>
      <c r="X58" s="72">
        <v>35</v>
      </c>
      <c r="Y58" s="71">
        <f>SUM(U58:X58)</f>
        <v>105</v>
      </c>
      <c r="Z58" s="72">
        <f t="shared" si="117"/>
        <v>440</v>
      </c>
      <c r="AA58" s="72">
        <f t="shared" si="118"/>
        <v>0</v>
      </c>
      <c r="AB58" s="72">
        <f t="shared" si="119"/>
        <v>0</v>
      </c>
      <c r="AC58" s="72">
        <f t="shared" si="120"/>
        <v>80</v>
      </c>
      <c r="AD58" s="71">
        <f>SUM(Z58:AC58)</f>
        <v>520</v>
      </c>
    </row>
    <row r="59" spans="1:30">
      <c r="A59" s="62"/>
      <c r="B59" s="13" t="s">
        <v>1103</v>
      </c>
      <c r="C59" s="13"/>
      <c r="D59" s="13"/>
      <c r="E59" s="13"/>
      <c r="F59" s="73">
        <f>SUM(F56:F58)</f>
        <v>400</v>
      </c>
      <c r="G59" s="73">
        <f t="shared" ref="G59:J59" si="121">SUM(G56:G58)</f>
        <v>0</v>
      </c>
      <c r="H59" s="73">
        <f t="shared" si="121"/>
        <v>0</v>
      </c>
      <c r="I59" s="73">
        <f t="shared" si="121"/>
        <v>45</v>
      </c>
      <c r="J59" s="73">
        <f t="shared" si="121"/>
        <v>445</v>
      </c>
      <c r="K59" s="73">
        <f>SUM(K56:K58)</f>
        <v>245</v>
      </c>
      <c r="L59" s="73">
        <f t="shared" ref="L59:O59" si="122">SUM(L56:L58)</f>
        <v>0</v>
      </c>
      <c r="M59" s="73">
        <f t="shared" si="122"/>
        <v>0</v>
      </c>
      <c r="N59" s="73">
        <f t="shared" si="122"/>
        <v>0</v>
      </c>
      <c r="O59" s="73">
        <f t="shared" si="122"/>
        <v>245</v>
      </c>
      <c r="P59" s="73">
        <f>SUM(P56:P58)</f>
        <v>195</v>
      </c>
      <c r="Q59" s="73">
        <f t="shared" ref="Q59:T59" si="123">SUM(Q56:Q58)</f>
        <v>0</v>
      </c>
      <c r="R59" s="73">
        <f t="shared" si="123"/>
        <v>0</v>
      </c>
      <c r="S59" s="73">
        <f t="shared" si="123"/>
        <v>0</v>
      </c>
      <c r="T59" s="73">
        <f t="shared" si="123"/>
        <v>195</v>
      </c>
      <c r="U59" s="73">
        <f>SUM(U56:U58)</f>
        <v>215</v>
      </c>
      <c r="V59" s="73">
        <f t="shared" ref="V59:Y59" si="124">SUM(V56:V58)</f>
        <v>0</v>
      </c>
      <c r="W59" s="73">
        <f t="shared" si="124"/>
        <v>0</v>
      </c>
      <c r="X59" s="73">
        <f t="shared" si="124"/>
        <v>70</v>
      </c>
      <c r="Y59" s="73">
        <f t="shared" si="124"/>
        <v>285</v>
      </c>
      <c r="Z59" s="73">
        <f>SUM(Z56:Z58)</f>
        <v>1055</v>
      </c>
      <c r="AA59" s="73">
        <f t="shared" ref="AA59:AD59" si="125">SUM(AA56:AA58)</f>
        <v>0</v>
      </c>
      <c r="AB59" s="73">
        <f t="shared" si="125"/>
        <v>0</v>
      </c>
      <c r="AC59" s="73">
        <f t="shared" si="125"/>
        <v>115</v>
      </c>
      <c r="AD59" s="73">
        <f t="shared" si="125"/>
        <v>1170</v>
      </c>
    </row>
    <row r="60" spans="1:30">
      <c r="A60" s="60">
        <v>1413</v>
      </c>
      <c r="B60" s="61" t="s">
        <v>200</v>
      </c>
      <c r="C60" s="61" t="s">
        <v>200</v>
      </c>
      <c r="D60" s="61" t="s">
        <v>106</v>
      </c>
      <c r="E60" s="61" t="s">
        <v>913</v>
      </c>
      <c r="F60" s="72">
        <v>35</v>
      </c>
      <c r="G60" s="72">
        <v>0</v>
      </c>
      <c r="H60" s="72">
        <v>0</v>
      </c>
      <c r="I60" s="72">
        <v>0</v>
      </c>
      <c r="J60" s="71">
        <f>SUM(F60:I60)</f>
        <v>35</v>
      </c>
      <c r="K60" s="72">
        <v>35</v>
      </c>
      <c r="L60" s="72">
        <v>0</v>
      </c>
      <c r="M60" s="72">
        <v>0</v>
      </c>
      <c r="N60" s="72">
        <v>0</v>
      </c>
      <c r="O60" s="71">
        <f>SUM(K60:N60)</f>
        <v>35</v>
      </c>
      <c r="P60" s="72">
        <v>35</v>
      </c>
      <c r="Q60" s="72">
        <v>0</v>
      </c>
      <c r="R60" s="72">
        <v>0</v>
      </c>
      <c r="S60" s="72">
        <v>0</v>
      </c>
      <c r="T60" s="71">
        <f>SUM(P60:S60)</f>
        <v>35</v>
      </c>
      <c r="U60" s="72">
        <v>0</v>
      </c>
      <c r="V60" s="72">
        <v>0</v>
      </c>
      <c r="W60" s="72">
        <v>0</v>
      </c>
      <c r="X60" s="72">
        <v>0</v>
      </c>
      <c r="Y60" s="71">
        <f>SUM(U60:X60)</f>
        <v>0</v>
      </c>
      <c r="Z60" s="72">
        <f t="shared" ref="Z60:Z64" si="126">F60+K60+P60+U60</f>
        <v>105</v>
      </c>
      <c r="AA60" s="72">
        <f t="shared" ref="AA60:AA64" si="127">G60+L60+Q60+V60</f>
        <v>0</v>
      </c>
      <c r="AB60" s="72">
        <f t="shared" ref="AB60:AB64" si="128">H60+M60+R60+W60</f>
        <v>0</v>
      </c>
      <c r="AC60" s="72">
        <f t="shared" ref="AC60:AC64" si="129">I60+N60+S60+X60</f>
        <v>0</v>
      </c>
      <c r="AD60" s="71">
        <f>SUM(Z60:AC60)</f>
        <v>105</v>
      </c>
    </row>
    <row r="61" spans="1:30">
      <c r="A61" s="60">
        <v>1603</v>
      </c>
      <c r="B61" s="61" t="s">
        <v>1104</v>
      </c>
      <c r="C61" s="61" t="s">
        <v>162</v>
      </c>
      <c r="D61" s="61" t="s">
        <v>106</v>
      </c>
      <c r="E61" s="61" t="s">
        <v>913</v>
      </c>
      <c r="F61" s="72">
        <v>0</v>
      </c>
      <c r="G61" s="72">
        <v>0</v>
      </c>
      <c r="H61" s="72">
        <v>0</v>
      </c>
      <c r="I61" s="72">
        <v>0</v>
      </c>
      <c r="J61" s="71">
        <f>SUM(F61:I61)</f>
        <v>0</v>
      </c>
      <c r="K61" s="72">
        <v>0</v>
      </c>
      <c r="L61" s="72">
        <v>0</v>
      </c>
      <c r="M61" s="72">
        <v>0</v>
      </c>
      <c r="N61" s="72">
        <v>0</v>
      </c>
      <c r="O61" s="71">
        <f>SUM(K61:N61)</f>
        <v>0</v>
      </c>
      <c r="P61" s="72">
        <v>0</v>
      </c>
      <c r="Q61" s="72">
        <v>0</v>
      </c>
      <c r="R61" s="72">
        <v>0</v>
      </c>
      <c r="S61" s="72">
        <v>0</v>
      </c>
      <c r="T61" s="71">
        <f>SUM(P61:S61)</f>
        <v>0</v>
      </c>
      <c r="U61" s="72">
        <v>0</v>
      </c>
      <c r="V61" s="72">
        <v>0</v>
      </c>
      <c r="W61" s="72">
        <v>0</v>
      </c>
      <c r="X61" s="72">
        <v>0</v>
      </c>
      <c r="Y61" s="71">
        <f>SUM(U61:X61)</f>
        <v>0</v>
      </c>
      <c r="Z61" s="72">
        <f t="shared" si="126"/>
        <v>0</v>
      </c>
      <c r="AA61" s="72">
        <f t="shared" si="127"/>
        <v>0</v>
      </c>
      <c r="AB61" s="72">
        <f t="shared" si="128"/>
        <v>0</v>
      </c>
      <c r="AC61" s="72">
        <f t="shared" si="129"/>
        <v>0</v>
      </c>
      <c r="AD61" s="71">
        <f>SUM(Z61:AC61)</f>
        <v>0</v>
      </c>
    </row>
    <row r="62" spans="1:30">
      <c r="A62" s="60">
        <v>1589</v>
      </c>
      <c r="B62" s="61" t="s">
        <v>108</v>
      </c>
      <c r="C62" s="61" t="s">
        <v>108</v>
      </c>
      <c r="D62" s="61" t="s">
        <v>106</v>
      </c>
      <c r="E62" s="61" t="s">
        <v>913</v>
      </c>
      <c r="F62" s="72">
        <v>70</v>
      </c>
      <c r="G62" s="72">
        <v>0</v>
      </c>
      <c r="H62" s="72">
        <v>0</v>
      </c>
      <c r="I62" s="72">
        <v>0</v>
      </c>
      <c r="J62" s="71">
        <f>SUM(F62:I62)</f>
        <v>70</v>
      </c>
      <c r="K62" s="72">
        <v>70</v>
      </c>
      <c r="L62" s="72">
        <v>0</v>
      </c>
      <c r="M62" s="72">
        <v>0</v>
      </c>
      <c r="N62" s="72">
        <v>0</v>
      </c>
      <c r="O62" s="71">
        <f>SUM(K62:N62)</f>
        <v>70</v>
      </c>
      <c r="P62" s="72">
        <v>70</v>
      </c>
      <c r="Q62" s="72">
        <v>0</v>
      </c>
      <c r="R62" s="72">
        <v>0</v>
      </c>
      <c r="S62" s="72">
        <v>0</v>
      </c>
      <c r="T62" s="71">
        <f>SUM(P62:S62)</f>
        <v>70</v>
      </c>
      <c r="U62" s="72">
        <v>70</v>
      </c>
      <c r="V62" s="72">
        <v>0</v>
      </c>
      <c r="W62" s="72">
        <v>0</v>
      </c>
      <c r="X62" s="72">
        <v>0</v>
      </c>
      <c r="Y62" s="71">
        <f>SUM(U62:X62)</f>
        <v>70</v>
      </c>
      <c r="Z62" s="72">
        <f t="shared" si="126"/>
        <v>280</v>
      </c>
      <c r="AA62" s="72">
        <f t="shared" si="127"/>
        <v>0</v>
      </c>
      <c r="AB62" s="72">
        <f t="shared" si="128"/>
        <v>0</v>
      </c>
      <c r="AC62" s="72">
        <f t="shared" si="129"/>
        <v>0</v>
      </c>
      <c r="AD62" s="71">
        <f>SUM(Z62:AC62)</f>
        <v>280</v>
      </c>
    </row>
    <row r="63" spans="1:30">
      <c r="A63" s="60">
        <v>1636</v>
      </c>
      <c r="B63" s="61" t="s">
        <v>1105</v>
      </c>
      <c r="C63" s="61" t="s">
        <v>106</v>
      </c>
      <c r="D63" s="61" t="s">
        <v>106</v>
      </c>
      <c r="E63" s="61" t="s">
        <v>913</v>
      </c>
      <c r="F63" s="72">
        <v>0</v>
      </c>
      <c r="G63" s="72">
        <v>0</v>
      </c>
      <c r="H63" s="72">
        <v>0</v>
      </c>
      <c r="I63" s="72">
        <v>0</v>
      </c>
      <c r="J63" s="71">
        <f>SUM(F63:I63)</f>
        <v>0</v>
      </c>
      <c r="K63" s="72">
        <v>0</v>
      </c>
      <c r="L63" s="72">
        <v>0</v>
      </c>
      <c r="M63" s="72">
        <v>0</v>
      </c>
      <c r="N63" s="72">
        <v>0</v>
      </c>
      <c r="O63" s="71">
        <f>SUM(K63:N63)</f>
        <v>0</v>
      </c>
      <c r="P63" s="72">
        <v>0</v>
      </c>
      <c r="Q63" s="72">
        <v>0</v>
      </c>
      <c r="R63" s="72">
        <v>0</v>
      </c>
      <c r="S63" s="72">
        <v>0</v>
      </c>
      <c r="T63" s="71">
        <f>SUM(P63:S63)</f>
        <v>0</v>
      </c>
      <c r="U63" s="72">
        <v>35</v>
      </c>
      <c r="V63" s="72">
        <v>0</v>
      </c>
      <c r="W63" s="72">
        <v>0</v>
      </c>
      <c r="X63" s="72">
        <v>0</v>
      </c>
      <c r="Y63" s="71">
        <f>SUM(U63:X63)</f>
        <v>35</v>
      </c>
      <c r="Z63" s="72">
        <f t="shared" si="126"/>
        <v>35</v>
      </c>
      <c r="AA63" s="72">
        <f t="shared" si="127"/>
        <v>0</v>
      </c>
      <c r="AB63" s="72">
        <f t="shared" si="128"/>
        <v>0</v>
      </c>
      <c r="AC63" s="72">
        <f t="shared" si="129"/>
        <v>0</v>
      </c>
      <c r="AD63" s="71">
        <f>SUM(Z63:AC63)</f>
        <v>35</v>
      </c>
    </row>
    <row r="64" spans="1:30">
      <c r="A64" s="60">
        <v>1119</v>
      </c>
      <c r="B64" s="61" t="s">
        <v>106</v>
      </c>
      <c r="C64" s="61" t="s">
        <v>106</v>
      </c>
      <c r="D64" s="61" t="s">
        <v>106</v>
      </c>
      <c r="E64" s="61" t="s">
        <v>913</v>
      </c>
      <c r="F64" s="72">
        <v>35</v>
      </c>
      <c r="G64" s="72">
        <v>0</v>
      </c>
      <c r="H64" s="72">
        <v>0</v>
      </c>
      <c r="I64" s="72">
        <v>0</v>
      </c>
      <c r="J64" s="71">
        <f>SUM(F64:I64)</f>
        <v>35</v>
      </c>
      <c r="K64" s="72">
        <v>0</v>
      </c>
      <c r="L64" s="72">
        <v>0</v>
      </c>
      <c r="M64" s="72">
        <v>0</v>
      </c>
      <c r="N64" s="72">
        <v>0</v>
      </c>
      <c r="O64" s="71">
        <f>SUM(K64:N64)</f>
        <v>0</v>
      </c>
      <c r="P64" s="72">
        <v>35</v>
      </c>
      <c r="Q64" s="72">
        <v>0</v>
      </c>
      <c r="R64" s="72">
        <v>0</v>
      </c>
      <c r="S64" s="72">
        <v>0</v>
      </c>
      <c r="T64" s="71">
        <f>SUM(P64:S64)</f>
        <v>35</v>
      </c>
      <c r="U64" s="72">
        <v>0</v>
      </c>
      <c r="V64" s="72">
        <v>0</v>
      </c>
      <c r="W64" s="72">
        <v>0</v>
      </c>
      <c r="X64" s="72">
        <v>0</v>
      </c>
      <c r="Y64" s="71">
        <f>SUM(U64:X64)</f>
        <v>0</v>
      </c>
      <c r="Z64" s="72">
        <f t="shared" si="126"/>
        <v>70</v>
      </c>
      <c r="AA64" s="72">
        <f t="shared" si="127"/>
        <v>0</v>
      </c>
      <c r="AB64" s="72">
        <f t="shared" si="128"/>
        <v>0</v>
      </c>
      <c r="AC64" s="72">
        <f t="shared" si="129"/>
        <v>0</v>
      </c>
      <c r="AD64" s="71">
        <f>SUM(Z64:AC64)</f>
        <v>70</v>
      </c>
    </row>
    <row r="65" spans="1:30">
      <c r="A65" s="62"/>
      <c r="B65" s="13" t="s">
        <v>1106</v>
      </c>
      <c r="C65" s="13"/>
      <c r="D65" s="13"/>
      <c r="E65" s="13"/>
      <c r="F65" s="73">
        <f>SUM(F60:F64)</f>
        <v>140</v>
      </c>
      <c r="G65" s="73">
        <f t="shared" ref="G65:J65" si="130">SUM(G60:G64)</f>
        <v>0</v>
      </c>
      <c r="H65" s="73">
        <f t="shared" si="130"/>
        <v>0</v>
      </c>
      <c r="I65" s="73">
        <f t="shared" si="130"/>
        <v>0</v>
      </c>
      <c r="J65" s="73">
        <f t="shared" si="130"/>
        <v>140</v>
      </c>
      <c r="K65" s="73">
        <f>SUM(K60:K64)</f>
        <v>105</v>
      </c>
      <c r="L65" s="73">
        <f t="shared" ref="L65:O65" si="131">SUM(L60:L64)</f>
        <v>0</v>
      </c>
      <c r="M65" s="73">
        <f t="shared" si="131"/>
        <v>0</v>
      </c>
      <c r="N65" s="73">
        <f t="shared" si="131"/>
        <v>0</v>
      </c>
      <c r="O65" s="73">
        <f t="shared" si="131"/>
        <v>105</v>
      </c>
      <c r="P65" s="73">
        <f>SUM(P60:P64)</f>
        <v>140</v>
      </c>
      <c r="Q65" s="73">
        <f t="shared" ref="Q65:T65" si="132">SUM(Q60:Q64)</f>
        <v>0</v>
      </c>
      <c r="R65" s="73">
        <f t="shared" si="132"/>
        <v>0</v>
      </c>
      <c r="S65" s="73">
        <f t="shared" si="132"/>
        <v>0</v>
      </c>
      <c r="T65" s="73">
        <f t="shared" si="132"/>
        <v>140</v>
      </c>
      <c r="U65" s="73">
        <f>SUM(U60:U64)</f>
        <v>105</v>
      </c>
      <c r="V65" s="73">
        <f t="shared" ref="V65:Y65" si="133">SUM(V60:V64)</f>
        <v>0</v>
      </c>
      <c r="W65" s="73">
        <f t="shared" si="133"/>
        <v>0</v>
      </c>
      <c r="X65" s="73">
        <f t="shared" si="133"/>
        <v>0</v>
      </c>
      <c r="Y65" s="73">
        <f t="shared" si="133"/>
        <v>105</v>
      </c>
      <c r="Z65" s="73">
        <f>SUM(Z60:Z64)</f>
        <v>490</v>
      </c>
      <c r="AA65" s="73">
        <f t="shared" ref="AA65:AD65" si="134">SUM(AA60:AA64)</f>
        <v>0</v>
      </c>
      <c r="AB65" s="73">
        <f t="shared" si="134"/>
        <v>0</v>
      </c>
      <c r="AC65" s="73">
        <f t="shared" si="134"/>
        <v>0</v>
      </c>
      <c r="AD65" s="73">
        <f t="shared" si="134"/>
        <v>490</v>
      </c>
    </row>
    <row r="66" spans="1:30">
      <c r="A66" s="60">
        <v>1406</v>
      </c>
      <c r="B66" s="61" t="s">
        <v>1107</v>
      </c>
      <c r="C66" s="61" t="s">
        <v>54</v>
      </c>
      <c r="D66" s="61" t="s">
        <v>51</v>
      </c>
      <c r="E66" s="61" t="s">
        <v>913</v>
      </c>
      <c r="F66" s="72">
        <v>0</v>
      </c>
      <c r="G66" s="72">
        <v>0</v>
      </c>
      <c r="H66" s="72">
        <v>0</v>
      </c>
      <c r="I66" s="72">
        <v>0</v>
      </c>
      <c r="J66" s="71">
        <f t="shared" ref="J66:J72" si="135">SUM(F66:I66)</f>
        <v>0</v>
      </c>
      <c r="K66" s="72">
        <v>35</v>
      </c>
      <c r="L66" s="72">
        <v>0</v>
      </c>
      <c r="M66" s="72">
        <v>0</v>
      </c>
      <c r="N66" s="72">
        <v>0</v>
      </c>
      <c r="O66" s="71">
        <f t="shared" ref="O66:O72" si="136">SUM(K66:N66)</f>
        <v>35</v>
      </c>
      <c r="P66" s="72">
        <v>0</v>
      </c>
      <c r="Q66" s="72">
        <v>0</v>
      </c>
      <c r="R66" s="72">
        <v>0</v>
      </c>
      <c r="S66" s="72">
        <v>0</v>
      </c>
      <c r="T66" s="71">
        <f t="shared" ref="T66:T72" si="137">SUM(P66:S66)</f>
        <v>0</v>
      </c>
      <c r="U66" s="72">
        <v>0</v>
      </c>
      <c r="V66" s="72">
        <v>0</v>
      </c>
      <c r="W66" s="72">
        <v>0</v>
      </c>
      <c r="X66" s="72">
        <v>0</v>
      </c>
      <c r="Y66" s="71">
        <f t="shared" ref="Y66:Y72" si="138">SUM(U66:X66)</f>
        <v>0</v>
      </c>
      <c r="Z66" s="72">
        <f t="shared" ref="Z66:Z72" si="139">F66+K66+P66+U66</f>
        <v>35</v>
      </c>
      <c r="AA66" s="72">
        <f t="shared" ref="AA66:AA72" si="140">G66+L66+Q66+V66</f>
        <v>0</v>
      </c>
      <c r="AB66" s="72">
        <f t="shared" ref="AB66:AB72" si="141">H66+M66+R66+W66</f>
        <v>0</v>
      </c>
      <c r="AC66" s="72">
        <f t="shared" ref="AC66:AC72" si="142">I66+N66+S66+X66</f>
        <v>0</v>
      </c>
      <c r="AD66" s="71">
        <f t="shared" ref="AD66:AD72" si="143">SUM(Z66:AC66)</f>
        <v>35</v>
      </c>
    </row>
    <row r="67" spans="1:30">
      <c r="A67" s="60">
        <v>1404</v>
      </c>
      <c r="B67" s="61" t="s">
        <v>1108</v>
      </c>
      <c r="C67" s="61" t="s">
        <v>51</v>
      </c>
      <c r="D67" s="61" t="s">
        <v>51</v>
      </c>
      <c r="E67" s="61" t="s">
        <v>913</v>
      </c>
      <c r="F67" s="72">
        <v>35</v>
      </c>
      <c r="G67" s="72">
        <v>0</v>
      </c>
      <c r="H67" s="72">
        <v>0</v>
      </c>
      <c r="I67" s="72">
        <v>0</v>
      </c>
      <c r="J67" s="71">
        <f t="shared" si="135"/>
        <v>35</v>
      </c>
      <c r="K67" s="72">
        <v>35</v>
      </c>
      <c r="L67" s="72">
        <v>0</v>
      </c>
      <c r="M67" s="72">
        <v>0</v>
      </c>
      <c r="N67" s="72">
        <v>0</v>
      </c>
      <c r="O67" s="71">
        <f t="shared" si="136"/>
        <v>35</v>
      </c>
      <c r="P67" s="72">
        <v>0</v>
      </c>
      <c r="Q67" s="72">
        <v>0</v>
      </c>
      <c r="R67" s="72">
        <v>0</v>
      </c>
      <c r="S67" s="72">
        <v>0</v>
      </c>
      <c r="T67" s="71">
        <f t="shared" si="137"/>
        <v>0</v>
      </c>
      <c r="U67" s="72">
        <v>0</v>
      </c>
      <c r="V67" s="72">
        <v>0</v>
      </c>
      <c r="W67" s="72">
        <v>0</v>
      </c>
      <c r="X67" s="72">
        <v>0</v>
      </c>
      <c r="Y67" s="71">
        <f t="shared" si="138"/>
        <v>0</v>
      </c>
      <c r="Z67" s="72">
        <f t="shared" si="139"/>
        <v>70</v>
      </c>
      <c r="AA67" s="72">
        <f t="shared" si="140"/>
        <v>0</v>
      </c>
      <c r="AB67" s="72">
        <f t="shared" si="141"/>
        <v>0</v>
      </c>
      <c r="AC67" s="72">
        <f t="shared" si="142"/>
        <v>0</v>
      </c>
      <c r="AD67" s="71">
        <f t="shared" si="143"/>
        <v>70</v>
      </c>
    </row>
    <row r="68" spans="1:30">
      <c r="A68" s="60">
        <v>1641</v>
      </c>
      <c r="B68" s="61" t="s">
        <v>1066</v>
      </c>
      <c r="C68" s="61" t="s">
        <v>51</v>
      </c>
      <c r="D68" s="61" t="s">
        <v>51</v>
      </c>
      <c r="E68" s="61" t="s">
        <v>913</v>
      </c>
      <c r="F68" s="72">
        <v>0</v>
      </c>
      <c r="G68" s="72">
        <v>0</v>
      </c>
      <c r="H68" s="72">
        <v>0</v>
      </c>
      <c r="I68" s="72">
        <v>0</v>
      </c>
      <c r="J68" s="71">
        <f t="shared" si="135"/>
        <v>0</v>
      </c>
      <c r="K68" s="72">
        <v>0</v>
      </c>
      <c r="L68" s="72">
        <v>0</v>
      </c>
      <c r="M68" s="72">
        <v>0</v>
      </c>
      <c r="N68" s="72">
        <v>0</v>
      </c>
      <c r="O68" s="71">
        <f t="shared" si="136"/>
        <v>0</v>
      </c>
      <c r="P68" s="72">
        <v>0</v>
      </c>
      <c r="Q68" s="72">
        <v>0</v>
      </c>
      <c r="R68" s="72">
        <v>0</v>
      </c>
      <c r="S68" s="72">
        <v>0</v>
      </c>
      <c r="T68" s="71">
        <f t="shared" si="137"/>
        <v>0</v>
      </c>
      <c r="U68" s="72">
        <v>0</v>
      </c>
      <c r="V68" s="72">
        <v>0</v>
      </c>
      <c r="W68" s="72">
        <v>0</v>
      </c>
      <c r="X68" s="72">
        <v>0</v>
      </c>
      <c r="Y68" s="71">
        <f t="shared" si="138"/>
        <v>0</v>
      </c>
      <c r="Z68" s="72">
        <f t="shared" si="139"/>
        <v>0</v>
      </c>
      <c r="AA68" s="72">
        <f t="shared" si="140"/>
        <v>0</v>
      </c>
      <c r="AB68" s="72">
        <f t="shared" si="141"/>
        <v>0</v>
      </c>
      <c r="AC68" s="72">
        <f t="shared" si="142"/>
        <v>0</v>
      </c>
      <c r="AD68" s="71">
        <f t="shared" si="143"/>
        <v>0</v>
      </c>
    </row>
    <row r="69" spans="1:30">
      <c r="A69" s="60">
        <v>1450</v>
      </c>
      <c r="B69" s="61" t="s">
        <v>1052</v>
      </c>
      <c r="C69" s="61" t="s">
        <v>51</v>
      </c>
      <c r="D69" s="61" t="s">
        <v>51</v>
      </c>
      <c r="E69" s="61" t="s">
        <v>913</v>
      </c>
      <c r="F69" s="72">
        <v>70</v>
      </c>
      <c r="G69" s="72">
        <v>0</v>
      </c>
      <c r="H69" s="72">
        <v>0</v>
      </c>
      <c r="I69" s="72">
        <v>35</v>
      </c>
      <c r="J69" s="71">
        <f t="shared" si="135"/>
        <v>105</v>
      </c>
      <c r="K69" s="72">
        <v>70</v>
      </c>
      <c r="L69" s="72">
        <v>0</v>
      </c>
      <c r="M69" s="72">
        <v>0</v>
      </c>
      <c r="N69" s="72">
        <v>0</v>
      </c>
      <c r="O69" s="71">
        <f t="shared" si="136"/>
        <v>70</v>
      </c>
      <c r="P69" s="72">
        <v>35</v>
      </c>
      <c r="Q69" s="72">
        <v>0</v>
      </c>
      <c r="R69" s="72">
        <v>0</v>
      </c>
      <c r="S69" s="72">
        <v>0</v>
      </c>
      <c r="T69" s="71">
        <f t="shared" si="137"/>
        <v>35</v>
      </c>
      <c r="U69" s="72">
        <v>0</v>
      </c>
      <c r="V69" s="72">
        <v>0</v>
      </c>
      <c r="W69" s="72">
        <v>0</v>
      </c>
      <c r="X69" s="72">
        <v>0</v>
      </c>
      <c r="Y69" s="71">
        <f t="shared" si="138"/>
        <v>0</v>
      </c>
      <c r="Z69" s="72">
        <f t="shared" si="139"/>
        <v>175</v>
      </c>
      <c r="AA69" s="72">
        <f t="shared" si="140"/>
        <v>0</v>
      </c>
      <c r="AB69" s="72">
        <f t="shared" si="141"/>
        <v>0</v>
      </c>
      <c r="AC69" s="72">
        <f t="shared" si="142"/>
        <v>35</v>
      </c>
      <c r="AD69" s="71">
        <f t="shared" si="143"/>
        <v>210</v>
      </c>
    </row>
    <row r="70" spans="1:30">
      <c r="A70" s="60">
        <v>1418</v>
      </c>
      <c r="B70" s="61" t="s">
        <v>1058</v>
      </c>
      <c r="C70" s="61" t="s">
        <v>51</v>
      </c>
      <c r="D70" s="61" t="s">
        <v>51</v>
      </c>
      <c r="E70" s="61" t="s">
        <v>913</v>
      </c>
      <c r="F70" s="72">
        <v>105</v>
      </c>
      <c r="G70" s="72">
        <v>0</v>
      </c>
      <c r="H70" s="72">
        <v>0</v>
      </c>
      <c r="I70" s="72">
        <v>0</v>
      </c>
      <c r="J70" s="71">
        <f t="shared" si="135"/>
        <v>105</v>
      </c>
      <c r="K70" s="72">
        <v>105</v>
      </c>
      <c r="L70" s="72">
        <v>0</v>
      </c>
      <c r="M70" s="72">
        <v>0</v>
      </c>
      <c r="N70" s="72">
        <v>0</v>
      </c>
      <c r="O70" s="71">
        <f t="shared" si="136"/>
        <v>105</v>
      </c>
      <c r="P70" s="72">
        <v>70</v>
      </c>
      <c r="Q70" s="72">
        <v>0</v>
      </c>
      <c r="R70" s="72">
        <v>0</v>
      </c>
      <c r="S70" s="72">
        <v>0</v>
      </c>
      <c r="T70" s="71">
        <f t="shared" si="137"/>
        <v>70</v>
      </c>
      <c r="U70" s="72">
        <v>0</v>
      </c>
      <c r="V70" s="72">
        <v>0</v>
      </c>
      <c r="W70" s="72">
        <v>0</v>
      </c>
      <c r="X70" s="72">
        <v>0</v>
      </c>
      <c r="Y70" s="71">
        <f t="shared" si="138"/>
        <v>0</v>
      </c>
      <c r="Z70" s="72">
        <f t="shared" si="139"/>
        <v>280</v>
      </c>
      <c r="AA70" s="72">
        <f t="shared" si="140"/>
        <v>0</v>
      </c>
      <c r="AB70" s="72">
        <f t="shared" si="141"/>
        <v>0</v>
      </c>
      <c r="AC70" s="72">
        <f t="shared" si="142"/>
        <v>0</v>
      </c>
      <c r="AD70" s="71">
        <f t="shared" si="143"/>
        <v>280</v>
      </c>
    </row>
    <row r="71" spans="1:30">
      <c r="A71" s="60">
        <v>1618</v>
      </c>
      <c r="B71" s="61" t="s">
        <v>1061</v>
      </c>
      <c r="C71" s="61" t="s">
        <v>51</v>
      </c>
      <c r="D71" s="61" t="s">
        <v>51</v>
      </c>
      <c r="E71" s="61" t="s">
        <v>913</v>
      </c>
      <c r="F71" s="72">
        <v>140</v>
      </c>
      <c r="G71" s="72">
        <v>0</v>
      </c>
      <c r="H71" s="72">
        <v>0</v>
      </c>
      <c r="I71" s="72">
        <v>0</v>
      </c>
      <c r="J71" s="71">
        <f t="shared" si="135"/>
        <v>140</v>
      </c>
      <c r="K71" s="72">
        <v>140</v>
      </c>
      <c r="L71" s="72">
        <v>0</v>
      </c>
      <c r="M71" s="72">
        <v>0</v>
      </c>
      <c r="N71" s="72">
        <v>0</v>
      </c>
      <c r="O71" s="71">
        <f t="shared" si="136"/>
        <v>140</v>
      </c>
      <c r="P71" s="72">
        <v>140</v>
      </c>
      <c r="Q71" s="72">
        <v>0</v>
      </c>
      <c r="R71" s="72">
        <v>0</v>
      </c>
      <c r="S71" s="72">
        <v>0</v>
      </c>
      <c r="T71" s="71">
        <f t="shared" si="137"/>
        <v>140</v>
      </c>
      <c r="U71" s="72">
        <v>0</v>
      </c>
      <c r="V71" s="72">
        <v>0</v>
      </c>
      <c r="W71" s="72">
        <v>0</v>
      </c>
      <c r="X71" s="72">
        <v>0</v>
      </c>
      <c r="Y71" s="71">
        <f t="shared" si="138"/>
        <v>0</v>
      </c>
      <c r="Z71" s="72">
        <f t="shared" si="139"/>
        <v>420</v>
      </c>
      <c r="AA71" s="72">
        <f t="shared" si="140"/>
        <v>0</v>
      </c>
      <c r="AB71" s="72">
        <f t="shared" si="141"/>
        <v>0</v>
      </c>
      <c r="AC71" s="72">
        <f t="shared" si="142"/>
        <v>0</v>
      </c>
      <c r="AD71" s="71">
        <f t="shared" si="143"/>
        <v>420</v>
      </c>
    </row>
    <row r="72" spans="1:30">
      <c r="A72" s="60">
        <v>1116</v>
      </c>
      <c r="B72" s="61" t="s">
        <v>51</v>
      </c>
      <c r="C72" s="61" t="s">
        <v>51</v>
      </c>
      <c r="D72" s="61" t="s">
        <v>51</v>
      </c>
      <c r="E72" s="61" t="s">
        <v>913</v>
      </c>
      <c r="F72" s="72">
        <v>300</v>
      </c>
      <c r="G72" s="72">
        <v>0</v>
      </c>
      <c r="H72" s="72">
        <v>0</v>
      </c>
      <c r="I72" s="72">
        <v>0</v>
      </c>
      <c r="J72" s="71">
        <f t="shared" si="135"/>
        <v>300</v>
      </c>
      <c r="K72" s="72">
        <v>300</v>
      </c>
      <c r="L72" s="72">
        <v>0</v>
      </c>
      <c r="M72" s="72">
        <v>0</v>
      </c>
      <c r="N72" s="72">
        <v>0</v>
      </c>
      <c r="O72" s="71">
        <f t="shared" si="136"/>
        <v>300</v>
      </c>
      <c r="P72" s="72">
        <v>300</v>
      </c>
      <c r="Q72" s="72">
        <v>0</v>
      </c>
      <c r="R72" s="72">
        <v>0</v>
      </c>
      <c r="S72" s="72">
        <v>0</v>
      </c>
      <c r="T72" s="71">
        <f t="shared" si="137"/>
        <v>300</v>
      </c>
      <c r="U72" s="72">
        <v>0</v>
      </c>
      <c r="V72" s="72">
        <v>0</v>
      </c>
      <c r="W72" s="72">
        <v>0</v>
      </c>
      <c r="X72" s="72">
        <v>0</v>
      </c>
      <c r="Y72" s="71">
        <f t="shared" si="138"/>
        <v>0</v>
      </c>
      <c r="Z72" s="72">
        <f t="shared" si="139"/>
        <v>900</v>
      </c>
      <c r="AA72" s="72">
        <f t="shared" si="140"/>
        <v>0</v>
      </c>
      <c r="AB72" s="72">
        <f t="shared" si="141"/>
        <v>0</v>
      </c>
      <c r="AC72" s="72">
        <f t="shared" si="142"/>
        <v>0</v>
      </c>
      <c r="AD72" s="71">
        <f t="shared" si="143"/>
        <v>900</v>
      </c>
    </row>
    <row r="73" spans="1:30">
      <c r="A73" s="62"/>
      <c r="B73" s="13" t="s">
        <v>1109</v>
      </c>
      <c r="C73" s="13"/>
      <c r="D73" s="13"/>
      <c r="E73" s="13"/>
      <c r="F73" s="73">
        <f>SUM(F66:F72)</f>
        <v>650</v>
      </c>
      <c r="G73" s="73">
        <f t="shared" ref="G73:J73" si="144">SUM(G66:G72)</f>
        <v>0</v>
      </c>
      <c r="H73" s="73">
        <f t="shared" si="144"/>
        <v>0</v>
      </c>
      <c r="I73" s="73">
        <f t="shared" si="144"/>
        <v>35</v>
      </c>
      <c r="J73" s="73">
        <f t="shared" si="144"/>
        <v>685</v>
      </c>
      <c r="K73" s="73">
        <f>SUM(K66:K72)</f>
        <v>685</v>
      </c>
      <c r="L73" s="73">
        <f t="shared" ref="L73:O73" si="145">SUM(L66:L72)</f>
        <v>0</v>
      </c>
      <c r="M73" s="73">
        <f t="shared" si="145"/>
        <v>0</v>
      </c>
      <c r="N73" s="73">
        <f t="shared" si="145"/>
        <v>0</v>
      </c>
      <c r="O73" s="73">
        <f t="shared" si="145"/>
        <v>685</v>
      </c>
      <c r="P73" s="73">
        <f>SUM(P66:P72)</f>
        <v>545</v>
      </c>
      <c r="Q73" s="73">
        <f t="shared" ref="Q73:T73" si="146">SUM(Q66:Q72)</f>
        <v>0</v>
      </c>
      <c r="R73" s="73">
        <f t="shared" si="146"/>
        <v>0</v>
      </c>
      <c r="S73" s="73">
        <f t="shared" si="146"/>
        <v>0</v>
      </c>
      <c r="T73" s="73">
        <f t="shared" si="146"/>
        <v>545</v>
      </c>
      <c r="U73" s="73">
        <f>SUM(U66:U72)</f>
        <v>0</v>
      </c>
      <c r="V73" s="73">
        <f t="shared" ref="V73:Y73" si="147">SUM(V66:V72)</f>
        <v>0</v>
      </c>
      <c r="W73" s="73">
        <f t="shared" si="147"/>
        <v>0</v>
      </c>
      <c r="X73" s="73">
        <f t="shared" si="147"/>
        <v>0</v>
      </c>
      <c r="Y73" s="73">
        <f t="shared" si="147"/>
        <v>0</v>
      </c>
      <c r="Z73" s="73">
        <f>SUM(Z66:Z72)</f>
        <v>1880</v>
      </c>
      <c r="AA73" s="73">
        <f t="shared" ref="AA73:AD73" si="148">SUM(AA66:AA72)</f>
        <v>0</v>
      </c>
      <c r="AB73" s="73">
        <f t="shared" si="148"/>
        <v>0</v>
      </c>
      <c r="AC73" s="73">
        <f t="shared" si="148"/>
        <v>35</v>
      </c>
      <c r="AD73" s="73">
        <f t="shared" si="148"/>
        <v>1915</v>
      </c>
    </row>
    <row r="74" spans="1:30">
      <c r="A74" s="63"/>
      <c r="B74" s="64" t="s">
        <v>1110</v>
      </c>
      <c r="C74" s="64"/>
      <c r="D74" s="64"/>
      <c r="E74" s="64"/>
      <c r="F74" s="74">
        <f>F55+F59+F65+F73</f>
        <v>2005</v>
      </c>
      <c r="G74" s="74">
        <f t="shared" ref="G74:J74" si="149">G55+G59+G65+G73</f>
        <v>35</v>
      </c>
      <c r="H74" s="74">
        <f t="shared" si="149"/>
        <v>35</v>
      </c>
      <c r="I74" s="74">
        <f t="shared" si="149"/>
        <v>115</v>
      </c>
      <c r="J74" s="74">
        <f t="shared" si="149"/>
        <v>2190</v>
      </c>
      <c r="K74" s="74">
        <f>K55+K59+K65+K73</f>
        <v>1915</v>
      </c>
      <c r="L74" s="74">
        <f t="shared" ref="L74:O74" si="150">L55+L59+L65+L73</f>
        <v>105</v>
      </c>
      <c r="M74" s="74">
        <f t="shared" si="150"/>
        <v>0</v>
      </c>
      <c r="N74" s="74">
        <f t="shared" si="150"/>
        <v>70</v>
      </c>
      <c r="O74" s="74">
        <f t="shared" si="150"/>
        <v>2090</v>
      </c>
      <c r="P74" s="74">
        <f>P55+P59+P65+P73</f>
        <v>1775</v>
      </c>
      <c r="Q74" s="74">
        <f t="shared" ref="Q74:T74" si="151">Q55+Q59+Q65+Q73</f>
        <v>105</v>
      </c>
      <c r="R74" s="74">
        <f t="shared" si="151"/>
        <v>0</v>
      </c>
      <c r="S74" s="74">
        <f t="shared" si="151"/>
        <v>70</v>
      </c>
      <c r="T74" s="74">
        <f t="shared" si="151"/>
        <v>1950</v>
      </c>
      <c r="U74" s="74">
        <f>U55+U59+U65+U73</f>
        <v>1215</v>
      </c>
      <c r="V74" s="74">
        <f t="shared" ref="V74:Y74" si="152">V55+V59+V65+V73</f>
        <v>105</v>
      </c>
      <c r="W74" s="74">
        <f t="shared" si="152"/>
        <v>0</v>
      </c>
      <c r="X74" s="74">
        <f t="shared" si="152"/>
        <v>140</v>
      </c>
      <c r="Y74" s="74">
        <f t="shared" si="152"/>
        <v>1460</v>
      </c>
      <c r="Z74" s="74">
        <f>Z55+Z59+Z65+Z73</f>
        <v>6910</v>
      </c>
      <c r="AA74" s="74">
        <f t="shared" ref="AA74:AD74" si="153">AA55+AA59+AA65+AA73</f>
        <v>350</v>
      </c>
      <c r="AB74" s="74">
        <f t="shared" si="153"/>
        <v>35</v>
      </c>
      <c r="AC74" s="74">
        <f t="shared" si="153"/>
        <v>395</v>
      </c>
      <c r="AD74" s="74">
        <f t="shared" si="153"/>
        <v>7690</v>
      </c>
    </row>
    <row r="75" spans="1:30">
      <c r="A75" s="60">
        <v>1270</v>
      </c>
      <c r="B75" s="61" t="s">
        <v>1111</v>
      </c>
      <c r="C75" s="61" t="s">
        <v>56</v>
      </c>
      <c r="D75" s="61" t="s">
        <v>81</v>
      </c>
      <c r="E75" s="61" t="s">
        <v>847</v>
      </c>
      <c r="F75" s="72">
        <v>50</v>
      </c>
      <c r="G75" s="72">
        <v>100</v>
      </c>
      <c r="H75" s="72">
        <v>0</v>
      </c>
      <c r="I75" s="72">
        <v>35</v>
      </c>
      <c r="J75" s="71">
        <f>SUM(F75:I75)</f>
        <v>185</v>
      </c>
      <c r="K75" s="72">
        <v>50</v>
      </c>
      <c r="L75" s="72">
        <v>100</v>
      </c>
      <c r="M75" s="72">
        <v>0</v>
      </c>
      <c r="N75" s="72">
        <v>35</v>
      </c>
      <c r="O75" s="71">
        <f>SUM(K75:N75)</f>
        <v>185</v>
      </c>
      <c r="P75" s="72">
        <v>50</v>
      </c>
      <c r="Q75" s="72">
        <v>100</v>
      </c>
      <c r="R75" s="72">
        <v>0</v>
      </c>
      <c r="S75" s="72">
        <v>30</v>
      </c>
      <c r="T75" s="71">
        <f>SUM(P75:S75)</f>
        <v>180</v>
      </c>
      <c r="U75" s="72">
        <v>50</v>
      </c>
      <c r="V75" s="72">
        <v>50</v>
      </c>
      <c r="W75" s="72">
        <v>0</v>
      </c>
      <c r="X75" s="72">
        <v>20</v>
      </c>
      <c r="Y75" s="71">
        <f>SUM(U75:X75)</f>
        <v>120</v>
      </c>
      <c r="Z75" s="72">
        <f t="shared" ref="Z75:Z78" si="154">F75+K75+P75+U75</f>
        <v>200</v>
      </c>
      <c r="AA75" s="72">
        <f t="shared" ref="AA75:AA78" si="155">G75+L75+Q75+V75</f>
        <v>350</v>
      </c>
      <c r="AB75" s="72">
        <f t="shared" ref="AB75:AB78" si="156">H75+M75+R75+W75</f>
        <v>0</v>
      </c>
      <c r="AC75" s="72">
        <f t="shared" ref="AC75:AC78" si="157">I75+N75+S75+X75</f>
        <v>120</v>
      </c>
      <c r="AD75" s="71">
        <f>SUM(Z75:AC75)</f>
        <v>670</v>
      </c>
    </row>
    <row r="76" spans="1:30">
      <c r="A76" s="60">
        <v>1436</v>
      </c>
      <c r="B76" s="61" t="s">
        <v>7</v>
      </c>
      <c r="C76" s="61" t="s">
        <v>7</v>
      </c>
      <c r="D76" s="61" t="s">
        <v>8</v>
      </c>
      <c r="E76" s="61" t="s">
        <v>732</v>
      </c>
      <c r="F76" s="72">
        <v>0</v>
      </c>
      <c r="G76" s="72">
        <v>0</v>
      </c>
      <c r="H76" s="72">
        <v>0</v>
      </c>
      <c r="I76" s="72">
        <v>0</v>
      </c>
      <c r="J76" s="71">
        <f t="shared" ref="J76:J78" si="158">SUM(F76:I76)</f>
        <v>0</v>
      </c>
      <c r="K76" s="72">
        <v>0</v>
      </c>
      <c r="L76" s="72">
        <v>0</v>
      </c>
      <c r="M76" s="72">
        <v>0</v>
      </c>
      <c r="N76" s="72">
        <v>0</v>
      </c>
      <c r="O76" s="71">
        <f t="shared" ref="O76:O78" si="159">SUM(K76:N76)</f>
        <v>0</v>
      </c>
      <c r="P76" s="72">
        <v>0</v>
      </c>
      <c r="Q76" s="72">
        <v>0</v>
      </c>
      <c r="R76" s="72">
        <v>0</v>
      </c>
      <c r="S76" s="72">
        <v>0</v>
      </c>
      <c r="T76" s="71">
        <f t="shared" ref="T76:T78" si="160">SUM(P76:S76)</f>
        <v>0</v>
      </c>
      <c r="U76" s="72">
        <v>0</v>
      </c>
      <c r="V76" s="72">
        <v>0</v>
      </c>
      <c r="W76" s="72">
        <v>0</v>
      </c>
      <c r="X76" s="72">
        <v>0</v>
      </c>
      <c r="Y76" s="71">
        <f t="shared" ref="Y76:Y78" si="161">SUM(U76:X76)</f>
        <v>0</v>
      </c>
      <c r="Z76" s="72">
        <f t="shared" si="154"/>
        <v>0</v>
      </c>
      <c r="AA76" s="72">
        <f t="shared" si="155"/>
        <v>0</v>
      </c>
      <c r="AB76" s="72">
        <f t="shared" si="156"/>
        <v>0</v>
      </c>
      <c r="AC76" s="72">
        <f t="shared" si="157"/>
        <v>0</v>
      </c>
      <c r="AD76" s="71">
        <f t="shared" ref="AD76:AD84" si="162">SUM(Z76:AC76)</f>
        <v>0</v>
      </c>
    </row>
    <row r="77" spans="1:30">
      <c r="A77" s="60">
        <v>1375</v>
      </c>
      <c r="B77" s="61" t="s">
        <v>1050</v>
      </c>
      <c r="C77" s="61" t="s">
        <v>7</v>
      </c>
      <c r="D77" s="61" t="s">
        <v>8</v>
      </c>
      <c r="E77" s="61" t="s">
        <v>732</v>
      </c>
      <c r="F77" s="72">
        <v>0</v>
      </c>
      <c r="G77" s="72">
        <v>45</v>
      </c>
      <c r="H77" s="72">
        <v>0</v>
      </c>
      <c r="I77" s="72">
        <v>0</v>
      </c>
      <c r="J77" s="71">
        <f t="shared" si="158"/>
        <v>45</v>
      </c>
      <c r="K77" s="72">
        <v>0</v>
      </c>
      <c r="L77" s="72">
        <v>0</v>
      </c>
      <c r="M77" s="72">
        <v>0</v>
      </c>
      <c r="N77" s="72">
        <v>0</v>
      </c>
      <c r="O77" s="71">
        <f t="shared" si="159"/>
        <v>0</v>
      </c>
      <c r="P77" s="72">
        <v>0</v>
      </c>
      <c r="Q77" s="72">
        <v>35</v>
      </c>
      <c r="R77" s="72">
        <v>0</v>
      </c>
      <c r="S77" s="72">
        <v>0</v>
      </c>
      <c r="T77" s="71">
        <f t="shared" si="160"/>
        <v>35</v>
      </c>
      <c r="U77" s="72">
        <v>0</v>
      </c>
      <c r="V77" s="72">
        <v>0</v>
      </c>
      <c r="W77" s="72">
        <v>0</v>
      </c>
      <c r="X77" s="72">
        <v>0</v>
      </c>
      <c r="Y77" s="71">
        <f t="shared" si="161"/>
        <v>0</v>
      </c>
      <c r="Z77" s="72">
        <f t="shared" si="154"/>
        <v>0</v>
      </c>
      <c r="AA77" s="72">
        <f t="shared" si="155"/>
        <v>80</v>
      </c>
      <c r="AB77" s="72">
        <f t="shared" si="156"/>
        <v>0</v>
      </c>
      <c r="AC77" s="72">
        <f t="shared" si="157"/>
        <v>0</v>
      </c>
      <c r="AD77" s="71">
        <f t="shared" si="162"/>
        <v>80</v>
      </c>
    </row>
    <row r="78" spans="1:30">
      <c r="A78" s="60">
        <v>1604</v>
      </c>
      <c r="B78" s="61" t="s">
        <v>1112</v>
      </c>
      <c r="C78" s="61" t="s">
        <v>7</v>
      </c>
      <c r="D78" s="61" t="s">
        <v>8</v>
      </c>
      <c r="E78" s="61" t="s">
        <v>732</v>
      </c>
      <c r="F78" s="72">
        <v>150</v>
      </c>
      <c r="G78" s="72">
        <v>300</v>
      </c>
      <c r="H78" s="72">
        <v>0</v>
      </c>
      <c r="I78" s="72">
        <v>35</v>
      </c>
      <c r="J78" s="71">
        <f t="shared" si="158"/>
        <v>485</v>
      </c>
      <c r="K78" s="72">
        <v>200</v>
      </c>
      <c r="L78" s="72">
        <v>450</v>
      </c>
      <c r="M78" s="72">
        <v>0</v>
      </c>
      <c r="N78" s="72">
        <v>10</v>
      </c>
      <c r="O78" s="71">
        <f t="shared" si="159"/>
        <v>660</v>
      </c>
      <c r="P78" s="72">
        <v>150</v>
      </c>
      <c r="Q78" s="72">
        <v>350</v>
      </c>
      <c r="R78" s="72">
        <v>0</v>
      </c>
      <c r="S78" s="72">
        <v>30</v>
      </c>
      <c r="T78" s="71">
        <f t="shared" si="160"/>
        <v>530</v>
      </c>
      <c r="U78" s="72">
        <v>100</v>
      </c>
      <c r="V78" s="72">
        <v>200</v>
      </c>
      <c r="W78" s="72">
        <v>0</v>
      </c>
      <c r="X78" s="72">
        <v>30</v>
      </c>
      <c r="Y78" s="71">
        <f t="shared" si="161"/>
        <v>330</v>
      </c>
      <c r="Z78" s="72">
        <f t="shared" si="154"/>
        <v>600</v>
      </c>
      <c r="AA78" s="72">
        <f t="shared" si="155"/>
        <v>1300</v>
      </c>
      <c r="AB78" s="72">
        <f t="shared" si="156"/>
        <v>0</v>
      </c>
      <c r="AC78" s="72">
        <f t="shared" si="157"/>
        <v>105</v>
      </c>
      <c r="AD78" s="71">
        <f t="shared" si="162"/>
        <v>2005</v>
      </c>
    </row>
    <row r="79" spans="1:30">
      <c r="A79" s="62"/>
      <c r="B79" s="13" t="s">
        <v>1113</v>
      </c>
      <c r="C79" s="13"/>
      <c r="D79" s="13"/>
      <c r="E79" s="13"/>
      <c r="F79" s="73">
        <f>SUM(F75:F78)</f>
        <v>200</v>
      </c>
      <c r="G79" s="73">
        <f t="shared" ref="G79:J79" si="163">SUM(G75:G78)</f>
        <v>445</v>
      </c>
      <c r="H79" s="73">
        <f t="shared" si="163"/>
        <v>0</v>
      </c>
      <c r="I79" s="73">
        <f t="shared" si="163"/>
        <v>70</v>
      </c>
      <c r="J79" s="73">
        <f t="shared" si="163"/>
        <v>715</v>
      </c>
      <c r="K79" s="73">
        <f>SUM(K75:K78)</f>
        <v>250</v>
      </c>
      <c r="L79" s="73">
        <f t="shared" ref="L79:O79" si="164">SUM(L75:L78)</f>
        <v>550</v>
      </c>
      <c r="M79" s="73">
        <f t="shared" si="164"/>
        <v>0</v>
      </c>
      <c r="N79" s="73">
        <f t="shared" si="164"/>
        <v>45</v>
      </c>
      <c r="O79" s="73">
        <f t="shared" si="164"/>
        <v>845</v>
      </c>
      <c r="P79" s="73">
        <f>SUM(P75:P78)</f>
        <v>200</v>
      </c>
      <c r="Q79" s="73">
        <f t="shared" ref="Q79:T79" si="165">SUM(Q75:Q78)</f>
        <v>485</v>
      </c>
      <c r="R79" s="73">
        <f t="shared" si="165"/>
        <v>0</v>
      </c>
      <c r="S79" s="73">
        <f t="shared" si="165"/>
        <v>60</v>
      </c>
      <c r="T79" s="73">
        <f t="shared" si="165"/>
        <v>745</v>
      </c>
      <c r="U79" s="73">
        <f>SUM(U75:U78)</f>
        <v>150</v>
      </c>
      <c r="V79" s="73">
        <f t="shared" ref="V79:Y79" si="166">SUM(V75:V78)</f>
        <v>250</v>
      </c>
      <c r="W79" s="73">
        <f t="shared" si="166"/>
        <v>0</v>
      </c>
      <c r="X79" s="73">
        <f t="shared" si="166"/>
        <v>50</v>
      </c>
      <c r="Y79" s="73">
        <f t="shared" si="166"/>
        <v>450</v>
      </c>
      <c r="Z79" s="73">
        <f>SUM(Z75:Z78)</f>
        <v>800</v>
      </c>
      <c r="AA79" s="73">
        <f t="shared" ref="AA79:AD79" si="167">SUM(AA75:AA78)</f>
        <v>1730</v>
      </c>
      <c r="AB79" s="73">
        <f t="shared" si="167"/>
        <v>0</v>
      </c>
      <c r="AC79" s="73">
        <f t="shared" si="167"/>
        <v>225</v>
      </c>
      <c r="AD79" s="73">
        <f t="shared" si="167"/>
        <v>2755</v>
      </c>
    </row>
    <row r="80" spans="1:30">
      <c r="A80" s="60">
        <v>1435</v>
      </c>
      <c r="B80" s="61" t="s">
        <v>1053</v>
      </c>
      <c r="C80" s="61" t="s">
        <v>8</v>
      </c>
      <c r="D80" s="61" t="s">
        <v>8</v>
      </c>
      <c r="E80" s="61" t="s">
        <v>732</v>
      </c>
      <c r="F80" s="72">
        <v>0</v>
      </c>
      <c r="G80" s="72">
        <v>0</v>
      </c>
      <c r="H80" s="72">
        <v>0</v>
      </c>
      <c r="I80" s="72">
        <v>0</v>
      </c>
      <c r="J80" s="71">
        <f t="shared" ref="J80:J84" si="168">SUM(F80:I80)</f>
        <v>0</v>
      </c>
      <c r="K80" s="72">
        <v>0</v>
      </c>
      <c r="L80" s="72">
        <v>0</v>
      </c>
      <c r="M80" s="72">
        <v>0</v>
      </c>
      <c r="N80" s="72">
        <v>0</v>
      </c>
      <c r="O80" s="71">
        <f t="shared" ref="O80:O84" si="169">SUM(K80:N80)</f>
        <v>0</v>
      </c>
      <c r="P80" s="72">
        <v>45</v>
      </c>
      <c r="Q80" s="72">
        <v>0</v>
      </c>
      <c r="R80" s="72">
        <v>0</v>
      </c>
      <c r="S80" s="72">
        <v>0</v>
      </c>
      <c r="T80" s="71">
        <f t="shared" ref="T80:T84" si="170">SUM(P80:S80)</f>
        <v>45</v>
      </c>
      <c r="U80" s="72">
        <v>0</v>
      </c>
      <c r="V80" s="72">
        <v>0</v>
      </c>
      <c r="W80" s="72">
        <v>0</v>
      </c>
      <c r="X80" s="72">
        <v>0</v>
      </c>
      <c r="Y80" s="71">
        <f t="shared" ref="Y80:Y84" si="171">SUM(U80:X80)</f>
        <v>0</v>
      </c>
      <c r="Z80" s="72">
        <f t="shared" ref="Z80:Z84" si="172">F80+K80+P80+U80</f>
        <v>45</v>
      </c>
      <c r="AA80" s="72">
        <f t="shared" ref="AA80:AA84" si="173">G80+L80+Q80+V80</f>
        <v>0</v>
      </c>
      <c r="AB80" s="72">
        <f t="shared" ref="AB80:AB84" si="174">H80+M80+R80+W80</f>
        <v>0</v>
      </c>
      <c r="AC80" s="72">
        <f t="shared" ref="AC80:AC84" si="175">I80+N80+S80+X80</f>
        <v>0</v>
      </c>
      <c r="AD80" s="71">
        <f t="shared" si="162"/>
        <v>45</v>
      </c>
    </row>
    <row r="81" spans="1:30">
      <c r="A81" s="60">
        <v>1268</v>
      </c>
      <c r="B81" s="61" t="s">
        <v>8</v>
      </c>
      <c r="C81" s="61" t="s">
        <v>8</v>
      </c>
      <c r="D81" s="61" t="s">
        <v>8</v>
      </c>
      <c r="E81" s="61" t="s">
        <v>732</v>
      </c>
      <c r="F81" s="72">
        <v>0</v>
      </c>
      <c r="G81" s="72">
        <v>0</v>
      </c>
      <c r="H81" s="72">
        <v>0</v>
      </c>
      <c r="I81" s="72">
        <v>45</v>
      </c>
      <c r="J81" s="71">
        <f t="shared" si="168"/>
        <v>45</v>
      </c>
      <c r="K81" s="72">
        <v>0</v>
      </c>
      <c r="L81" s="72">
        <v>0</v>
      </c>
      <c r="M81" s="72">
        <v>0</v>
      </c>
      <c r="N81" s="72">
        <v>0</v>
      </c>
      <c r="O81" s="71">
        <f t="shared" si="169"/>
        <v>0</v>
      </c>
      <c r="P81" s="72">
        <v>45</v>
      </c>
      <c r="Q81" s="72">
        <v>0</v>
      </c>
      <c r="R81" s="72">
        <v>0</v>
      </c>
      <c r="S81" s="72">
        <v>0</v>
      </c>
      <c r="T81" s="71">
        <f t="shared" si="170"/>
        <v>45</v>
      </c>
      <c r="U81" s="72">
        <v>0</v>
      </c>
      <c r="V81" s="72">
        <v>0</v>
      </c>
      <c r="W81" s="72">
        <v>0</v>
      </c>
      <c r="X81" s="72">
        <v>0</v>
      </c>
      <c r="Y81" s="71">
        <f t="shared" si="171"/>
        <v>0</v>
      </c>
      <c r="Z81" s="72">
        <f t="shared" si="172"/>
        <v>45</v>
      </c>
      <c r="AA81" s="72">
        <f t="shared" si="173"/>
        <v>0</v>
      </c>
      <c r="AB81" s="72">
        <f t="shared" si="174"/>
        <v>0</v>
      </c>
      <c r="AC81" s="72">
        <f t="shared" si="175"/>
        <v>45</v>
      </c>
      <c r="AD81" s="71">
        <f t="shared" si="162"/>
        <v>90</v>
      </c>
    </row>
    <row r="82" spans="1:30">
      <c r="A82" s="60">
        <v>1448</v>
      </c>
      <c r="B82" s="61" t="s">
        <v>1114</v>
      </c>
      <c r="C82" s="61" t="s">
        <v>9</v>
      </c>
      <c r="D82" s="61" t="s">
        <v>8</v>
      </c>
      <c r="E82" s="61" t="s">
        <v>732</v>
      </c>
      <c r="F82" s="72">
        <v>90</v>
      </c>
      <c r="G82" s="72">
        <v>45</v>
      </c>
      <c r="H82" s="72">
        <v>0</v>
      </c>
      <c r="I82" s="72">
        <v>0</v>
      </c>
      <c r="J82" s="71">
        <f t="shared" si="168"/>
        <v>135</v>
      </c>
      <c r="K82" s="72">
        <v>0</v>
      </c>
      <c r="L82" s="72">
        <v>0</v>
      </c>
      <c r="M82" s="72">
        <v>0</v>
      </c>
      <c r="N82" s="72">
        <v>0</v>
      </c>
      <c r="O82" s="71">
        <f t="shared" si="169"/>
        <v>0</v>
      </c>
      <c r="P82" s="72">
        <v>0</v>
      </c>
      <c r="Q82" s="72">
        <v>0</v>
      </c>
      <c r="R82" s="72">
        <v>0</v>
      </c>
      <c r="S82" s="72">
        <v>0</v>
      </c>
      <c r="T82" s="71">
        <f t="shared" si="170"/>
        <v>0</v>
      </c>
      <c r="U82" s="72">
        <v>0</v>
      </c>
      <c r="V82" s="72">
        <v>0</v>
      </c>
      <c r="W82" s="72">
        <v>0</v>
      </c>
      <c r="X82" s="72">
        <v>0</v>
      </c>
      <c r="Y82" s="71">
        <f t="shared" si="171"/>
        <v>0</v>
      </c>
      <c r="Z82" s="72">
        <f t="shared" si="172"/>
        <v>90</v>
      </c>
      <c r="AA82" s="72">
        <f t="shared" si="173"/>
        <v>45</v>
      </c>
      <c r="AB82" s="72">
        <f t="shared" si="174"/>
        <v>0</v>
      </c>
      <c r="AC82" s="72">
        <f t="shared" si="175"/>
        <v>0</v>
      </c>
      <c r="AD82" s="71">
        <f t="shared" si="162"/>
        <v>135</v>
      </c>
    </row>
    <row r="83" spans="1:30">
      <c r="A83" s="60">
        <v>1388</v>
      </c>
      <c r="B83" s="61" t="s">
        <v>1115</v>
      </c>
      <c r="C83" s="61" t="s">
        <v>9</v>
      </c>
      <c r="D83" s="61" t="s">
        <v>8</v>
      </c>
      <c r="E83" s="61" t="s">
        <v>732</v>
      </c>
      <c r="F83" s="72">
        <v>90</v>
      </c>
      <c r="G83" s="72">
        <v>0</v>
      </c>
      <c r="H83" s="72">
        <v>0</v>
      </c>
      <c r="I83" s="72">
        <v>45</v>
      </c>
      <c r="J83" s="71">
        <f t="shared" si="168"/>
        <v>135</v>
      </c>
      <c r="K83" s="72">
        <v>0</v>
      </c>
      <c r="L83" s="72">
        <v>0</v>
      </c>
      <c r="M83" s="72">
        <v>0</v>
      </c>
      <c r="N83" s="72">
        <v>0</v>
      </c>
      <c r="O83" s="71">
        <f t="shared" si="169"/>
        <v>0</v>
      </c>
      <c r="P83" s="72">
        <v>0</v>
      </c>
      <c r="Q83" s="72">
        <v>0</v>
      </c>
      <c r="R83" s="72">
        <v>0</v>
      </c>
      <c r="S83" s="72">
        <v>0</v>
      </c>
      <c r="T83" s="71">
        <f t="shared" si="170"/>
        <v>0</v>
      </c>
      <c r="U83" s="72">
        <v>0</v>
      </c>
      <c r="V83" s="72">
        <v>0</v>
      </c>
      <c r="W83" s="72">
        <v>0</v>
      </c>
      <c r="X83" s="72">
        <v>0</v>
      </c>
      <c r="Y83" s="71">
        <f t="shared" si="171"/>
        <v>0</v>
      </c>
      <c r="Z83" s="72">
        <f t="shared" si="172"/>
        <v>90</v>
      </c>
      <c r="AA83" s="72">
        <f t="shared" si="173"/>
        <v>0</v>
      </c>
      <c r="AB83" s="72">
        <f t="shared" si="174"/>
        <v>0</v>
      </c>
      <c r="AC83" s="72">
        <f t="shared" si="175"/>
        <v>45</v>
      </c>
      <c r="AD83" s="71">
        <f t="shared" si="162"/>
        <v>135</v>
      </c>
    </row>
    <row r="84" spans="1:30">
      <c r="A84" s="60">
        <v>1312</v>
      </c>
      <c r="B84" s="61" t="s">
        <v>9</v>
      </c>
      <c r="C84" s="61" t="s">
        <v>9</v>
      </c>
      <c r="D84" s="61" t="s">
        <v>8</v>
      </c>
      <c r="E84" s="61" t="s">
        <v>732</v>
      </c>
      <c r="F84" s="72">
        <v>0</v>
      </c>
      <c r="G84" s="72">
        <v>0</v>
      </c>
      <c r="H84" s="72">
        <v>0</v>
      </c>
      <c r="I84" s="72">
        <v>0</v>
      </c>
      <c r="J84" s="71">
        <f t="shared" si="168"/>
        <v>0</v>
      </c>
      <c r="K84" s="72">
        <v>0</v>
      </c>
      <c r="L84" s="72">
        <v>0</v>
      </c>
      <c r="M84" s="72">
        <v>0</v>
      </c>
      <c r="N84" s="72">
        <v>0</v>
      </c>
      <c r="O84" s="71">
        <f t="shared" si="169"/>
        <v>0</v>
      </c>
      <c r="P84" s="72">
        <v>45</v>
      </c>
      <c r="Q84" s="72">
        <v>45</v>
      </c>
      <c r="R84" s="72">
        <v>0</v>
      </c>
      <c r="S84" s="72">
        <v>0</v>
      </c>
      <c r="T84" s="71">
        <f t="shared" si="170"/>
        <v>90</v>
      </c>
      <c r="U84" s="72">
        <v>0</v>
      </c>
      <c r="V84" s="72">
        <v>0</v>
      </c>
      <c r="W84" s="72">
        <v>0</v>
      </c>
      <c r="X84" s="72">
        <v>0</v>
      </c>
      <c r="Y84" s="71">
        <f t="shared" si="171"/>
        <v>0</v>
      </c>
      <c r="Z84" s="72">
        <f t="shared" si="172"/>
        <v>45</v>
      </c>
      <c r="AA84" s="72">
        <f t="shared" si="173"/>
        <v>45</v>
      </c>
      <c r="AB84" s="72">
        <f t="shared" si="174"/>
        <v>0</v>
      </c>
      <c r="AC84" s="72">
        <f t="shared" si="175"/>
        <v>0</v>
      </c>
      <c r="AD84" s="71">
        <f t="shared" si="162"/>
        <v>90</v>
      </c>
    </row>
    <row r="85" spans="1:30">
      <c r="A85" s="62"/>
      <c r="B85" s="13" t="s">
        <v>1116</v>
      </c>
      <c r="C85" s="13"/>
      <c r="D85" s="13"/>
      <c r="E85" s="13"/>
      <c r="F85" s="73">
        <f>SUM(F80:F84)</f>
        <v>180</v>
      </c>
      <c r="G85" s="73">
        <f t="shared" ref="G85:J85" si="176">SUM(G80:G84)</f>
        <v>45</v>
      </c>
      <c r="H85" s="73">
        <f t="shared" si="176"/>
        <v>0</v>
      </c>
      <c r="I85" s="73">
        <f t="shared" si="176"/>
        <v>90</v>
      </c>
      <c r="J85" s="73">
        <f t="shared" si="176"/>
        <v>315</v>
      </c>
      <c r="K85" s="73">
        <f>SUM(K80:K84)</f>
        <v>0</v>
      </c>
      <c r="L85" s="73">
        <f t="shared" ref="L85:O85" si="177">SUM(L80:L84)</f>
        <v>0</v>
      </c>
      <c r="M85" s="73">
        <f t="shared" si="177"/>
        <v>0</v>
      </c>
      <c r="N85" s="73">
        <f t="shared" si="177"/>
        <v>0</v>
      </c>
      <c r="O85" s="73">
        <f t="shared" si="177"/>
        <v>0</v>
      </c>
      <c r="P85" s="73">
        <f>SUM(P80:P84)</f>
        <v>135</v>
      </c>
      <c r="Q85" s="73">
        <f t="shared" ref="Q85:T85" si="178">SUM(Q80:Q84)</f>
        <v>45</v>
      </c>
      <c r="R85" s="73">
        <f t="shared" si="178"/>
        <v>0</v>
      </c>
      <c r="S85" s="73">
        <f t="shared" si="178"/>
        <v>0</v>
      </c>
      <c r="T85" s="73">
        <f t="shared" si="178"/>
        <v>180</v>
      </c>
      <c r="U85" s="73">
        <f>SUM(U80:U84)</f>
        <v>0</v>
      </c>
      <c r="V85" s="73">
        <f t="shared" ref="V85:Y85" si="179">SUM(V80:V84)</f>
        <v>0</v>
      </c>
      <c r="W85" s="73">
        <f t="shared" si="179"/>
        <v>0</v>
      </c>
      <c r="X85" s="73">
        <f t="shared" si="179"/>
        <v>0</v>
      </c>
      <c r="Y85" s="73">
        <f t="shared" si="179"/>
        <v>0</v>
      </c>
      <c r="Z85" s="73">
        <f>SUM(Z80:Z84)</f>
        <v>315</v>
      </c>
      <c r="AA85" s="73">
        <f t="shared" ref="AA85:AD85" si="180">SUM(AA80:AA84)</f>
        <v>90</v>
      </c>
      <c r="AB85" s="73">
        <f t="shared" si="180"/>
        <v>0</v>
      </c>
      <c r="AC85" s="73">
        <f t="shared" si="180"/>
        <v>90</v>
      </c>
      <c r="AD85" s="73">
        <f t="shared" si="180"/>
        <v>495</v>
      </c>
    </row>
    <row r="86" spans="1:30">
      <c r="A86" s="60">
        <v>1266</v>
      </c>
      <c r="B86" s="61" t="s">
        <v>178</v>
      </c>
      <c r="C86" s="61" t="s">
        <v>178</v>
      </c>
      <c r="D86" s="61" t="s">
        <v>81</v>
      </c>
      <c r="E86" s="61" t="s">
        <v>847</v>
      </c>
      <c r="F86" s="72">
        <v>0</v>
      </c>
      <c r="G86" s="72">
        <v>0</v>
      </c>
      <c r="H86" s="72">
        <v>0</v>
      </c>
      <c r="I86" s="72">
        <v>0</v>
      </c>
      <c r="J86" s="71">
        <f t="shared" ref="J86:J90" si="181">SUM(F86:I86)</f>
        <v>0</v>
      </c>
      <c r="K86" s="72">
        <v>0</v>
      </c>
      <c r="L86" s="72">
        <v>0</v>
      </c>
      <c r="M86" s="72">
        <v>0</v>
      </c>
      <c r="N86" s="72">
        <v>0</v>
      </c>
      <c r="O86" s="71">
        <f t="shared" ref="O86:O90" si="182">SUM(K86:N86)</f>
        <v>0</v>
      </c>
      <c r="P86" s="72">
        <v>0</v>
      </c>
      <c r="Q86" s="72">
        <v>45</v>
      </c>
      <c r="R86" s="72">
        <v>0</v>
      </c>
      <c r="S86" s="72">
        <v>0</v>
      </c>
      <c r="T86" s="71">
        <f t="shared" ref="T86:T90" si="183">SUM(P86:S86)</f>
        <v>45</v>
      </c>
      <c r="U86" s="72">
        <v>0</v>
      </c>
      <c r="V86" s="72">
        <v>0</v>
      </c>
      <c r="W86" s="72">
        <v>0</v>
      </c>
      <c r="X86" s="72">
        <v>0</v>
      </c>
      <c r="Y86" s="71">
        <f t="shared" ref="Y86:Y90" si="184">SUM(U86:X86)</f>
        <v>0</v>
      </c>
      <c r="Z86" s="72">
        <f t="shared" ref="Z86:Z90" si="185">F86+K86+P86+U86</f>
        <v>0</v>
      </c>
      <c r="AA86" s="72">
        <f t="shared" ref="AA86:AA90" si="186">G86+L86+Q86+V86</f>
        <v>45</v>
      </c>
      <c r="AB86" s="72">
        <f t="shared" ref="AB86:AB90" si="187">H86+M86+R86+W86</f>
        <v>0</v>
      </c>
      <c r="AC86" s="72">
        <f t="shared" ref="AC86:AC90" si="188">I86+N86+S86+X86</f>
        <v>0</v>
      </c>
      <c r="AD86" s="71">
        <f t="shared" ref="AD86:AD90" si="189">SUM(Z86:AC86)</f>
        <v>45</v>
      </c>
    </row>
    <row r="87" spans="1:30">
      <c r="A87" s="60">
        <v>1622</v>
      </c>
      <c r="B87" s="61" t="s">
        <v>1117</v>
      </c>
      <c r="C87" s="61" t="s">
        <v>178</v>
      </c>
      <c r="D87" s="61" t="s">
        <v>81</v>
      </c>
      <c r="E87" s="61" t="s">
        <v>847</v>
      </c>
      <c r="F87" s="72">
        <v>0</v>
      </c>
      <c r="G87" s="72">
        <v>0</v>
      </c>
      <c r="H87" s="72">
        <v>0</v>
      </c>
      <c r="I87" s="72">
        <v>0</v>
      </c>
      <c r="J87" s="71">
        <f t="shared" si="181"/>
        <v>0</v>
      </c>
      <c r="K87" s="72">
        <v>0</v>
      </c>
      <c r="L87" s="72">
        <v>0</v>
      </c>
      <c r="M87" s="72">
        <v>0</v>
      </c>
      <c r="N87" s="72">
        <v>0</v>
      </c>
      <c r="O87" s="71">
        <f t="shared" si="182"/>
        <v>0</v>
      </c>
      <c r="P87" s="72">
        <v>45</v>
      </c>
      <c r="Q87" s="72">
        <v>0</v>
      </c>
      <c r="R87" s="72">
        <v>0</v>
      </c>
      <c r="S87" s="72">
        <v>0</v>
      </c>
      <c r="T87" s="71">
        <f t="shared" si="183"/>
        <v>45</v>
      </c>
      <c r="U87" s="72">
        <v>0</v>
      </c>
      <c r="V87" s="72">
        <v>0</v>
      </c>
      <c r="W87" s="72">
        <v>0</v>
      </c>
      <c r="X87" s="72">
        <v>0</v>
      </c>
      <c r="Y87" s="71">
        <f t="shared" si="184"/>
        <v>0</v>
      </c>
      <c r="Z87" s="72">
        <f t="shared" si="185"/>
        <v>45</v>
      </c>
      <c r="AA87" s="72">
        <f t="shared" si="186"/>
        <v>0</v>
      </c>
      <c r="AB87" s="72">
        <f t="shared" si="187"/>
        <v>0</v>
      </c>
      <c r="AC87" s="72">
        <f t="shared" si="188"/>
        <v>0</v>
      </c>
      <c r="AD87" s="71">
        <f t="shared" si="189"/>
        <v>45</v>
      </c>
    </row>
    <row r="88" spans="1:30">
      <c r="A88" s="60">
        <v>1390</v>
      </c>
      <c r="B88" s="61" t="s">
        <v>1118</v>
      </c>
      <c r="C88" s="61" t="s">
        <v>178</v>
      </c>
      <c r="D88" s="61" t="s">
        <v>81</v>
      </c>
      <c r="E88" s="61" t="s">
        <v>847</v>
      </c>
      <c r="F88" s="72">
        <v>0</v>
      </c>
      <c r="G88" s="72">
        <v>0</v>
      </c>
      <c r="H88" s="72">
        <v>0</v>
      </c>
      <c r="I88" s="72">
        <v>0</v>
      </c>
      <c r="J88" s="71">
        <f t="shared" si="181"/>
        <v>0</v>
      </c>
      <c r="K88" s="72">
        <v>0</v>
      </c>
      <c r="L88" s="72">
        <v>0</v>
      </c>
      <c r="M88" s="72">
        <v>0</v>
      </c>
      <c r="N88" s="72">
        <v>0</v>
      </c>
      <c r="O88" s="71">
        <f t="shared" si="182"/>
        <v>0</v>
      </c>
      <c r="P88" s="72">
        <v>0</v>
      </c>
      <c r="Q88" s="72">
        <v>0</v>
      </c>
      <c r="R88" s="72">
        <v>0</v>
      </c>
      <c r="S88" s="72">
        <v>0</v>
      </c>
      <c r="T88" s="71">
        <f t="shared" si="183"/>
        <v>0</v>
      </c>
      <c r="U88" s="72">
        <v>0</v>
      </c>
      <c r="V88" s="72">
        <v>0</v>
      </c>
      <c r="W88" s="72">
        <v>0</v>
      </c>
      <c r="X88" s="72">
        <v>0</v>
      </c>
      <c r="Y88" s="71">
        <f t="shared" si="184"/>
        <v>0</v>
      </c>
      <c r="Z88" s="72">
        <f t="shared" si="185"/>
        <v>0</v>
      </c>
      <c r="AA88" s="72">
        <f t="shared" si="186"/>
        <v>0</v>
      </c>
      <c r="AB88" s="72">
        <f t="shared" si="187"/>
        <v>0</v>
      </c>
      <c r="AC88" s="72">
        <f t="shared" si="188"/>
        <v>0</v>
      </c>
      <c r="AD88" s="71">
        <f t="shared" si="189"/>
        <v>0</v>
      </c>
    </row>
    <row r="89" spans="1:30">
      <c r="A89" s="60">
        <v>1361</v>
      </c>
      <c r="B89" s="61" t="s">
        <v>81</v>
      </c>
      <c r="C89" s="61" t="s">
        <v>81</v>
      </c>
      <c r="D89" s="61" t="s">
        <v>81</v>
      </c>
      <c r="E89" s="61" t="s">
        <v>847</v>
      </c>
      <c r="F89" s="72">
        <v>0</v>
      </c>
      <c r="G89" s="72">
        <v>45</v>
      </c>
      <c r="H89" s="72">
        <v>0</v>
      </c>
      <c r="I89" s="72">
        <v>0</v>
      </c>
      <c r="J89" s="71">
        <f t="shared" si="181"/>
        <v>45</v>
      </c>
      <c r="K89" s="72">
        <v>45</v>
      </c>
      <c r="L89" s="72">
        <v>45</v>
      </c>
      <c r="M89" s="72">
        <v>0</v>
      </c>
      <c r="N89" s="72">
        <v>0</v>
      </c>
      <c r="O89" s="71">
        <f t="shared" si="182"/>
        <v>90</v>
      </c>
      <c r="P89" s="72">
        <v>0</v>
      </c>
      <c r="Q89" s="72">
        <v>45</v>
      </c>
      <c r="R89" s="72">
        <v>0</v>
      </c>
      <c r="S89" s="72">
        <v>0</v>
      </c>
      <c r="T89" s="71">
        <f t="shared" si="183"/>
        <v>45</v>
      </c>
      <c r="U89" s="72">
        <v>0</v>
      </c>
      <c r="V89" s="72">
        <v>0</v>
      </c>
      <c r="W89" s="72">
        <v>0</v>
      </c>
      <c r="X89" s="72">
        <v>0</v>
      </c>
      <c r="Y89" s="71">
        <f t="shared" si="184"/>
        <v>0</v>
      </c>
      <c r="Z89" s="72">
        <f t="shared" si="185"/>
        <v>45</v>
      </c>
      <c r="AA89" s="72">
        <f t="shared" si="186"/>
        <v>135</v>
      </c>
      <c r="AB89" s="72">
        <f t="shared" si="187"/>
        <v>0</v>
      </c>
      <c r="AC89" s="72">
        <f t="shared" si="188"/>
        <v>0</v>
      </c>
      <c r="AD89" s="71">
        <f t="shared" si="189"/>
        <v>180</v>
      </c>
    </row>
    <row r="90" spans="1:30">
      <c r="A90" s="60">
        <v>1385</v>
      </c>
      <c r="B90" s="61" t="s">
        <v>1051</v>
      </c>
      <c r="C90" s="61" t="s">
        <v>81</v>
      </c>
      <c r="D90" s="61" t="s">
        <v>81</v>
      </c>
      <c r="E90" s="61" t="s">
        <v>847</v>
      </c>
      <c r="F90" s="72">
        <v>0</v>
      </c>
      <c r="G90" s="72">
        <v>0</v>
      </c>
      <c r="H90" s="72">
        <v>0</v>
      </c>
      <c r="I90" s="72">
        <v>0</v>
      </c>
      <c r="J90" s="71">
        <f t="shared" si="181"/>
        <v>0</v>
      </c>
      <c r="K90" s="72">
        <v>0</v>
      </c>
      <c r="L90" s="72">
        <v>0</v>
      </c>
      <c r="M90" s="72">
        <v>0</v>
      </c>
      <c r="N90" s="72">
        <v>0</v>
      </c>
      <c r="O90" s="71">
        <f t="shared" si="182"/>
        <v>0</v>
      </c>
      <c r="P90" s="72">
        <v>0</v>
      </c>
      <c r="Q90" s="72">
        <v>45</v>
      </c>
      <c r="R90" s="72">
        <v>0</v>
      </c>
      <c r="S90" s="72">
        <v>0</v>
      </c>
      <c r="T90" s="71">
        <f t="shared" si="183"/>
        <v>45</v>
      </c>
      <c r="U90" s="72">
        <v>0</v>
      </c>
      <c r="V90" s="72">
        <v>0</v>
      </c>
      <c r="W90" s="72">
        <v>0</v>
      </c>
      <c r="X90" s="72">
        <v>0</v>
      </c>
      <c r="Y90" s="71">
        <f t="shared" si="184"/>
        <v>0</v>
      </c>
      <c r="Z90" s="72">
        <f t="shared" si="185"/>
        <v>0</v>
      </c>
      <c r="AA90" s="72">
        <f t="shared" si="186"/>
        <v>45</v>
      </c>
      <c r="AB90" s="72">
        <f t="shared" si="187"/>
        <v>0</v>
      </c>
      <c r="AC90" s="72">
        <f t="shared" si="188"/>
        <v>0</v>
      </c>
      <c r="AD90" s="71">
        <f t="shared" si="189"/>
        <v>45</v>
      </c>
    </row>
    <row r="91" spans="1:30">
      <c r="A91" s="62"/>
      <c r="B91" s="13" t="s">
        <v>1119</v>
      </c>
      <c r="C91" s="13"/>
      <c r="D91" s="13"/>
      <c r="E91" s="13"/>
      <c r="F91" s="73">
        <f>SUM(F86:F90)</f>
        <v>0</v>
      </c>
      <c r="G91" s="73">
        <f t="shared" ref="G91:J91" si="190">SUM(G86:G90)</f>
        <v>45</v>
      </c>
      <c r="H91" s="73">
        <f t="shared" si="190"/>
        <v>0</v>
      </c>
      <c r="I91" s="73">
        <f t="shared" si="190"/>
        <v>0</v>
      </c>
      <c r="J91" s="73">
        <f t="shared" si="190"/>
        <v>45</v>
      </c>
      <c r="K91" s="73">
        <f>SUM(K86:K90)</f>
        <v>45</v>
      </c>
      <c r="L91" s="73">
        <f t="shared" ref="L91:O91" si="191">SUM(L86:L90)</f>
        <v>45</v>
      </c>
      <c r="M91" s="73">
        <f t="shared" si="191"/>
        <v>0</v>
      </c>
      <c r="N91" s="73">
        <f t="shared" si="191"/>
        <v>0</v>
      </c>
      <c r="O91" s="73">
        <f t="shared" si="191"/>
        <v>90</v>
      </c>
      <c r="P91" s="73">
        <f>SUM(P86:P90)</f>
        <v>45</v>
      </c>
      <c r="Q91" s="73">
        <f t="shared" ref="Q91:T91" si="192">SUM(Q86:Q90)</f>
        <v>135</v>
      </c>
      <c r="R91" s="73">
        <f t="shared" si="192"/>
        <v>0</v>
      </c>
      <c r="S91" s="73">
        <f t="shared" si="192"/>
        <v>0</v>
      </c>
      <c r="T91" s="73">
        <f t="shared" si="192"/>
        <v>180</v>
      </c>
      <c r="U91" s="73">
        <f>SUM(U86:U90)</f>
        <v>0</v>
      </c>
      <c r="V91" s="73">
        <f t="shared" ref="V91:Y91" si="193">SUM(V86:V90)</f>
        <v>0</v>
      </c>
      <c r="W91" s="73">
        <f t="shared" si="193"/>
        <v>0</v>
      </c>
      <c r="X91" s="73">
        <f t="shared" si="193"/>
        <v>0</v>
      </c>
      <c r="Y91" s="73">
        <f t="shared" si="193"/>
        <v>0</v>
      </c>
      <c r="Z91" s="73">
        <f>SUM(Z86:Z90)</f>
        <v>90</v>
      </c>
      <c r="AA91" s="73">
        <f t="shared" ref="AA91:AD91" si="194">SUM(AA86:AA90)</f>
        <v>225</v>
      </c>
      <c r="AB91" s="73">
        <f t="shared" si="194"/>
        <v>0</v>
      </c>
      <c r="AC91" s="73">
        <f t="shared" si="194"/>
        <v>0</v>
      </c>
      <c r="AD91" s="73">
        <f t="shared" si="194"/>
        <v>315</v>
      </c>
    </row>
    <row r="92" spans="1:30">
      <c r="A92" s="63"/>
      <c r="B92" s="64" t="s">
        <v>1120</v>
      </c>
      <c r="C92" s="64"/>
      <c r="D92" s="64"/>
      <c r="E92" s="64"/>
      <c r="F92" s="74">
        <f>F91+F85+F79</f>
        <v>380</v>
      </c>
      <c r="G92" s="74">
        <f t="shared" ref="G92:J92" si="195">G91+G85+G79</f>
        <v>535</v>
      </c>
      <c r="H92" s="74">
        <f t="shared" si="195"/>
        <v>0</v>
      </c>
      <c r="I92" s="74">
        <f t="shared" si="195"/>
        <v>160</v>
      </c>
      <c r="J92" s="74">
        <f t="shared" si="195"/>
        <v>1075</v>
      </c>
      <c r="K92" s="74">
        <f>K91+K85+K79</f>
        <v>295</v>
      </c>
      <c r="L92" s="74">
        <f t="shared" ref="L92:O92" si="196">L91+L85+L79</f>
        <v>595</v>
      </c>
      <c r="M92" s="74">
        <f t="shared" si="196"/>
        <v>0</v>
      </c>
      <c r="N92" s="74">
        <f t="shared" si="196"/>
        <v>45</v>
      </c>
      <c r="O92" s="74">
        <f t="shared" si="196"/>
        <v>935</v>
      </c>
      <c r="P92" s="74">
        <f>P91+P85+P79</f>
        <v>380</v>
      </c>
      <c r="Q92" s="74">
        <f t="shared" ref="Q92:T92" si="197">Q91+Q85+Q79</f>
        <v>665</v>
      </c>
      <c r="R92" s="74">
        <f t="shared" si="197"/>
        <v>0</v>
      </c>
      <c r="S92" s="74">
        <f t="shared" si="197"/>
        <v>60</v>
      </c>
      <c r="T92" s="74">
        <f t="shared" si="197"/>
        <v>1105</v>
      </c>
      <c r="U92" s="74">
        <f>U91+U85+U79</f>
        <v>150</v>
      </c>
      <c r="V92" s="74">
        <f t="shared" ref="V92:Y92" si="198">V91+V85+V79</f>
        <v>250</v>
      </c>
      <c r="W92" s="74">
        <f t="shared" si="198"/>
        <v>0</v>
      </c>
      <c r="X92" s="74">
        <f t="shared" si="198"/>
        <v>50</v>
      </c>
      <c r="Y92" s="74">
        <f t="shared" si="198"/>
        <v>450</v>
      </c>
      <c r="Z92" s="74">
        <f>Z91+Z85+Z79</f>
        <v>1205</v>
      </c>
      <c r="AA92" s="74">
        <f t="shared" ref="AA92:AD92" si="199">AA91+AA85+AA79</f>
        <v>2045</v>
      </c>
      <c r="AB92" s="74">
        <f t="shared" si="199"/>
        <v>0</v>
      </c>
      <c r="AC92" s="74">
        <f t="shared" si="199"/>
        <v>315</v>
      </c>
      <c r="AD92" s="74">
        <f t="shared" si="199"/>
        <v>3565</v>
      </c>
    </row>
    <row r="93" spans="1:30">
      <c r="A93" s="65"/>
      <c r="B93" s="66" t="s">
        <v>1121</v>
      </c>
      <c r="C93" s="66"/>
      <c r="D93" s="66"/>
      <c r="E93" s="66"/>
      <c r="F93" s="75">
        <f t="shared" ref="F93:AD93" si="200">F92+F74+F48+F24</f>
        <v>4019</v>
      </c>
      <c r="G93" s="75">
        <f t="shared" si="200"/>
        <v>849</v>
      </c>
      <c r="H93" s="75">
        <f t="shared" si="200"/>
        <v>70</v>
      </c>
      <c r="I93" s="75">
        <f t="shared" si="200"/>
        <v>795</v>
      </c>
      <c r="J93" s="75">
        <f t="shared" si="200"/>
        <v>5733</v>
      </c>
      <c r="K93" s="75">
        <f t="shared" si="200"/>
        <v>4106</v>
      </c>
      <c r="L93" s="75">
        <f t="shared" si="200"/>
        <v>1076</v>
      </c>
      <c r="M93" s="75">
        <f t="shared" si="200"/>
        <v>80</v>
      </c>
      <c r="N93" s="75">
        <f t="shared" si="200"/>
        <v>285</v>
      </c>
      <c r="O93" s="75">
        <f t="shared" si="200"/>
        <v>5547</v>
      </c>
      <c r="P93" s="75">
        <f t="shared" si="200"/>
        <v>3484</v>
      </c>
      <c r="Q93" s="75">
        <f t="shared" si="200"/>
        <v>905</v>
      </c>
      <c r="R93" s="75">
        <f t="shared" si="200"/>
        <v>220</v>
      </c>
      <c r="S93" s="75">
        <f t="shared" si="200"/>
        <v>210</v>
      </c>
      <c r="T93" s="75">
        <f t="shared" si="200"/>
        <v>4819</v>
      </c>
      <c r="U93" s="75">
        <f t="shared" si="200"/>
        <v>2715</v>
      </c>
      <c r="V93" s="75">
        <f t="shared" si="200"/>
        <v>685</v>
      </c>
      <c r="W93" s="75">
        <f t="shared" si="200"/>
        <v>35</v>
      </c>
      <c r="X93" s="75">
        <f t="shared" si="200"/>
        <v>225</v>
      </c>
      <c r="Y93" s="75">
        <f t="shared" si="200"/>
        <v>3660</v>
      </c>
      <c r="Z93" s="75">
        <f t="shared" si="200"/>
        <v>14324</v>
      </c>
      <c r="AA93" s="75">
        <f t="shared" si="200"/>
        <v>3515</v>
      </c>
      <c r="AB93" s="75">
        <f t="shared" si="200"/>
        <v>405</v>
      </c>
      <c r="AC93" s="75">
        <f t="shared" si="200"/>
        <v>1515</v>
      </c>
      <c r="AD93" s="75">
        <f t="shared" si="200"/>
        <v>19759</v>
      </c>
    </row>
  </sheetData>
  <mergeCells count="5">
    <mergeCell ref="Z2:AD2"/>
    <mergeCell ref="P2:T2"/>
    <mergeCell ref="K2:O2"/>
    <mergeCell ref="F2:J2"/>
    <mergeCell ref="U2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55"/>
  <sheetViews>
    <sheetView zoomScaleNormal="100" workbookViewId="0">
      <pane ySplit="3" topLeftCell="A4" activePane="bottomLeft" state="frozen"/>
      <selection pane="bottomLeft" activeCell="M7" sqref="M7"/>
    </sheetView>
  </sheetViews>
  <sheetFormatPr defaultRowHeight="15"/>
  <cols>
    <col min="1" max="1" width="21.7109375" customWidth="1"/>
    <col min="2" max="2" width="8.5703125" hidden="1" customWidth="1"/>
    <col min="3" max="3" width="7.5703125" hidden="1" customWidth="1"/>
    <col min="4" max="5" width="9.5703125" hidden="1" customWidth="1"/>
    <col min="6" max="6" width="9.28515625" hidden="1" customWidth="1"/>
    <col min="7" max="8" width="9.140625" hidden="1" customWidth="1"/>
    <col min="9" max="9" width="8.7109375" hidden="1" customWidth="1"/>
    <col min="10" max="10" width="9.5703125" hidden="1" customWidth="1"/>
    <col min="11" max="11" width="8.7109375" hidden="1" customWidth="1"/>
    <col min="12" max="12" width="7.140625" customWidth="1"/>
    <col min="13" max="13" width="9.7109375" customWidth="1"/>
    <col min="14" max="14" width="8.140625" customWidth="1"/>
    <col min="15" max="15" width="7.140625" customWidth="1"/>
    <col min="16" max="16" width="14.28515625" style="43" hidden="1" customWidth="1"/>
    <col min="17" max="17" width="15.85546875" style="43" hidden="1" customWidth="1"/>
    <col min="18" max="18" width="14.28515625" hidden="1" customWidth="1"/>
    <col min="19" max="19" width="7.85546875" hidden="1" customWidth="1"/>
    <col min="20" max="20" width="9.7109375" hidden="1" customWidth="1"/>
    <col min="21" max="21" width="7.140625" hidden="1" customWidth="1"/>
    <col min="22" max="22" width="8.140625" hidden="1" customWidth="1"/>
    <col min="23" max="23" width="10.42578125" bestFit="1" customWidth="1"/>
    <col min="24" max="24" width="3" bestFit="1" customWidth="1"/>
    <col min="25" max="25" width="21" bestFit="1" customWidth="1"/>
    <col min="26" max="26" width="3" bestFit="1" customWidth="1"/>
  </cols>
  <sheetData>
    <row r="1" spans="1:26">
      <c r="A1" s="2" t="str">
        <f>CONCATENATE("DISTRICT WISE PERFORMANCE AS ON ",W1,"-JUN-2021")</f>
        <v>DISTRICT WISE PERFORMANCE AS ON 25-JUN-2021</v>
      </c>
      <c r="P1"/>
      <c r="Q1"/>
      <c r="W1">
        <v>25</v>
      </c>
      <c r="X1">
        <v>31</v>
      </c>
      <c r="Y1" t="s">
        <v>70</v>
      </c>
      <c r="Z1">
        <f>X1-W1</f>
        <v>6</v>
      </c>
    </row>
    <row r="2" spans="1:26" s="45" customFormat="1">
      <c r="A2" s="44"/>
      <c r="B2" s="83" t="s">
        <v>49</v>
      </c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4" t="s">
        <v>1019</v>
      </c>
      <c r="Q2" s="85"/>
      <c r="R2" s="85"/>
      <c r="S2" s="78" t="s">
        <v>1023</v>
      </c>
      <c r="T2" s="79"/>
      <c r="U2" s="78" t="s">
        <v>1022</v>
      </c>
      <c r="V2" s="79"/>
      <c r="W2" s="19">
        <v>44528</v>
      </c>
      <c r="Y2" s="45" t="s">
        <v>53</v>
      </c>
    </row>
    <row r="3" spans="1:26" s="2" customFormat="1" ht="45">
      <c r="A3" s="1" t="s">
        <v>0</v>
      </c>
      <c r="B3" s="1" t="s">
        <v>1039</v>
      </c>
      <c r="C3" s="1" t="s">
        <v>1029</v>
      </c>
      <c r="D3" s="47" t="str">
        <f>CONCATENATE("Total Sale as on
",W1,"-Jul")</f>
        <v>Total Sale as on
25-Jul</v>
      </c>
      <c r="E3" s="1" t="str">
        <f>CONCATENATE("Sale 
",W1,"-Jul")</f>
        <v>Sale 
25-Jul</v>
      </c>
      <c r="F3" s="1" t="s">
        <v>1027</v>
      </c>
      <c r="G3" s="21" t="s">
        <v>1028</v>
      </c>
      <c r="H3" s="54" t="s">
        <v>1035</v>
      </c>
      <c r="I3" s="47" t="s">
        <v>1020</v>
      </c>
      <c r="J3" s="1" t="str">
        <f>CONCATENATE("Plant/ Hub Sale ",W1,"-Jul")</f>
        <v>Plant/ Hub Sale 25-Jul</v>
      </c>
      <c r="K3" s="1" t="s">
        <v>1021</v>
      </c>
      <c r="L3" s="1" t="s">
        <v>1040</v>
      </c>
      <c r="M3" s="47" t="str">
        <f>CONCATENATE("Total WS  Sale as on ",W1,"-Jul")</f>
        <v>Total WS  Sale as on 25-Jul</v>
      </c>
      <c r="N3" s="1" t="str">
        <f>CONCATENATE("WS Sale
",W1,"-Jul")</f>
        <v>WS Sale
25-Jul</v>
      </c>
      <c r="O3" s="1" t="s">
        <v>1036</v>
      </c>
      <c r="P3" s="51" t="str">
        <f>CONCATENATE("O/S as on
",W1,"-Jun")</f>
        <v>O/S as on
25-Jun</v>
      </c>
      <c r="Q3" s="51" t="s">
        <v>1037</v>
      </c>
      <c r="R3" s="51" t="str">
        <f>CONCATENATE("Collection
",W1,"-Jun")</f>
        <v>Collection
25-Jun</v>
      </c>
      <c r="S3" s="1" t="s">
        <v>1024</v>
      </c>
      <c r="T3" s="1" t="s">
        <v>1025</v>
      </c>
      <c r="U3" s="1" t="s">
        <v>1038</v>
      </c>
      <c r="V3" s="53" t="s">
        <v>1026</v>
      </c>
    </row>
    <row r="4" spans="1:26" hidden="1">
      <c r="A4" s="3" t="s">
        <v>986</v>
      </c>
      <c r="B4" s="18">
        <v>7403.05</v>
      </c>
      <c r="C4" s="5">
        <f>B4/$X$1*$W$1</f>
        <v>5970.2016129032263</v>
      </c>
      <c r="D4" s="48" t="e">
        <f>SUMIFS(#REF!,#REF!,'Summary-Updatetion Pending'!A4)</f>
        <v>#REF!</v>
      </c>
      <c r="E4" s="5" t="e">
        <f>SUMIFS(#REF!,#REF!,'Summary-Updatetion Pending'!A4,#REF!,'Summary-Updatetion Pending'!$W$2)</f>
        <v>#REF!</v>
      </c>
      <c r="F4" s="4" t="e">
        <f t="shared" ref="F4:F35" si="0">D4/C4</f>
        <v>#REF!</v>
      </c>
      <c r="G4" s="22" t="e">
        <f>(B4-D4)/$Z$1</f>
        <v>#REF!</v>
      </c>
      <c r="H4" s="55" t="e">
        <f>SUMIFS(#REF!,#REF!,'Summary-Updatetion Pending'!A4)</f>
        <v>#REF!</v>
      </c>
      <c r="I4" s="50" t="e">
        <f>SUMIFS(#REF!,#REF!,'Summary-Updatetion Pending'!A4,#REF!,'Summary-Updatetion Pending'!$Y$2)</f>
        <v>#REF!</v>
      </c>
      <c r="J4" s="18" t="e">
        <f>SUMIFS(#REF!,#REF!,'Summary-Updatetion Pending'!A4,#REF!,'Summary-Updatetion Pending'!$Y$2,#REF!,'Summary-Updatetion Pending'!$W$2)</f>
        <v>#REF!</v>
      </c>
      <c r="K4" s="4">
        <f>IFERROR(I4/D4,0)</f>
        <v>0</v>
      </c>
      <c r="L4" s="18">
        <v>400</v>
      </c>
      <c r="M4" s="48" t="e">
        <f>SUMIFS(#REF!,#REF!,'Summary-Updatetion Pending'!A4,#REF!,'Summary-Updatetion Pending'!$Y$1)</f>
        <v>#REF!</v>
      </c>
      <c r="N4" s="5" t="e">
        <f>SUMIFS(#REF!,#REF!,'Summary-Updatetion Pending'!A4,#REF!,'Summary-Updatetion Pending'!$W$2,#REF!,'Summary-Updatetion Pending'!$Y$1)</f>
        <v>#REF!</v>
      </c>
      <c r="O4" s="4" t="e">
        <f>M4/L4</f>
        <v>#REF!</v>
      </c>
      <c r="P4" s="39" t="e">
        <f>SUMIFS(#REF!,#REF!,'Summary-Updatetion Pending'!A4,#REF!,"&gt;0")</f>
        <v>#REF!</v>
      </c>
      <c r="Q4" s="39" t="e">
        <f>SUMIFS(#REF!,#REF!,'Summary-Updatetion Pending'!A4)</f>
        <v>#REF!</v>
      </c>
      <c r="R4" s="39" t="e">
        <f>SUMIFS(#REF!,#REF!,'Summary-Updatetion Pending'!A4,#REF!,'Summary-Updatetion Pending'!$W$2)</f>
        <v>#REF!</v>
      </c>
      <c r="S4" s="18" t="e">
        <f>SUMIFS(#REF!,#REF!,'Summary-Updatetion Pending'!A4)</f>
        <v>#REF!</v>
      </c>
      <c r="T4" s="18" t="e">
        <f>SUMIFS(#REF!,#REF!,'Summary-Updatetion Pending'!A4,#REF!,"&lt;=0")</f>
        <v>#REF!</v>
      </c>
      <c r="U4" s="18">
        <v>7403.05</v>
      </c>
      <c r="V4" s="4" t="e">
        <f>D4/((U4/$X$1)*$W$1)-1</f>
        <v>#REF!</v>
      </c>
    </row>
    <row r="5" spans="1:26" hidden="1">
      <c r="A5" s="3" t="s">
        <v>1033</v>
      </c>
      <c r="B5" s="18">
        <v>5313.25</v>
      </c>
      <c r="C5" s="5">
        <f>B5/$X$1*$W$1</f>
        <v>4284.8790322580644</v>
      </c>
      <c r="D5" s="48" t="e">
        <f>SUMIFS(#REF!,#REF!,'Summary-Updatetion Pending'!A5)</f>
        <v>#REF!</v>
      </c>
      <c r="E5" s="5" t="e">
        <f>SUMIFS(#REF!,#REF!,'Summary-Updatetion Pending'!A5,#REF!,'Summary-Updatetion Pending'!$W$2)</f>
        <v>#REF!</v>
      </c>
      <c r="F5" s="4" t="e">
        <f t="shared" si="0"/>
        <v>#REF!</v>
      </c>
      <c r="G5" s="22" t="e">
        <f>(B5-D5)/$Z$1</f>
        <v>#REF!</v>
      </c>
      <c r="H5" s="55" t="e">
        <f>SUMIFS(#REF!,#REF!,'Summary-Updatetion Pending'!A5)</f>
        <v>#REF!</v>
      </c>
      <c r="I5" s="50" t="e">
        <f>SUMIFS(#REF!,#REF!,'Summary-Updatetion Pending'!A5,#REF!,'Summary-Updatetion Pending'!$Y$2)</f>
        <v>#REF!</v>
      </c>
      <c r="J5" s="18" t="e">
        <f>SUMIFS(#REF!,#REF!,'Summary-Updatetion Pending'!A5,#REF!,'Summary-Updatetion Pending'!$Y$2,#REF!,'Summary-Updatetion Pending'!$W$2)</f>
        <v>#REF!</v>
      </c>
      <c r="K5" s="4">
        <f t="shared" ref="K5:K52" si="1">IFERROR(I5/D5,0)</f>
        <v>0</v>
      </c>
      <c r="L5" s="18">
        <v>100</v>
      </c>
      <c r="M5" s="48" t="e">
        <f>SUMIFS(#REF!,#REF!,'Summary-Updatetion Pending'!A5,#REF!,'Summary-Updatetion Pending'!$Y$1)</f>
        <v>#REF!</v>
      </c>
      <c r="N5" s="5" t="e">
        <f>SUMIFS(#REF!,#REF!,'Summary-Updatetion Pending'!A5,#REF!,'Summary-Updatetion Pending'!$W$2,#REF!,'Summary-Updatetion Pending'!$Y$1)</f>
        <v>#REF!</v>
      </c>
      <c r="O5" s="4" t="e">
        <f t="shared" ref="O5:O52" si="2">M5/L5</f>
        <v>#REF!</v>
      </c>
      <c r="P5" s="39" t="e">
        <f>SUMIFS(#REF!,#REF!,'Summary-Updatetion Pending'!A5,#REF!,"&gt;0")</f>
        <v>#REF!</v>
      </c>
      <c r="Q5" s="39" t="e">
        <f>SUMIFS(#REF!,#REF!,'Summary-Updatetion Pending'!A5)</f>
        <v>#REF!</v>
      </c>
      <c r="R5" s="39" t="e">
        <f>SUMIFS(#REF!,#REF!,'Summary-Updatetion Pending'!A5,#REF!,'Summary-Updatetion Pending'!$W$2)</f>
        <v>#REF!</v>
      </c>
      <c r="S5" s="18" t="e">
        <f>SUMIFS(#REF!,#REF!,'Summary-Updatetion Pending'!A5)</f>
        <v>#REF!</v>
      </c>
      <c r="T5" s="18" t="e">
        <f>SUMIFS(#REF!,#REF!,'Summary-Updatetion Pending'!A5,#REF!,"&lt;=0")</f>
        <v>#REF!</v>
      </c>
      <c r="U5" s="18">
        <v>5313.25</v>
      </c>
      <c r="V5" s="4" t="e">
        <f t="shared" ref="V5:V52" si="3">D5/((U5/$X$1)*$W$1)-1</f>
        <v>#REF!</v>
      </c>
    </row>
    <row r="6" spans="1:26" hidden="1">
      <c r="A6" s="3" t="s">
        <v>997</v>
      </c>
      <c r="B6" s="18">
        <v>1000.1</v>
      </c>
      <c r="C6" s="5">
        <f>B6/$X$1*$W$1</f>
        <v>806.53225806451621</v>
      </c>
      <c r="D6" s="48" t="e">
        <f>SUMIFS(#REF!,#REF!,'Summary-Updatetion Pending'!A6)</f>
        <v>#REF!</v>
      </c>
      <c r="E6" s="5" t="e">
        <f>SUMIFS(#REF!,#REF!,'Summary-Updatetion Pending'!A6,#REF!,'Summary-Updatetion Pending'!$W$2)</f>
        <v>#REF!</v>
      </c>
      <c r="F6" s="4" t="e">
        <f t="shared" si="0"/>
        <v>#REF!</v>
      </c>
      <c r="G6" s="22" t="e">
        <f>(B6-D6)/$Z$1</f>
        <v>#REF!</v>
      </c>
      <c r="H6" s="55" t="e">
        <f>SUMIFS(#REF!,#REF!,'Summary-Updatetion Pending'!A6)</f>
        <v>#REF!</v>
      </c>
      <c r="I6" s="50" t="e">
        <f>SUMIFS(#REF!,#REF!,'Summary-Updatetion Pending'!A6,#REF!,'Summary-Updatetion Pending'!$Y$2)</f>
        <v>#REF!</v>
      </c>
      <c r="J6" s="18" t="e">
        <f>SUMIFS(#REF!,#REF!,'Summary-Updatetion Pending'!A6,#REF!,'Summary-Updatetion Pending'!$Y$2,#REF!,'Summary-Updatetion Pending'!$W$2)</f>
        <v>#REF!</v>
      </c>
      <c r="K6" s="4">
        <f t="shared" si="1"/>
        <v>0</v>
      </c>
      <c r="L6" s="18">
        <v>50</v>
      </c>
      <c r="M6" s="48" t="e">
        <f>SUMIFS(#REF!,#REF!,'Summary-Updatetion Pending'!A6,#REF!,'Summary-Updatetion Pending'!$Y$1)</f>
        <v>#REF!</v>
      </c>
      <c r="N6" s="5" t="e">
        <f>SUMIFS(#REF!,#REF!,'Summary-Updatetion Pending'!A6,#REF!,'Summary-Updatetion Pending'!$W$2,#REF!,'Summary-Updatetion Pending'!$Y$1)</f>
        <v>#REF!</v>
      </c>
      <c r="O6" s="4" t="e">
        <f t="shared" si="2"/>
        <v>#REF!</v>
      </c>
      <c r="P6" s="39" t="e">
        <f>SUMIFS(#REF!,#REF!,'Summary-Updatetion Pending'!A6,#REF!,"&gt;0")</f>
        <v>#REF!</v>
      </c>
      <c r="Q6" s="39" t="e">
        <f>SUMIFS(#REF!,#REF!,'Summary-Updatetion Pending'!A6)</f>
        <v>#REF!</v>
      </c>
      <c r="R6" s="39" t="e">
        <f>SUMIFS(#REF!,#REF!,'Summary-Updatetion Pending'!A6,#REF!,'Summary-Updatetion Pending'!$W$2)</f>
        <v>#REF!</v>
      </c>
      <c r="S6" s="18" t="e">
        <f>SUMIFS(#REF!,#REF!,'Summary-Updatetion Pending'!A6)</f>
        <v>#REF!</v>
      </c>
      <c r="T6" s="18" t="e">
        <f>SUMIFS(#REF!,#REF!,'Summary-Updatetion Pending'!A6,#REF!,"&lt;=0")</f>
        <v>#REF!</v>
      </c>
      <c r="U6" s="18">
        <v>1000.1</v>
      </c>
      <c r="V6" s="4" t="e">
        <f t="shared" si="3"/>
        <v>#REF!</v>
      </c>
    </row>
    <row r="7" spans="1:26">
      <c r="A7" s="6" t="s">
        <v>4</v>
      </c>
      <c r="B7" s="8">
        <f t="shared" ref="B7" si="4">SUM(B4:B6)</f>
        <v>13716.4</v>
      </c>
      <c r="C7" s="8">
        <f>SUM(C4:C6)</f>
        <v>11061.612903225809</v>
      </c>
      <c r="D7" s="49" t="e">
        <f>SUM(D4:D6)</f>
        <v>#REF!</v>
      </c>
      <c r="E7" s="8" t="e">
        <f>SUM(E4:E6)</f>
        <v>#REF!</v>
      </c>
      <c r="F7" s="7" t="e">
        <f t="shared" si="0"/>
        <v>#REF!</v>
      </c>
      <c r="G7" s="8" t="e">
        <f>SUM(G4:G6)</f>
        <v>#REF!</v>
      </c>
      <c r="H7" s="17" t="e">
        <f>SUM(H4:H6)</f>
        <v>#REF!</v>
      </c>
      <c r="I7" s="49" t="e">
        <f>SUM(I4:I6)</f>
        <v>#REF!</v>
      </c>
      <c r="J7" s="8" t="e">
        <f>SUM(J4:J6)</f>
        <v>#REF!</v>
      </c>
      <c r="K7" s="7">
        <f t="shared" si="1"/>
        <v>0</v>
      </c>
      <c r="L7" s="8">
        <f>SUM(L4:L6)</f>
        <v>550</v>
      </c>
      <c r="M7" s="49" t="e">
        <f>SUM(M4:M6)</f>
        <v>#REF!</v>
      </c>
      <c r="N7" s="8" t="e">
        <f>SUM(N4:N6)</f>
        <v>#REF!</v>
      </c>
      <c r="O7" s="7" t="e">
        <f t="shared" si="2"/>
        <v>#REF!</v>
      </c>
      <c r="P7" s="40" t="e">
        <f t="shared" ref="P7:U7" si="5">SUM(P4:P6)</f>
        <v>#REF!</v>
      </c>
      <c r="Q7" s="40" t="e">
        <f t="shared" si="5"/>
        <v>#REF!</v>
      </c>
      <c r="R7" s="40" t="e">
        <f t="shared" si="5"/>
        <v>#REF!</v>
      </c>
      <c r="S7" s="8" t="e">
        <f t="shared" si="5"/>
        <v>#REF!</v>
      </c>
      <c r="T7" s="8" t="e">
        <f t="shared" si="5"/>
        <v>#REF!</v>
      </c>
      <c r="U7" s="8">
        <f t="shared" si="5"/>
        <v>13716.4</v>
      </c>
      <c r="V7" s="7" t="e">
        <f t="shared" si="3"/>
        <v>#REF!</v>
      </c>
    </row>
    <row r="8" spans="1:26" hidden="1">
      <c r="A8" s="3" t="s">
        <v>992</v>
      </c>
      <c r="B8" s="18">
        <v>9248.2000000000007</v>
      </c>
      <c r="C8" s="5">
        <f>B8/$X$1*$W$1</f>
        <v>7458.2258064516136</v>
      </c>
      <c r="D8" s="48" t="e">
        <f>SUMIFS(#REF!,#REF!,'Summary-Updatetion Pending'!A8)</f>
        <v>#REF!</v>
      </c>
      <c r="E8" s="5" t="e">
        <f>SUMIFS(#REF!,#REF!,'Summary-Updatetion Pending'!A8,#REF!,'Summary-Updatetion Pending'!$W$2)</f>
        <v>#REF!</v>
      </c>
      <c r="F8" s="4" t="e">
        <f t="shared" si="0"/>
        <v>#REF!</v>
      </c>
      <c r="G8" s="22" t="e">
        <f>(B8-D8)/$Z$1</f>
        <v>#REF!</v>
      </c>
      <c r="H8" s="55" t="e">
        <f>SUMIFS(#REF!,#REF!,'Summary-Updatetion Pending'!A8)</f>
        <v>#REF!</v>
      </c>
      <c r="I8" s="50" t="e">
        <f>SUMIFS(#REF!,#REF!,'Summary-Updatetion Pending'!A8,#REF!,'Summary-Updatetion Pending'!$Y$2)</f>
        <v>#REF!</v>
      </c>
      <c r="J8" s="18" t="e">
        <f>SUMIFS(#REF!,#REF!,'Summary-Updatetion Pending'!A8,#REF!,'Summary-Updatetion Pending'!$Y$2,#REF!,'Summary-Updatetion Pending'!$W$2)</f>
        <v>#REF!</v>
      </c>
      <c r="K8" s="4">
        <f t="shared" si="1"/>
        <v>0</v>
      </c>
      <c r="L8" s="18">
        <v>350</v>
      </c>
      <c r="M8" s="48" t="e">
        <f>SUMIFS(#REF!,#REF!,'Summary-Updatetion Pending'!A8,#REF!,'Summary-Updatetion Pending'!$Y$1)</f>
        <v>#REF!</v>
      </c>
      <c r="N8" s="5" t="e">
        <f>SUMIFS(#REF!,#REF!,'Summary-Updatetion Pending'!A8,#REF!,'Summary-Updatetion Pending'!$W$2,#REF!,'Summary-Updatetion Pending'!$Y$1)</f>
        <v>#REF!</v>
      </c>
      <c r="O8" s="4" t="e">
        <f t="shared" si="2"/>
        <v>#REF!</v>
      </c>
      <c r="P8" s="39" t="e">
        <f>SUMIFS(#REF!,#REF!,'Summary-Updatetion Pending'!A8,#REF!,"&gt;0")</f>
        <v>#REF!</v>
      </c>
      <c r="Q8" s="39" t="e">
        <f>SUMIFS(#REF!,#REF!,'Summary-Updatetion Pending'!A8)</f>
        <v>#REF!</v>
      </c>
      <c r="R8" s="39" t="e">
        <f>SUMIFS(#REF!,#REF!,'Summary-Updatetion Pending'!A8,#REF!,'Summary-Updatetion Pending'!$W$2)</f>
        <v>#REF!</v>
      </c>
      <c r="S8" s="18" t="e">
        <f>SUMIFS(#REF!,#REF!,'Summary-Updatetion Pending'!A8)</f>
        <v>#REF!</v>
      </c>
      <c r="T8" s="18" t="e">
        <f>SUMIFS(#REF!,#REF!,'Summary-Updatetion Pending'!A8,#REF!,"&lt;=0")</f>
        <v>#REF!</v>
      </c>
      <c r="U8" s="18">
        <v>9248.2000000000007</v>
      </c>
      <c r="V8" s="4" t="e">
        <f t="shared" si="3"/>
        <v>#REF!</v>
      </c>
    </row>
    <row r="9" spans="1:26">
      <c r="A9" s="6" t="s">
        <v>6</v>
      </c>
      <c r="B9" s="8">
        <f t="shared" ref="B9" si="6">SUM(B8)</f>
        <v>9248.2000000000007</v>
      </c>
      <c r="C9" s="8">
        <f>SUM(C8)</f>
        <v>7458.2258064516136</v>
      </c>
      <c r="D9" s="49" t="e">
        <f>SUM(D8)</f>
        <v>#REF!</v>
      </c>
      <c r="E9" s="8" t="e">
        <f>SUM(E8)</f>
        <v>#REF!</v>
      </c>
      <c r="F9" s="7" t="e">
        <f t="shared" si="0"/>
        <v>#REF!</v>
      </c>
      <c r="G9" s="8" t="e">
        <f>SUM(G8)</f>
        <v>#REF!</v>
      </c>
      <c r="H9" s="17" t="e">
        <f>SUM(H8)</f>
        <v>#REF!</v>
      </c>
      <c r="I9" s="49" t="e">
        <f>SUM(I8)</f>
        <v>#REF!</v>
      </c>
      <c r="J9" s="8" t="e">
        <f>SUM(J8)</f>
        <v>#REF!</v>
      </c>
      <c r="K9" s="7">
        <f t="shared" si="1"/>
        <v>0</v>
      </c>
      <c r="L9" s="8">
        <f>SUM(L8)</f>
        <v>350</v>
      </c>
      <c r="M9" s="49" t="e">
        <f>SUM(M8)</f>
        <v>#REF!</v>
      </c>
      <c r="N9" s="8" t="e">
        <f>SUM(N8)</f>
        <v>#REF!</v>
      </c>
      <c r="O9" s="7" t="e">
        <f t="shared" si="2"/>
        <v>#REF!</v>
      </c>
      <c r="P9" s="40" t="e">
        <f t="shared" ref="P9:U9" si="7">SUM(P8)</f>
        <v>#REF!</v>
      </c>
      <c r="Q9" s="40" t="e">
        <f t="shared" si="7"/>
        <v>#REF!</v>
      </c>
      <c r="R9" s="40" t="e">
        <f t="shared" si="7"/>
        <v>#REF!</v>
      </c>
      <c r="S9" s="8" t="e">
        <f t="shared" si="7"/>
        <v>#REF!</v>
      </c>
      <c r="T9" s="8" t="e">
        <f t="shared" si="7"/>
        <v>#REF!</v>
      </c>
      <c r="U9" s="8">
        <f t="shared" si="7"/>
        <v>9248.2000000000007</v>
      </c>
      <c r="V9" s="7" t="e">
        <f t="shared" si="3"/>
        <v>#REF!</v>
      </c>
    </row>
    <row r="10" spans="1:26" hidden="1">
      <c r="A10" s="3" t="s">
        <v>995</v>
      </c>
      <c r="B10" s="18">
        <v>3270.2999999999997</v>
      </c>
      <c r="C10" s="5">
        <f>B10/$X$1*$W$1</f>
        <v>2637.338709677419</v>
      </c>
      <c r="D10" s="48" t="e">
        <f>SUMIFS(#REF!,#REF!,'Summary-Updatetion Pending'!A10)</f>
        <v>#REF!</v>
      </c>
      <c r="E10" s="5" t="e">
        <f>SUMIFS(#REF!,#REF!,'Summary-Updatetion Pending'!A10,#REF!,'Summary-Updatetion Pending'!$W$2)</f>
        <v>#REF!</v>
      </c>
      <c r="F10" s="4" t="e">
        <f t="shared" si="0"/>
        <v>#REF!</v>
      </c>
      <c r="G10" s="22" t="e">
        <f>(B10-D10)/$Z$1</f>
        <v>#REF!</v>
      </c>
      <c r="H10" s="55" t="e">
        <f>SUMIFS(#REF!,#REF!,'Summary-Updatetion Pending'!A10)</f>
        <v>#REF!</v>
      </c>
      <c r="I10" s="50" t="e">
        <f>SUMIFS(#REF!,#REF!,'Summary-Updatetion Pending'!A10,#REF!,'Summary-Updatetion Pending'!$Y$2)</f>
        <v>#REF!</v>
      </c>
      <c r="J10" s="18" t="e">
        <f>SUMIFS(#REF!,#REF!,'Summary-Updatetion Pending'!A10,#REF!,'Summary-Updatetion Pending'!$Y$2,#REF!,'Summary-Updatetion Pending'!$W$2)</f>
        <v>#REF!</v>
      </c>
      <c r="K10" s="4">
        <f t="shared" si="1"/>
        <v>0</v>
      </c>
      <c r="L10" s="18">
        <v>100</v>
      </c>
      <c r="M10" s="48" t="e">
        <f>SUMIFS(#REF!,#REF!,'Summary-Updatetion Pending'!A10,#REF!,'Summary-Updatetion Pending'!$Y$1)</f>
        <v>#REF!</v>
      </c>
      <c r="N10" s="5" t="e">
        <f>SUMIFS(#REF!,#REF!,'Summary-Updatetion Pending'!A10,#REF!,'Summary-Updatetion Pending'!$W$2,#REF!,'Summary-Updatetion Pending'!$Y$1)</f>
        <v>#REF!</v>
      </c>
      <c r="O10" s="4" t="e">
        <f t="shared" si="2"/>
        <v>#REF!</v>
      </c>
      <c r="P10" s="39" t="e">
        <f>SUMIFS(#REF!,#REF!,'Summary-Updatetion Pending'!A10,#REF!,"&gt;0")</f>
        <v>#REF!</v>
      </c>
      <c r="Q10" s="39" t="e">
        <f>SUMIFS(#REF!,#REF!,'Summary-Updatetion Pending'!A10)</f>
        <v>#REF!</v>
      </c>
      <c r="R10" s="39" t="e">
        <f>SUMIFS(#REF!,#REF!,'Summary-Updatetion Pending'!A10,#REF!,'Summary-Updatetion Pending'!$W$2)</f>
        <v>#REF!</v>
      </c>
      <c r="S10" s="18" t="e">
        <f>SUMIFS(#REF!,#REF!,'Summary-Updatetion Pending'!A10)</f>
        <v>#REF!</v>
      </c>
      <c r="T10" s="18" t="e">
        <f>SUMIFS(#REF!,#REF!,'Summary-Updatetion Pending'!A10,#REF!,"&lt;=0")</f>
        <v>#REF!</v>
      </c>
      <c r="U10" s="18">
        <v>3270.2999999999997</v>
      </c>
      <c r="V10" s="4" t="e">
        <f t="shared" si="3"/>
        <v>#REF!</v>
      </c>
    </row>
    <row r="11" spans="1:26" hidden="1">
      <c r="A11" s="3" t="s">
        <v>1008</v>
      </c>
      <c r="B11" s="18">
        <v>1326.85</v>
      </c>
      <c r="C11" s="5">
        <f>B11/$X$1*$W$1</f>
        <v>1070.0403225806451</v>
      </c>
      <c r="D11" s="48" t="e">
        <f>SUMIFS(#REF!,#REF!,'Summary-Updatetion Pending'!A11)</f>
        <v>#REF!</v>
      </c>
      <c r="E11" s="5" t="e">
        <f>SUMIFS(#REF!,#REF!,'Summary-Updatetion Pending'!A11,#REF!,'Summary-Updatetion Pending'!$W$2)</f>
        <v>#REF!</v>
      </c>
      <c r="F11" s="4" t="e">
        <f t="shared" si="0"/>
        <v>#REF!</v>
      </c>
      <c r="G11" s="22" t="e">
        <f>(B11-D11)/$Z$1</f>
        <v>#REF!</v>
      </c>
      <c r="H11" s="55" t="e">
        <f>SUMIFS(#REF!,#REF!,'Summary-Updatetion Pending'!A11)</f>
        <v>#REF!</v>
      </c>
      <c r="I11" s="50" t="e">
        <f>SUMIFS(#REF!,#REF!,'Summary-Updatetion Pending'!A11,#REF!,'Summary-Updatetion Pending'!$Y$2)</f>
        <v>#REF!</v>
      </c>
      <c r="J11" s="18" t="e">
        <f>SUMIFS(#REF!,#REF!,'Summary-Updatetion Pending'!A11,#REF!,'Summary-Updatetion Pending'!$Y$2,#REF!,'Summary-Updatetion Pending'!$W$2)</f>
        <v>#REF!</v>
      </c>
      <c r="K11" s="4">
        <f t="shared" si="1"/>
        <v>0</v>
      </c>
      <c r="L11" s="18">
        <v>100</v>
      </c>
      <c r="M11" s="48" t="e">
        <f>SUMIFS(#REF!,#REF!,'Summary-Updatetion Pending'!A11,#REF!,'Summary-Updatetion Pending'!$Y$1)</f>
        <v>#REF!</v>
      </c>
      <c r="N11" s="5" t="e">
        <f>SUMIFS(#REF!,#REF!,'Summary-Updatetion Pending'!A11,#REF!,'Summary-Updatetion Pending'!$W$2,#REF!,'Summary-Updatetion Pending'!$Y$1)</f>
        <v>#REF!</v>
      </c>
      <c r="O11" s="4" t="e">
        <f t="shared" si="2"/>
        <v>#REF!</v>
      </c>
      <c r="P11" s="39" t="e">
        <f>SUMIFS(#REF!,#REF!,'Summary-Updatetion Pending'!A11,#REF!,"&gt;0")</f>
        <v>#REF!</v>
      </c>
      <c r="Q11" s="39" t="e">
        <f>SUMIFS(#REF!,#REF!,'Summary-Updatetion Pending'!A11)</f>
        <v>#REF!</v>
      </c>
      <c r="R11" s="39" t="e">
        <f>SUMIFS(#REF!,#REF!,'Summary-Updatetion Pending'!A11,#REF!,'Summary-Updatetion Pending'!$W$2)</f>
        <v>#REF!</v>
      </c>
      <c r="S11" s="18" t="e">
        <f>SUMIFS(#REF!,#REF!,'Summary-Updatetion Pending'!A11)</f>
        <v>#REF!</v>
      </c>
      <c r="T11" s="18" t="e">
        <f>SUMIFS(#REF!,#REF!,'Summary-Updatetion Pending'!A11,#REF!,"&lt;=0")</f>
        <v>#REF!</v>
      </c>
      <c r="U11" s="18">
        <v>1326.85</v>
      </c>
      <c r="V11" s="4" t="e">
        <f t="shared" si="3"/>
        <v>#REF!</v>
      </c>
    </row>
    <row r="12" spans="1:26" hidden="1">
      <c r="A12" s="3" t="s">
        <v>1012</v>
      </c>
      <c r="B12" s="18">
        <v>5016.2</v>
      </c>
      <c r="C12" s="5">
        <f>B12/$X$1*$W$1</f>
        <v>4045.3225806451615</v>
      </c>
      <c r="D12" s="48" t="e">
        <f>SUMIFS(#REF!,#REF!,'Summary-Updatetion Pending'!A12)</f>
        <v>#REF!</v>
      </c>
      <c r="E12" s="5" t="e">
        <f>SUMIFS(#REF!,#REF!,'Summary-Updatetion Pending'!A12,#REF!,'Summary-Updatetion Pending'!$W$2)</f>
        <v>#REF!</v>
      </c>
      <c r="F12" s="4" t="e">
        <f t="shared" si="0"/>
        <v>#REF!</v>
      </c>
      <c r="G12" s="22" t="e">
        <f>(B12-D12)/$Z$1</f>
        <v>#REF!</v>
      </c>
      <c r="H12" s="55" t="e">
        <f>SUMIFS(#REF!,#REF!,'Summary-Updatetion Pending'!A12)</f>
        <v>#REF!</v>
      </c>
      <c r="I12" s="50" t="e">
        <f>SUMIFS(#REF!,#REF!,'Summary-Updatetion Pending'!A12,#REF!,'Summary-Updatetion Pending'!$Y$2)</f>
        <v>#REF!</v>
      </c>
      <c r="J12" s="18" t="e">
        <f>SUMIFS(#REF!,#REF!,'Summary-Updatetion Pending'!A12,#REF!,'Summary-Updatetion Pending'!$Y$2,#REF!,'Summary-Updatetion Pending'!$W$2)</f>
        <v>#REF!</v>
      </c>
      <c r="K12" s="4">
        <f t="shared" si="1"/>
        <v>0</v>
      </c>
      <c r="L12" s="18">
        <v>100</v>
      </c>
      <c r="M12" s="48" t="e">
        <f>SUMIFS(#REF!,#REF!,'Summary-Updatetion Pending'!A12,#REF!,'Summary-Updatetion Pending'!$Y$1)</f>
        <v>#REF!</v>
      </c>
      <c r="N12" s="5" t="e">
        <f>SUMIFS(#REF!,#REF!,'Summary-Updatetion Pending'!A12,#REF!,'Summary-Updatetion Pending'!$W$2,#REF!,'Summary-Updatetion Pending'!$Y$1)</f>
        <v>#REF!</v>
      </c>
      <c r="O12" s="4" t="e">
        <f t="shared" si="2"/>
        <v>#REF!</v>
      </c>
      <c r="P12" s="39" t="e">
        <f>SUMIFS(#REF!,#REF!,'Summary-Updatetion Pending'!A12,#REF!,"&gt;0")</f>
        <v>#REF!</v>
      </c>
      <c r="Q12" s="39" t="e">
        <f>SUMIFS(#REF!,#REF!,'Summary-Updatetion Pending'!A12)</f>
        <v>#REF!</v>
      </c>
      <c r="R12" s="39" t="e">
        <f>SUMIFS(#REF!,#REF!,'Summary-Updatetion Pending'!A12,#REF!,'Summary-Updatetion Pending'!$W$2)</f>
        <v>#REF!</v>
      </c>
      <c r="S12" s="18" t="e">
        <f>SUMIFS(#REF!,#REF!,'Summary-Updatetion Pending'!A12)</f>
        <v>#REF!</v>
      </c>
      <c r="T12" s="18" t="e">
        <f>SUMIFS(#REF!,#REF!,'Summary-Updatetion Pending'!A12,#REF!,"&lt;=0")</f>
        <v>#REF!</v>
      </c>
      <c r="U12" s="18">
        <v>5016.2</v>
      </c>
      <c r="V12" s="4" t="e">
        <f t="shared" si="3"/>
        <v>#REF!</v>
      </c>
    </row>
    <row r="13" spans="1:26">
      <c r="A13" s="6" t="s">
        <v>10</v>
      </c>
      <c r="B13" s="8">
        <f t="shared" ref="B13" si="8">SUM(B10:B12)</f>
        <v>9613.3499999999985</v>
      </c>
      <c r="C13" s="8">
        <f>SUM(C10:C12)</f>
        <v>7752.7016129032254</v>
      </c>
      <c r="D13" s="49" t="e">
        <f>SUM(D10:D12)</f>
        <v>#REF!</v>
      </c>
      <c r="E13" s="8" t="e">
        <f>SUM(E10:E12)</f>
        <v>#REF!</v>
      </c>
      <c r="F13" s="7" t="e">
        <f>D13/C13</f>
        <v>#REF!</v>
      </c>
      <c r="G13" s="8" t="e">
        <f>SUM(G10:G12)</f>
        <v>#REF!</v>
      </c>
      <c r="H13" s="17" t="e">
        <f>SUM(H10:H12)</f>
        <v>#REF!</v>
      </c>
      <c r="I13" s="49" t="e">
        <f>SUM(I10:I12)</f>
        <v>#REF!</v>
      </c>
      <c r="J13" s="8" t="e">
        <f>SUM(J10:J12)</f>
        <v>#REF!</v>
      </c>
      <c r="K13" s="7">
        <f t="shared" si="1"/>
        <v>0</v>
      </c>
      <c r="L13" s="8">
        <f>SUM(L10:L12)</f>
        <v>300</v>
      </c>
      <c r="M13" s="49" t="e">
        <f>SUM(M10:M12)</f>
        <v>#REF!</v>
      </c>
      <c r="N13" s="8" t="e">
        <f>SUM(N10:N12)</f>
        <v>#REF!</v>
      </c>
      <c r="O13" s="7" t="e">
        <f t="shared" si="2"/>
        <v>#REF!</v>
      </c>
      <c r="P13" s="40" t="e">
        <f t="shared" ref="P13:U13" si="9">SUM(P10:P12)</f>
        <v>#REF!</v>
      </c>
      <c r="Q13" s="40" t="e">
        <f t="shared" si="9"/>
        <v>#REF!</v>
      </c>
      <c r="R13" s="40" t="e">
        <f t="shared" si="9"/>
        <v>#REF!</v>
      </c>
      <c r="S13" s="8" t="e">
        <f t="shared" si="9"/>
        <v>#REF!</v>
      </c>
      <c r="T13" s="8" t="e">
        <f t="shared" si="9"/>
        <v>#REF!</v>
      </c>
      <c r="U13" s="8">
        <f t="shared" si="9"/>
        <v>9613.3499999999985</v>
      </c>
      <c r="V13" s="7" t="e">
        <f t="shared" si="3"/>
        <v>#REF!</v>
      </c>
    </row>
    <row r="14" spans="1:26" hidden="1">
      <c r="A14" s="3" t="s">
        <v>1013</v>
      </c>
      <c r="B14" s="18">
        <v>1997.4499999999998</v>
      </c>
      <c r="C14" s="5">
        <f>B14/$X$1*$W$1</f>
        <v>1610.8467741935481</v>
      </c>
      <c r="D14" s="48" t="e">
        <f>SUMIFS(#REF!,#REF!,'Summary-Updatetion Pending'!A14)</f>
        <v>#REF!</v>
      </c>
      <c r="E14" s="5" t="e">
        <f>SUMIFS(#REF!,#REF!,'Summary-Updatetion Pending'!A14,#REF!,'Summary-Updatetion Pending'!$W$2)</f>
        <v>#REF!</v>
      </c>
      <c r="F14" s="4" t="e">
        <f t="shared" si="0"/>
        <v>#REF!</v>
      </c>
      <c r="G14" s="22" t="e">
        <f>(B14-D14)/$Z$1</f>
        <v>#REF!</v>
      </c>
      <c r="H14" s="55" t="e">
        <f>SUMIFS(#REF!,#REF!,'Summary-Updatetion Pending'!A14)</f>
        <v>#REF!</v>
      </c>
      <c r="I14" s="50" t="e">
        <f>SUMIFS(#REF!,#REF!,'Summary-Updatetion Pending'!A14,#REF!,'Summary-Updatetion Pending'!$Y$2)</f>
        <v>#REF!</v>
      </c>
      <c r="J14" s="18" t="e">
        <f>SUMIFS(#REF!,#REF!,'Summary-Updatetion Pending'!A14,#REF!,'Summary-Updatetion Pending'!$Y$2,#REF!,'Summary-Updatetion Pending'!$W$2)</f>
        <v>#REF!</v>
      </c>
      <c r="K14" s="4">
        <f t="shared" si="1"/>
        <v>0</v>
      </c>
      <c r="L14" s="18">
        <v>100</v>
      </c>
      <c r="M14" s="48" t="e">
        <f>SUMIFS(#REF!,#REF!,'Summary-Updatetion Pending'!A14,#REF!,'Summary-Updatetion Pending'!$Y$1)</f>
        <v>#REF!</v>
      </c>
      <c r="N14" s="5" t="e">
        <f>SUMIFS(#REF!,#REF!,'Summary-Updatetion Pending'!A14,#REF!,'Summary-Updatetion Pending'!$W$2,#REF!,'Summary-Updatetion Pending'!$Y$1)</f>
        <v>#REF!</v>
      </c>
      <c r="O14" s="4" t="e">
        <f t="shared" si="2"/>
        <v>#REF!</v>
      </c>
      <c r="P14" s="39" t="e">
        <f>SUMIFS(#REF!,#REF!,'Summary-Updatetion Pending'!A14,#REF!,"&gt;0")</f>
        <v>#REF!</v>
      </c>
      <c r="Q14" s="39" t="e">
        <f>SUMIFS(#REF!,#REF!,'Summary-Updatetion Pending'!A14)</f>
        <v>#REF!</v>
      </c>
      <c r="R14" s="39" t="e">
        <f>SUMIFS(#REF!,#REF!,'Summary-Updatetion Pending'!A14,#REF!,'Summary-Updatetion Pending'!$W$2)</f>
        <v>#REF!</v>
      </c>
      <c r="S14" s="18" t="e">
        <f>SUMIFS(#REF!,#REF!,'Summary-Updatetion Pending'!A14)</f>
        <v>#REF!</v>
      </c>
      <c r="T14" s="18" t="e">
        <f>SUMIFS(#REF!,#REF!,'Summary-Updatetion Pending'!A14,#REF!,"&lt;=0")</f>
        <v>#REF!</v>
      </c>
      <c r="U14" s="18">
        <v>1997.4499999999998</v>
      </c>
      <c r="V14" s="4" t="e">
        <f t="shared" si="3"/>
        <v>#REF!</v>
      </c>
    </row>
    <row r="15" spans="1:26" hidden="1">
      <c r="A15" s="3" t="s">
        <v>1000</v>
      </c>
      <c r="B15" s="18">
        <v>5141.1000000000004</v>
      </c>
      <c r="C15" s="5">
        <f>B15/$X$1*$W$1</f>
        <v>4146.0483870967746</v>
      </c>
      <c r="D15" s="48" t="e">
        <f>SUMIFS(#REF!,#REF!,'Summary-Updatetion Pending'!A15)</f>
        <v>#REF!</v>
      </c>
      <c r="E15" s="5" t="e">
        <f>SUMIFS(#REF!,#REF!,'Summary-Updatetion Pending'!A15,#REF!,'Summary-Updatetion Pending'!$W$2)</f>
        <v>#REF!</v>
      </c>
      <c r="F15" s="4" t="e">
        <f t="shared" si="0"/>
        <v>#REF!</v>
      </c>
      <c r="G15" s="22" t="e">
        <f>(B15-D15)/$Z$1</f>
        <v>#REF!</v>
      </c>
      <c r="H15" s="55" t="e">
        <f>SUMIFS(#REF!,#REF!,'Summary-Updatetion Pending'!A15)</f>
        <v>#REF!</v>
      </c>
      <c r="I15" s="50" t="e">
        <f>SUMIFS(#REF!,#REF!,'Summary-Updatetion Pending'!A15,#REF!,'Summary-Updatetion Pending'!$Y$2)</f>
        <v>#REF!</v>
      </c>
      <c r="J15" s="18" t="e">
        <f>SUMIFS(#REF!,#REF!,'Summary-Updatetion Pending'!A15,#REF!,'Summary-Updatetion Pending'!$Y$2,#REF!,'Summary-Updatetion Pending'!$W$2)</f>
        <v>#REF!</v>
      </c>
      <c r="K15" s="4">
        <f t="shared" si="1"/>
        <v>0</v>
      </c>
      <c r="L15" s="18">
        <v>600</v>
      </c>
      <c r="M15" s="48" t="e">
        <f>SUMIFS(#REF!,#REF!,'Summary-Updatetion Pending'!A15,#REF!,'Summary-Updatetion Pending'!$Y$1)</f>
        <v>#REF!</v>
      </c>
      <c r="N15" s="5" t="e">
        <f>SUMIFS(#REF!,#REF!,'Summary-Updatetion Pending'!A15,#REF!,'Summary-Updatetion Pending'!$W$2,#REF!,'Summary-Updatetion Pending'!$Y$1)</f>
        <v>#REF!</v>
      </c>
      <c r="O15" s="4" t="e">
        <f t="shared" si="2"/>
        <v>#REF!</v>
      </c>
      <c r="P15" s="39" t="e">
        <f>SUMIFS(#REF!,#REF!,'Summary-Updatetion Pending'!A15,#REF!,"&gt;0")</f>
        <v>#REF!</v>
      </c>
      <c r="Q15" s="39" t="e">
        <f>SUMIFS(#REF!,#REF!,'Summary-Updatetion Pending'!A15)</f>
        <v>#REF!</v>
      </c>
      <c r="R15" s="39" t="e">
        <f>SUMIFS(#REF!,#REF!,'Summary-Updatetion Pending'!A15,#REF!,'Summary-Updatetion Pending'!$W$2)</f>
        <v>#REF!</v>
      </c>
      <c r="S15" s="18" t="e">
        <f>SUMIFS(#REF!,#REF!,'Summary-Updatetion Pending'!A15)</f>
        <v>#REF!</v>
      </c>
      <c r="T15" s="18" t="e">
        <f>SUMIFS(#REF!,#REF!,'Summary-Updatetion Pending'!A15,#REF!,"&lt;=0")</f>
        <v>#REF!</v>
      </c>
      <c r="U15" s="18">
        <v>5141.1000000000004</v>
      </c>
      <c r="V15" s="4" t="e">
        <f t="shared" si="3"/>
        <v>#REF!</v>
      </c>
    </row>
    <row r="16" spans="1:26" hidden="1">
      <c r="A16" s="3" t="s">
        <v>1011</v>
      </c>
      <c r="B16" s="18">
        <v>8123.5</v>
      </c>
      <c r="C16" s="5">
        <f>B16/$X$1*$W$1</f>
        <v>6551.2096774193551</v>
      </c>
      <c r="D16" s="48" t="e">
        <f>SUMIFS(#REF!,#REF!,'Summary-Updatetion Pending'!A16)</f>
        <v>#REF!</v>
      </c>
      <c r="E16" s="5" t="e">
        <f>SUMIFS(#REF!,#REF!,'Summary-Updatetion Pending'!A16,#REF!,'Summary-Updatetion Pending'!$W$2)</f>
        <v>#REF!</v>
      </c>
      <c r="F16" s="4" t="e">
        <f t="shared" si="0"/>
        <v>#REF!</v>
      </c>
      <c r="G16" s="22" t="e">
        <f>(B16-D16)/$Z$1</f>
        <v>#REF!</v>
      </c>
      <c r="H16" s="55" t="e">
        <f>SUMIFS(#REF!,#REF!,'Summary-Updatetion Pending'!A16)</f>
        <v>#REF!</v>
      </c>
      <c r="I16" s="50" t="e">
        <f>SUMIFS(#REF!,#REF!,'Summary-Updatetion Pending'!A16,#REF!,'Summary-Updatetion Pending'!$Y$2)</f>
        <v>#REF!</v>
      </c>
      <c r="J16" s="18" t="e">
        <f>SUMIFS(#REF!,#REF!,'Summary-Updatetion Pending'!A16,#REF!,'Summary-Updatetion Pending'!$Y$2,#REF!,'Summary-Updatetion Pending'!$W$2)</f>
        <v>#REF!</v>
      </c>
      <c r="K16" s="4">
        <f t="shared" si="1"/>
        <v>0</v>
      </c>
      <c r="L16" s="18">
        <v>600</v>
      </c>
      <c r="M16" s="48" t="e">
        <f>SUMIFS(#REF!,#REF!,'Summary-Updatetion Pending'!A16,#REF!,'Summary-Updatetion Pending'!$Y$1)</f>
        <v>#REF!</v>
      </c>
      <c r="N16" s="5" t="e">
        <f>SUMIFS(#REF!,#REF!,'Summary-Updatetion Pending'!A16,#REF!,'Summary-Updatetion Pending'!$W$2,#REF!,'Summary-Updatetion Pending'!$Y$1)</f>
        <v>#REF!</v>
      </c>
      <c r="O16" s="4" t="e">
        <f t="shared" si="2"/>
        <v>#REF!</v>
      </c>
      <c r="P16" s="39" t="e">
        <f>SUMIFS(#REF!,#REF!,'Summary-Updatetion Pending'!A16,#REF!,"&gt;0")</f>
        <v>#REF!</v>
      </c>
      <c r="Q16" s="39" t="e">
        <f>SUMIFS(#REF!,#REF!,'Summary-Updatetion Pending'!A16)</f>
        <v>#REF!</v>
      </c>
      <c r="R16" s="39" t="e">
        <f>SUMIFS(#REF!,#REF!,'Summary-Updatetion Pending'!A16,#REF!,'Summary-Updatetion Pending'!$W$2)</f>
        <v>#REF!</v>
      </c>
      <c r="S16" s="18" t="e">
        <f>SUMIFS(#REF!,#REF!,'Summary-Updatetion Pending'!A16)</f>
        <v>#REF!</v>
      </c>
      <c r="T16" s="18" t="e">
        <f>SUMIFS(#REF!,#REF!,'Summary-Updatetion Pending'!A16,#REF!,"&lt;=0")</f>
        <v>#REF!</v>
      </c>
      <c r="U16" s="18">
        <v>8123.5</v>
      </c>
      <c r="V16" s="4" t="e">
        <f t="shared" si="3"/>
        <v>#REF!</v>
      </c>
    </row>
    <row r="17" spans="1:22">
      <c r="A17" s="6" t="s">
        <v>1034</v>
      </c>
      <c r="B17" s="8">
        <f t="shared" ref="B17" si="10">SUM(B14:B16)</f>
        <v>15262.05</v>
      </c>
      <c r="C17" s="8">
        <f>SUM(C14:C16)</f>
        <v>12308.104838709678</v>
      </c>
      <c r="D17" s="49" t="e">
        <f>SUM(D14:D16)</f>
        <v>#REF!</v>
      </c>
      <c r="E17" s="8" t="e">
        <f>SUM(E14:E16)</f>
        <v>#REF!</v>
      </c>
      <c r="F17" s="7" t="e">
        <f>D17/C17</f>
        <v>#REF!</v>
      </c>
      <c r="G17" s="8" t="e">
        <f>SUM(G14:G16)</f>
        <v>#REF!</v>
      </c>
      <c r="H17" s="17" t="e">
        <f>SUM(H14:H16)</f>
        <v>#REF!</v>
      </c>
      <c r="I17" s="49" t="e">
        <f>SUM(I14:I16)</f>
        <v>#REF!</v>
      </c>
      <c r="J17" s="8" t="e">
        <f>SUM(J14:J16)</f>
        <v>#REF!</v>
      </c>
      <c r="K17" s="7">
        <f t="shared" si="1"/>
        <v>0</v>
      </c>
      <c r="L17" s="8">
        <f>SUM(L14:L16)</f>
        <v>1300</v>
      </c>
      <c r="M17" s="49" t="e">
        <f>SUM(M14:M16)</f>
        <v>#REF!</v>
      </c>
      <c r="N17" s="8" t="e">
        <f>SUM(N14:N16)</f>
        <v>#REF!</v>
      </c>
      <c r="O17" s="7" t="e">
        <f t="shared" si="2"/>
        <v>#REF!</v>
      </c>
      <c r="P17" s="40" t="e">
        <f t="shared" ref="P17:U17" si="11">SUM(P14:P16)</f>
        <v>#REF!</v>
      </c>
      <c r="Q17" s="40" t="e">
        <f t="shared" si="11"/>
        <v>#REF!</v>
      </c>
      <c r="R17" s="40" t="e">
        <f t="shared" si="11"/>
        <v>#REF!</v>
      </c>
      <c r="S17" s="8" t="e">
        <f t="shared" si="11"/>
        <v>#REF!</v>
      </c>
      <c r="T17" s="8" t="e">
        <f t="shared" si="11"/>
        <v>#REF!</v>
      </c>
      <c r="U17" s="8">
        <f t="shared" si="11"/>
        <v>15262.05</v>
      </c>
      <c r="V17" s="7" t="e">
        <f t="shared" si="3"/>
        <v>#REF!</v>
      </c>
    </row>
    <row r="18" spans="1:22" s="2" customFormat="1">
      <c r="A18" s="9" t="s">
        <v>14</v>
      </c>
      <c r="B18" s="11">
        <f t="shared" ref="B18" si="12">B7+B9+B13+B17</f>
        <v>47840</v>
      </c>
      <c r="C18" s="11">
        <f>C7+C9+C13+C17</f>
        <v>38580.645161290333</v>
      </c>
      <c r="D18" s="49" t="e">
        <f>D7+D9+D13+D17</f>
        <v>#REF!</v>
      </c>
      <c r="E18" s="11" t="e">
        <f>E7+E9+E13+E17</f>
        <v>#REF!</v>
      </c>
      <c r="F18" s="10" t="e">
        <f t="shared" si="0"/>
        <v>#REF!</v>
      </c>
      <c r="G18" s="11" t="e">
        <f>G7+G9+G13+G17</f>
        <v>#REF!</v>
      </c>
      <c r="H18" s="17" t="e">
        <f>H7+H9+H13+H17</f>
        <v>#REF!</v>
      </c>
      <c r="I18" s="49" t="e">
        <f>I7+I9+I13+I17</f>
        <v>#REF!</v>
      </c>
      <c r="J18" s="11" t="e">
        <f>J7+J9+J13+J17</f>
        <v>#REF!</v>
      </c>
      <c r="K18" s="10">
        <f t="shared" si="1"/>
        <v>0</v>
      </c>
      <c r="L18" s="11">
        <f>L7+L9+L13+L17</f>
        <v>2500</v>
      </c>
      <c r="M18" s="49" t="e">
        <f>M7+M9+M13+M17</f>
        <v>#REF!</v>
      </c>
      <c r="N18" s="11" t="e">
        <f>N7+N9+N13+N17</f>
        <v>#REF!</v>
      </c>
      <c r="O18" s="10" t="e">
        <f t="shared" si="2"/>
        <v>#REF!</v>
      </c>
      <c r="P18" s="41" t="e">
        <f t="shared" ref="P18:U18" si="13">P7+P9+P13+P17</f>
        <v>#REF!</v>
      </c>
      <c r="Q18" s="41" t="e">
        <f t="shared" si="13"/>
        <v>#REF!</v>
      </c>
      <c r="R18" s="41" t="e">
        <f t="shared" si="13"/>
        <v>#REF!</v>
      </c>
      <c r="S18" s="11" t="e">
        <f t="shared" si="13"/>
        <v>#REF!</v>
      </c>
      <c r="T18" s="11" t="e">
        <f t="shared" si="13"/>
        <v>#REF!</v>
      </c>
      <c r="U18" s="11">
        <f t="shared" si="13"/>
        <v>47840</v>
      </c>
      <c r="V18" s="10" t="e">
        <f t="shared" si="3"/>
        <v>#REF!</v>
      </c>
    </row>
    <row r="19" spans="1:22" ht="15" hidden="1" customHeight="1">
      <c r="A19" s="12" t="s">
        <v>15</v>
      </c>
      <c r="B19" s="18">
        <v>5822.45</v>
      </c>
      <c r="C19" s="5">
        <f>B19/$X$1*$W$1</f>
        <v>4695.5241935483873</v>
      </c>
      <c r="D19" s="48" t="e">
        <f>SUMIFS(#REF!,#REF!,'Summary-Updatetion Pending'!A19)</f>
        <v>#REF!</v>
      </c>
      <c r="E19" s="5" t="e">
        <f>SUMIFS(#REF!,#REF!,'Summary-Updatetion Pending'!A19,#REF!,'Summary-Updatetion Pending'!$W$2)</f>
        <v>#REF!</v>
      </c>
      <c r="F19" s="4" t="e">
        <f t="shared" si="0"/>
        <v>#REF!</v>
      </c>
      <c r="G19" s="22" t="e">
        <f>(B19-D19)/$Z$1</f>
        <v>#REF!</v>
      </c>
      <c r="H19" s="55" t="e">
        <f>SUMIFS(#REF!,#REF!,'Summary-Updatetion Pending'!A19)</f>
        <v>#REF!</v>
      </c>
      <c r="I19" s="50" t="e">
        <f>SUMIFS(#REF!,#REF!,'Summary-Updatetion Pending'!A19,#REF!,'Summary-Updatetion Pending'!$Y$2)</f>
        <v>#REF!</v>
      </c>
      <c r="J19" s="18" t="e">
        <f>SUMIFS(#REF!,#REF!,'Summary-Updatetion Pending'!A19,#REF!,'Summary-Updatetion Pending'!$Y$2,#REF!,'Summary-Updatetion Pending'!$W$2)</f>
        <v>#REF!</v>
      </c>
      <c r="K19" s="4">
        <f t="shared" si="1"/>
        <v>0</v>
      </c>
      <c r="L19" s="18">
        <v>100</v>
      </c>
      <c r="M19" s="48" t="e">
        <f>SUMIFS(#REF!,#REF!,'Summary-Updatetion Pending'!A19,#REF!,'Summary-Updatetion Pending'!$Y$1)</f>
        <v>#REF!</v>
      </c>
      <c r="N19" s="5" t="e">
        <f>SUMIFS(#REF!,#REF!,'Summary-Updatetion Pending'!A19,#REF!,'Summary-Updatetion Pending'!$W$2,#REF!,'Summary-Updatetion Pending'!$Y$1)</f>
        <v>#REF!</v>
      </c>
      <c r="O19" s="4" t="e">
        <f t="shared" si="2"/>
        <v>#REF!</v>
      </c>
      <c r="P19" s="39" t="e">
        <f>SUMIFS(#REF!,#REF!,'Summary-Updatetion Pending'!A19,#REF!,"&gt;0")</f>
        <v>#REF!</v>
      </c>
      <c r="Q19" s="39" t="e">
        <f>SUMIFS(#REF!,#REF!,'Summary-Updatetion Pending'!A19)</f>
        <v>#REF!</v>
      </c>
      <c r="R19" s="39" t="e">
        <f>SUMIFS(#REF!,#REF!,'Summary-Updatetion Pending'!A19,#REF!,'Summary-Updatetion Pending'!$W$2)</f>
        <v>#REF!</v>
      </c>
      <c r="S19" s="18" t="e">
        <f>SUMIFS(#REF!,#REF!,'Summary-Updatetion Pending'!A19)</f>
        <v>#REF!</v>
      </c>
      <c r="T19" s="18" t="e">
        <f>SUMIFS(#REF!,#REF!,'Summary-Updatetion Pending'!A19,#REF!,"&lt;=0")</f>
        <v>#REF!</v>
      </c>
      <c r="U19" s="18">
        <v>5822.45</v>
      </c>
      <c r="V19" s="4" t="e">
        <f t="shared" si="3"/>
        <v>#REF!</v>
      </c>
    </row>
    <row r="20" spans="1:22" ht="15" hidden="1" customHeight="1">
      <c r="A20" s="12" t="s">
        <v>16</v>
      </c>
      <c r="B20" s="18">
        <v>2656.7000000000003</v>
      </c>
      <c r="C20" s="5">
        <f>B20/$X$1*$W$1</f>
        <v>2142.5</v>
      </c>
      <c r="D20" s="48" t="e">
        <f>SUMIFS(#REF!,#REF!,'Summary-Updatetion Pending'!A20)</f>
        <v>#REF!</v>
      </c>
      <c r="E20" s="5" t="e">
        <f>SUMIFS(#REF!,#REF!,'Summary-Updatetion Pending'!A20,#REF!,'Summary-Updatetion Pending'!$W$2)</f>
        <v>#REF!</v>
      </c>
      <c r="F20" s="4" t="e">
        <f t="shared" si="0"/>
        <v>#REF!</v>
      </c>
      <c r="G20" s="22" t="e">
        <f>(B20-D20)/$Z$1</f>
        <v>#REF!</v>
      </c>
      <c r="H20" s="55" t="e">
        <f>SUMIFS(#REF!,#REF!,'Summary-Updatetion Pending'!A20)</f>
        <v>#REF!</v>
      </c>
      <c r="I20" s="50" t="e">
        <f>SUMIFS(#REF!,#REF!,'Summary-Updatetion Pending'!A20,#REF!,'Summary-Updatetion Pending'!$Y$2)</f>
        <v>#REF!</v>
      </c>
      <c r="J20" s="18" t="e">
        <f>SUMIFS(#REF!,#REF!,'Summary-Updatetion Pending'!A20,#REF!,'Summary-Updatetion Pending'!$Y$2,#REF!,'Summary-Updatetion Pending'!$W$2)</f>
        <v>#REF!</v>
      </c>
      <c r="K20" s="4">
        <f t="shared" si="1"/>
        <v>0</v>
      </c>
      <c r="L20" s="18">
        <v>200</v>
      </c>
      <c r="M20" s="48" t="e">
        <f>SUMIFS(#REF!,#REF!,'Summary-Updatetion Pending'!A20,#REF!,'Summary-Updatetion Pending'!$Y$1)</f>
        <v>#REF!</v>
      </c>
      <c r="N20" s="5" t="e">
        <f>SUMIFS(#REF!,#REF!,'Summary-Updatetion Pending'!A20,#REF!,'Summary-Updatetion Pending'!$W$2,#REF!,'Summary-Updatetion Pending'!$Y$1)</f>
        <v>#REF!</v>
      </c>
      <c r="O20" s="4" t="e">
        <f t="shared" si="2"/>
        <v>#REF!</v>
      </c>
      <c r="P20" s="39" t="e">
        <f>SUMIFS(#REF!,#REF!,'Summary-Updatetion Pending'!A20,#REF!,"&gt;0")</f>
        <v>#REF!</v>
      </c>
      <c r="Q20" s="39" t="e">
        <f>SUMIFS(#REF!,#REF!,'Summary-Updatetion Pending'!A20)</f>
        <v>#REF!</v>
      </c>
      <c r="R20" s="39" t="e">
        <f>SUMIFS(#REF!,#REF!,'Summary-Updatetion Pending'!A20,#REF!,'Summary-Updatetion Pending'!$W$2)</f>
        <v>#REF!</v>
      </c>
      <c r="S20" s="18" t="e">
        <f>SUMIFS(#REF!,#REF!,'Summary-Updatetion Pending'!A20)</f>
        <v>#REF!</v>
      </c>
      <c r="T20" s="18" t="e">
        <f>SUMIFS(#REF!,#REF!,'Summary-Updatetion Pending'!A20,#REF!,"&lt;=0")</f>
        <v>#REF!</v>
      </c>
      <c r="U20" s="18">
        <v>2656.7000000000003</v>
      </c>
      <c r="V20" s="4" t="e">
        <f t="shared" si="3"/>
        <v>#REF!</v>
      </c>
    </row>
    <row r="21" spans="1:22" ht="15" hidden="1" customHeight="1">
      <c r="A21" s="12" t="s">
        <v>17</v>
      </c>
      <c r="B21" s="18">
        <v>2750.85</v>
      </c>
      <c r="C21" s="5">
        <f>B21/$X$1*$W$1</f>
        <v>2218.4274193548385</v>
      </c>
      <c r="D21" s="48" t="e">
        <f>SUMIFS(#REF!,#REF!,'Summary-Updatetion Pending'!A21)</f>
        <v>#REF!</v>
      </c>
      <c r="E21" s="5" t="e">
        <f>SUMIFS(#REF!,#REF!,'Summary-Updatetion Pending'!A21,#REF!,'Summary-Updatetion Pending'!$W$2)</f>
        <v>#REF!</v>
      </c>
      <c r="F21" s="4" t="e">
        <f t="shared" si="0"/>
        <v>#REF!</v>
      </c>
      <c r="G21" s="22" t="e">
        <f>(B21-D21)/$Z$1</f>
        <v>#REF!</v>
      </c>
      <c r="H21" s="55" t="e">
        <f>SUMIFS(#REF!,#REF!,'Summary-Updatetion Pending'!A21)</f>
        <v>#REF!</v>
      </c>
      <c r="I21" s="50" t="e">
        <f>SUMIFS(#REF!,#REF!,'Summary-Updatetion Pending'!A21,#REF!,'Summary-Updatetion Pending'!$Y$2)</f>
        <v>#REF!</v>
      </c>
      <c r="J21" s="18" t="e">
        <f>SUMIFS(#REF!,#REF!,'Summary-Updatetion Pending'!A21,#REF!,'Summary-Updatetion Pending'!$Y$2,#REF!,'Summary-Updatetion Pending'!$W$2)</f>
        <v>#REF!</v>
      </c>
      <c r="K21" s="4">
        <f t="shared" si="1"/>
        <v>0</v>
      </c>
      <c r="L21" s="18">
        <v>200</v>
      </c>
      <c r="M21" s="48" t="e">
        <f>SUMIFS(#REF!,#REF!,'Summary-Updatetion Pending'!A21,#REF!,'Summary-Updatetion Pending'!$Y$1)</f>
        <v>#REF!</v>
      </c>
      <c r="N21" s="5" t="e">
        <f>SUMIFS(#REF!,#REF!,'Summary-Updatetion Pending'!A21,#REF!,'Summary-Updatetion Pending'!$W$2,#REF!,'Summary-Updatetion Pending'!$Y$1)</f>
        <v>#REF!</v>
      </c>
      <c r="O21" s="4" t="e">
        <f t="shared" si="2"/>
        <v>#REF!</v>
      </c>
      <c r="P21" s="39" t="e">
        <f>SUMIFS(#REF!,#REF!,'Summary-Updatetion Pending'!A21,#REF!,"&gt;0")</f>
        <v>#REF!</v>
      </c>
      <c r="Q21" s="39" t="e">
        <f>SUMIFS(#REF!,#REF!,'Summary-Updatetion Pending'!A21)</f>
        <v>#REF!</v>
      </c>
      <c r="R21" s="39" t="e">
        <f>SUMIFS(#REF!,#REF!,'Summary-Updatetion Pending'!A21,#REF!,'Summary-Updatetion Pending'!$W$2)</f>
        <v>#REF!</v>
      </c>
      <c r="S21" s="18" t="e">
        <f>SUMIFS(#REF!,#REF!,'Summary-Updatetion Pending'!A21)</f>
        <v>#REF!</v>
      </c>
      <c r="T21" s="18" t="e">
        <f>SUMIFS(#REF!,#REF!,'Summary-Updatetion Pending'!A21,#REF!,"&lt;=0")</f>
        <v>#REF!</v>
      </c>
      <c r="U21" s="18">
        <v>2750.85</v>
      </c>
      <c r="V21" s="4" t="e">
        <f t="shared" si="3"/>
        <v>#REF!</v>
      </c>
    </row>
    <row r="22" spans="1:22" ht="15" customHeight="1">
      <c r="A22" s="6" t="s">
        <v>18</v>
      </c>
      <c r="B22" s="8">
        <f t="shared" ref="B22" si="14">SUM(B19:B21)</f>
        <v>11230</v>
      </c>
      <c r="C22" s="8">
        <f>SUM(C19:C21)</f>
        <v>9056.4516129032254</v>
      </c>
      <c r="D22" s="49" t="e">
        <f>SUM(D19:D21)</f>
        <v>#REF!</v>
      </c>
      <c r="E22" s="8" t="e">
        <f>SUM(E19:E21)</f>
        <v>#REF!</v>
      </c>
      <c r="F22" s="7" t="e">
        <f t="shared" si="0"/>
        <v>#REF!</v>
      </c>
      <c r="G22" s="8" t="e">
        <f>SUM(G19:G21)</f>
        <v>#REF!</v>
      </c>
      <c r="H22" s="17" t="e">
        <f>SUM(H19:H21)</f>
        <v>#REF!</v>
      </c>
      <c r="I22" s="49" t="e">
        <f>SUM(I19:I21)</f>
        <v>#REF!</v>
      </c>
      <c r="J22" s="8" t="e">
        <f>SUM(J19:J21)</f>
        <v>#REF!</v>
      </c>
      <c r="K22" s="7">
        <f t="shared" si="1"/>
        <v>0</v>
      </c>
      <c r="L22" s="8">
        <f>SUM(L19:L21)</f>
        <v>500</v>
      </c>
      <c r="M22" s="49" t="e">
        <f>SUM(M19:M21)</f>
        <v>#REF!</v>
      </c>
      <c r="N22" s="8" t="e">
        <f>SUM(N19:N21)</f>
        <v>#REF!</v>
      </c>
      <c r="O22" s="7" t="e">
        <f t="shared" si="2"/>
        <v>#REF!</v>
      </c>
      <c r="P22" s="40" t="e">
        <f t="shared" ref="P22:U22" si="15">SUM(P19:P21)</f>
        <v>#REF!</v>
      </c>
      <c r="Q22" s="40" t="e">
        <f t="shared" si="15"/>
        <v>#REF!</v>
      </c>
      <c r="R22" s="40" t="e">
        <f t="shared" si="15"/>
        <v>#REF!</v>
      </c>
      <c r="S22" s="8" t="e">
        <f t="shared" si="15"/>
        <v>#REF!</v>
      </c>
      <c r="T22" s="8" t="e">
        <f t="shared" si="15"/>
        <v>#REF!</v>
      </c>
      <c r="U22" s="8">
        <f t="shared" si="15"/>
        <v>11230</v>
      </c>
      <c r="V22" s="7" t="e">
        <f t="shared" si="3"/>
        <v>#REF!</v>
      </c>
    </row>
    <row r="23" spans="1:22" ht="15" hidden="1" customHeight="1">
      <c r="A23" s="12" t="s">
        <v>19</v>
      </c>
      <c r="B23" s="18">
        <v>3113.6500000000005</v>
      </c>
      <c r="C23" s="5">
        <f>B23/$X$1*$W$1</f>
        <v>2511.0080645161293</v>
      </c>
      <c r="D23" s="48" t="e">
        <f>SUMIFS(#REF!,#REF!,'Summary-Updatetion Pending'!A23)</f>
        <v>#REF!</v>
      </c>
      <c r="E23" s="5" t="e">
        <f>SUMIFS(#REF!,#REF!,'Summary-Updatetion Pending'!A23,#REF!,'Summary-Updatetion Pending'!$W$2)</f>
        <v>#REF!</v>
      </c>
      <c r="F23" s="4" t="e">
        <f t="shared" si="0"/>
        <v>#REF!</v>
      </c>
      <c r="G23" s="22" t="e">
        <f>(B23-D23)/$Z$1</f>
        <v>#REF!</v>
      </c>
      <c r="H23" s="55" t="e">
        <f>SUMIFS(#REF!,#REF!,'Summary-Updatetion Pending'!A23)</f>
        <v>#REF!</v>
      </c>
      <c r="I23" s="50" t="e">
        <f>SUMIFS(#REF!,#REF!,'Summary-Updatetion Pending'!A23,#REF!,'Summary-Updatetion Pending'!$Y$2)</f>
        <v>#REF!</v>
      </c>
      <c r="J23" s="18" t="e">
        <f>SUMIFS(#REF!,#REF!,'Summary-Updatetion Pending'!A23,#REF!,'Summary-Updatetion Pending'!$Y$2,#REF!,'Summary-Updatetion Pending'!$W$2)</f>
        <v>#REF!</v>
      </c>
      <c r="K23" s="4">
        <f t="shared" si="1"/>
        <v>0</v>
      </c>
      <c r="L23" s="18">
        <v>200</v>
      </c>
      <c r="M23" s="48" t="e">
        <f>SUMIFS(#REF!,#REF!,'Summary-Updatetion Pending'!A23,#REF!,'Summary-Updatetion Pending'!$Y$1)</f>
        <v>#REF!</v>
      </c>
      <c r="N23" s="5" t="e">
        <f>SUMIFS(#REF!,#REF!,'Summary-Updatetion Pending'!A23,#REF!,'Summary-Updatetion Pending'!$W$2,#REF!,'Summary-Updatetion Pending'!$Y$1)</f>
        <v>#REF!</v>
      </c>
      <c r="O23" s="4" t="e">
        <f t="shared" si="2"/>
        <v>#REF!</v>
      </c>
      <c r="P23" s="39" t="e">
        <f>SUMIFS(#REF!,#REF!,'Summary-Updatetion Pending'!A23,#REF!,"&gt;0")</f>
        <v>#REF!</v>
      </c>
      <c r="Q23" s="39" t="e">
        <f>SUMIFS(#REF!,#REF!,'Summary-Updatetion Pending'!A23)</f>
        <v>#REF!</v>
      </c>
      <c r="R23" s="39" t="e">
        <f>SUMIFS(#REF!,#REF!,'Summary-Updatetion Pending'!A23,#REF!,'Summary-Updatetion Pending'!$W$2)</f>
        <v>#REF!</v>
      </c>
      <c r="S23" s="18" t="e">
        <f>SUMIFS(#REF!,#REF!,'Summary-Updatetion Pending'!A23)</f>
        <v>#REF!</v>
      </c>
      <c r="T23" s="18" t="e">
        <f>SUMIFS(#REF!,#REF!,'Summary-Updatetion Pending'!A23,#REF!,"&lt;=0")</f>
        <v>#REF!</v>
      </c>
      <c r="U23" s="18">
        <v>3113.6500000000005</v>
      </c>
      <c r="V23" s="4" t="e">
        <f t="shared" si="3"/>
        <v>#REF!</v>
      </c>
    </row>
    <row r="24" spans="1:22" ht="15" hidden="1" customHeight="1">
      <c r="A24" s="12" t="s">
        <v>20</v>
      </c>
      <c r="B24" s="18">
        <v>2300.6999999999998</v>
      </c>
      <c r="C24" s="5">
        <f>B24/$X$1*$W$1</f>
        <v>1855.4032258064512</v>
      </c>
      <c r="D24" s="48" t="e">
        <f>SUMIFS(#REF!,#REF!,'Summary-Updatetion Pending'!A24)</f>
        <v>#REF!</v>
      </c>
      <c r="E24" s="5" t="e">
        <f>SUMIFS(#REF!,#REF!,'Summary-Updatetion Pending'!A24,#REF!,'Summary-Updatetion Pending'!$W$2)</f>
        <v>#REF!</v>
      </c>
      <c r="F24" s="4" t="e">
        <f t="shared" si="0"/>
        <v>#REF!</v>
      </c>
      <c r="G24" s="22" t="e">
        <f>(B24-D24)/$Z$1</f>
        <v>#REF!</v>
      </c>
      <c r="H24" s="55" t="e">
        <f>SUMIFS(#REF!,#REF!,'Summary-Updatetion Pending'!A24)</f>
        <v>#REF!</v>
      </c>
      <c r="I24" s="50" t="e">
        <f>SUMIFS(#REF!,#REF!,'Summary-Updatetion Pending'!A24,#REF!,'Summary-Updatetion Pending'!$Y$2)</f>
        <v>#REF!</v>
      </c>
      <c r="J24" s="18" t="e">
        <f>SUMIFS(#REF!,#REF!,'Summary-Updatetion Pending'!A24,#REF!,'Summary-Updatetion Pending'!$Y$2,#REF!,'Summary-Updatetion Pending'!$W$2)</f>
        <v>#REF!</v>
      </c>
      <c r="K24" s="4">
        <f t="shared" si="1"/>
        <v>0</v>
      </c>
      <c r="L24" s="18">
        <v>100</v>
      </c>
      <c r="M24" s="48" t="e">
        <f>SUMIFS(#REF!,#REF!,'Summary-Updatetion Pending'!A24,#REF!,'Summary-Updatetion Pending'!$Y$1)</f>
        <v>#REF!</v>
      </c>
      <c r="N24" s="5" t="e">
        <f>SUMIFS(#REF!,#REF!,'Summary-Updatetion Pending'!A24,#REF!,'Summary-Updatetion Pending'!$W$2,#REF!,'Summary-Updatetion Pending'!$Y$1)</f>
        <v>#REF!</v>
      </c>
      <c r="O24" s="4" t="e">
        <f t="shared" si="2"/>
        <v>#REF!</v>
      </c>
      <c r="P24" s="39" t="e">
        <f>SUMIFS(#REF!,#REF!,'Summary-Updatetion Pending'!A24,#REF!,"&gt;0")</f>
        <v>#REF!</v>
      </c>
      <c r="Q24" s="39" t="e">
        <f>SUMIFS(#REF!,#REF!,'Summary-Updatetion Pending'!A24)</f>
        <v>#REF!</v>
      </c>
      <c r="R24" s="39" t="e">
        <f>SUMIFS(#REF!,#REF!,'Summary-Updatetion Pending'!A24,#REF!,'Summary-Updatetion Pending'!$W$2)</f>
        <v>#REF!</v>
      </c>
      <c r="S24" s="18" t="e">
        <f>SUMIFS(#REF!,#REF!,'Summary-Updatetion Pending'!A24)</f>
        <v>#REF!</v>
      </c>
      <c r="T24" s="18" t="e">
        <f>SUMIFS(#REF!,#REF!,'Summary-Updatetion Pending'!A24,#REF!,"&lt;=0")</f>
        <v>#REF!</v>
      </c>
      <c r="U24" s="18">
        <v>2300.6999999999998</v>
      </c>
      <c r="V24" s="4" t="e">
        <f t="shared" si="3"/>
        <v>#REF!</v>
      </c>
    </row>
    <row r="25" spans="1:22" ht="15" hidden="1" customHeight="1">
      <c r="A25" s="12" t="s">
        <v>21</v>
      </c>
      <c r="B25" s="18">
        <v>2967.05</v>
      </c>
      <c r="C25" s="5">
        <f>B25/$X$1*$W$1</f>
        <v>2392.7822580645161</v>
      </c>
      <c r="D25" s="48" t="e">
        <f>SUMIFS(#REF!,#REF!,'Summary-Updatetion Pending'!A25)</f>
        <v>#REF!</v>
      </c>
      <c r="E25" s="5" t="e">
        <f>SUMIFS(#REF!,#REF!,'Summary-Updatetion Pending'!A25,#REF!,'Summary-Updatetion Pending'!$W$2)</f>
        <v>#REF!</v>
      </c>
      <c r="F25" s="4" t="e">
        <f t="shared" si="0"/>
        <v>#REF!</v>
      </c>
      <c r="G25" s="22" t="e">
        <f>(B25-D25)/$Z$1</f>
        <v>#REF!</v>
      </c>
      <c r="H25" s="55" t="e">
        <f>SUMIFS(#REF!,#REF!,'Summary-Updatetion Pending'!A25)</f>
        <v>#REF!</v>
      </c>
      <c r="I25" s="50" t="e">
        <f>SUMIFS(#REF!,#REF!,'Summary-Updatetion Pending'!A25,#REF!,'Summary-Updatetion Pending'!$Y$2)</f>
        <v>#REF!</v>
      </c>
      <c r="J25" s="18" t="e">
        <f>SUMIFS(#REF!,#REF!,'Summary-Updatetion Pending'!A25,#REF!,'Summary-Updatetion Pending'!$Y$2,#REF!,'Summary-Updatetion Pending'!$W$2)</f>
        <v>#REF!</v>
      </c>
      <c r="K25" s="4">
        <f t="shared" si="1"/>
        <v>0</v>
      </c>
      <c r="L25" s="18">
        <v>200</v>
      </c>
      <c r="M25" s="48" t="e">
        <f>SUMIFS(#REF!,#REF!,'Summary-Updatetion Pending'!A25,#REF!,'Summary-Updatetion Pending'!$Y$1)</f>
        <v>#REF!</v>
      </c>
      <c r="N25" s="5" t="e">
        <f>SUMIFS(#REF!,#REF!,'Summary-Updatetion Pending'!A25,#REF!,'Summary-Updatetion Pending'!$W$2,#REF!,'Summary-Updatetion Pending'!$Y$1)</f>
        <v>#REF!</v>
      </c>
      <c r="O25" s="4" t="e">
        <f t="shared" si="2"/>
        <v>#REF!</v>
      </c>
      <c r="P25" s="39" t="e">
        <f>SUMIFS(#REF!,#REF!,'Summary-Updatetion Pending'!A25,#REF!,"&gt;0")</f>
        <v>#REF!</v>
      </c>
      <c r="Q25" s="39" t="e">
        <f>SUMIFS(#REF!,#REF!,'Summary-Updatetion Pending'!A25)</f>
        <v>#REF!</v>
      </c>
      <c r="R25" s="39" t="e">
        <f>SUMIFS(#REF!,#REF!,'Summary-Updatetion Pending'!A25,#REF!,'Summary-Updatetion Pending'!$W$2)</f>
        <v>#REF!</v>
      </c>
      <c r="S25" s="18" t="e">
        <f>SUMIFS(#REF!,#REF!,'Summary-Updatetion Pending'!A25)</f>
        <v>#REF!</v>
      </c>
      <c r="T25" s="18" t="e">
        <f>SUMIFS(#REF!,#REF!,'Summary-Updatetion Pending'!A25,#REF!,"&lt;=0")</f>
        <v>#REF!</v>
      </c>
      <c r="U25" s="18">
        <v>2967.05</v>
      </c>
      <c r="V25" s="4" t="e">
        <f t="shared" si="3"/>
        <v>#REF!</v>
      </c>
    </row>
    <row r="26" spans="1:22" ht="15" customHeight="1">
      <c r="A26" s="6" t="s">
        <v>22</v>
      </c>
      <c r="B26" s="8">
        <f t="shared" ref="B26" si="16">SUM(B23:B25)</f>
        <v>8381.4000000000015</v>
      </c>
      <c r="C26" s="8">
        <f>SUM(C23:C25)</f>
        <v>6759.1935483870966</v>
      </c>
      <c r="D26" s="49" t="e">
        <f>SUM(D23:D25)</f>
        <v>#REF!</v>
      </c>
      <c r="E26" s="8" t="e">
        <f>SUM(E23:E25)</f>
        <v>#REF!</v>
      </c>
      <c r="F26" s="7" t="e">
        <f t="shared" si="0"/>
        <v>#REF!</v>
      </c>
      <c r="G26" s="8" t="e">
        <f>SUM(G23:G25)</f>
        <v>#REF!</v>
      </c>
      <c r="H26" s="17" t="e">
        <f>SUM(H23:H25)</f>
        <v>#REF!</v>
      </c>
      <c r="I26" s="49" t="e">
        <f>SUM(I23:I25)</f>
        <v>#REF!</v>
      </c>
      <c r="J26" s="8" t="e">
        <f>SUM(J23:J25)</f>
        <v>#REF!</v>
      </c>
      <c r="K26" s="7">
        <f t="shared" si="1"/>
        <v>0</v>
      </c>
      <c r="L26" s="8">
        <f>SUM(L23:L25)</f>
        <v>500</v>
      </c>
      <c r="M26" s="49" t="e">
        <f>SUM(M23:M25)</f>
        <v>#REF!</v>
      </c>
      <c r="N26" s="8" t="e">
        <f>SUM(N23:N25)</f>
        <v>#REF!</v>
      </c>
      <c r="O26" s="7" t="e">
        <f t="shared" si="2"/>
        <v>#REF!</v>
      </c>
      <c r="P26" s="40" t="e">
        <f t="shared" ref="P26:U26" si="17">SUM(P23:P25)</f>
        <v>#REF!</v>
      </c>
      <c r="Q26" s="40" t="e">
        <f t="shared" si="17"/>
        <v>#REF!</v>
      </c>
      <c r="R26" s="40" t="e">
        <f t="shared" si="17"/>
        <v>#REF!</v>
      </c>
      <c r="S26" s="8" t="e">
        <f t="shared" si="17"/>
        <v>#REF!</v>
      </c>
      <c r="T26" s="8" t="e">
        <f t="shared" si="17"/>
        <v>#REF!</v>
      </c>
      <c r="U26" s="8">
        <f t="shared" si="17"/>
        <v>8381.4000000000015</v>
      </c>
      <c r="V26" s="7" t="e">
        <f t="shared" si="3"/>
        <v>#REF!</v>
      </c>
    </row>
    <row r="27" spans="1:22" ht="15" hidden="1" customHeight="1">
      <c r="A27" s="12" t="s">
        <v>23</v>
      </c>
      <c r="B27" s="18">
        <v>6530.2</v>
      </c>
      <c r="C27" s="5">
        <f>B27/$X$1*$W$1</f>
        <v>5266.2903225806449</v>
      </c>
      <c r="D27" s="48" t="e">
        <f>SUMIFS(#REF!,#REF!,'Summary-Updatetion Pending'!A27)</f>
        <v>#REF!</v>
      </c>
      <c r="E27" s="5" t="e">
        <f>SUMIFS(#REF!,#REF!,'Summary-Updatetion Pending'!A27,#REF!,'Summary-Updatetion Pending'!$W$2)</f>
        <v>#REF!</v>
      </c>
      <c r="F27" s="4" t="e">
        <f t="shared" si="0"/>
        <v>#REF!</v>
      </c>
      <c r="G27" s="22" t="e">
        <f>(B27-D27)/$Z$1</f>
        <v>#REF!</v>
      </c>
      <c r="H27" s="55" t="e">
        <f>SUMIFS(#REF!,#REF!,'Summary-Updatetion Pending'!A27)</f>
        <v>#REF!</v>
      </c>
      <c r="I27" s="50" t="e">
        <f>SUMIFS(#REF!,#REF!,'Summary-Updatetion Pending'!A27,#REF!,'Summary-Updatetion Pending'!$Y$2)</f>
        <v>#REF!</v>
      </c>
      <c r="J27" s="18" t="e">
        <f>SUMIFS(#REF!,#REF!,'Summary-Updatetion Pending'!A27,#REF!,'Summary-Updatetion Pending'!$Y$2,#REF!,'Summary-Updatetion Pending'!$W$2)</f>
        <v>#REF!</v>
      </c>
      <c r="K27" s="4">
        <f t="shared" si="1"/>
        <v>0</v>
      </c>
      <c r="L27" s="18">
        <v>100</v>
      </c>
      <c r="M27" s="48" t="e">
        <f>SUMIFS(#REF!,#REF!,'Summary-Updatetion Pending'!A27,#REF!,'Summary-Updatetion Pending'!$Y$1)</f>
        <v>#REF!</v>
      </c>
      <c r="N27" s="5" t="e">
        <f>SUMIFS(#REF!,#REF!,'Summary-Updatetion Pending'!A27,#REF!,'Summary-Updatetion Pending'!$W$2,#REF!,'Summary-Updatetion Pending'!$Y$1)</f>
        <v>#REF!</v>
      </c>
      <c r="O27" s="4" t="e">
        <f t="shared" si="2"/>
        <v>#REF!</v>
      </c>
      <c r="P27" s="39" t="e">
        <f>SUMIFS(#REF!,#REF!,'Summary-Updatetion Pending'!A27,#REF!,"&gt;0")</f>
        <v>#REF!</v>
      </c>
      <c r="Q27" s="39" t="e">
        <f>SUMIFS(#REF!,#REF!,'Summary-Updatetion Pending'!A27)</f>
        <v>#REF!</v>
      </c>
      <c r="R27" s="39" t="e">
        <f>SUMIFS(#REF!,#REF!,'Summary-Updatetion Pending'!A27,#REF!,'Summary-Updatetion Pending'!$W$2)</f>
        <v>#REF!</v>
      </c>
      <c r="S27" s="18" t="e">
        <f>SUMIFS(#REF!,#REF!,'Summary-Updatetion Pending'!A27)</f>
        <v>#REF!</v>
      </c>
      <c r="T27" s="18" t="e">
        <f>SUMIFS(#REF!,#REF!,'Summary-Updatetion Pending'!A27,#REF!,"&lt;=0")</f>
        <v>#REF!</v>
      </c>
      <c r="U27" s="18">
        <v>6530.2</v>
      </c>
      <c r="V27" s="4" t="e">
        <f t="shared" si="3"/>
        <v>#REF!</v>
      </c>
    </row>
    <row r="28" spans="1:22" ht="15" hidden="1" customHeight="1">
      <c r="A28" s="12" t="s">
        <v>24</v>
      </c>
      <c r="B28" s="18">
        <v>5520.25</v>
      </c>
      <c r="C28" s="5">
        <f>B28/$X$1*$W$1</f>
        <v>4451.8145161290322</v>
      </c>
      <c r="D28" s="48" t="e">
        <f>SUMIFS(#REF!,#REF!,'Summary-Updatetion Pending'!A28)</f>
        <v>#REF!</v>
      </c>
      <c r="E28" s="5" t="e">
        <f>SUMIFS(#REF!,#REF!,'Summary-Updatetion Pending'!A28,#REF!,'Summary-Updatetion Pending'!$W$2)</f>
        <v>#REF!</v>
      </c>
      <c r="F28" s="4" t="e">
        <f t="shared" si="0"/>
        <v>#REF!</v>
      </c>
      <c r="G28" s="22" t="e">
        <f>(B28-D28)/$Z$1</f>
        <v>#REF!</v>
      </c>
      <c r="H28" s="55" t="e">
        <f>SUMIFS(#REF!,#REF!,'Summary-Updatetion Pending'!A28)</f>
        <v>#REF!</v>
      </c>
      <c r="I28" s="50" t="e">
        <f>SUMIFS(#REF!,#REF!,'Summary-Updatetion Pending'!A28,#REF!,'Summary-Updatetion Pending'!$Y$2)</f>
        <v>#REF!</v>
      </c>
      <c r="J28" s="18" t="e">
        <f>SUMIFS(#REF!,#REF!,'Summary-Updatetion Pending'!A28,#REF!,'Summary-Updatetion Pending'!$Y$2,#REF!,'Summary-Updatetion Pending'!$W$2)</f>
        <v>#REF!</v>
      </c>
      <c r="K28" s="4">
        <f t="shared" si="1"/>
        <v>0</v>
      </c>
      <c r="L28" s="18">
        <v>400</v>
      </c>
      <c r="M28" s="48" t="e">
        <f>SUMIFS(#REF!,#REF!,'Summary-Updatetion Pending'!A28,#REF!,'Summary-Updatetion Pending'!$Y$1)</f>
        <v>#REF!</v>
      </c>
      <c r="N28" s="5" t="e">
        <f>SUMIFS(#REF!,#REF!,'Summary-Updatetion Pending'!A28,#REF!,'Summary-Updatetion Pending'!$W$2,#REF!,'Summary-Updatetion Pending'!$Y$1)</f>
        <v>#REF!</v>
      </c>
      <c r="O28" s="4" t="e">
        <f t="shared" si="2"/>
        <v>#REF!</v>
      </c>
      <c r="P28" s="39" t="e">
        <f>SUMIFS(#REF!,#REF!,'Summary-Updatetion Pending'!A28,#REF!,"&gt;0")</f>
        <v>#REF!</v>
      </c>
      <c r="Q28" s="39" t="e">
        <f>SUMIFS(#REF!,#REF!,'Summary-Updatetion Pending'!A28)</f>
        <v>#REF!</v>
      </c>
      <c r="R28" s="39" t="e">
        <f>SUMIFS(#REF!,#REF!,'Summary-Updatetion Pending'!A28,#REF!,'Summary-Updatetion Pending'!$W$2)</f>
        <v>#REF!</v>
      </c>
      <c r="S28" s="18" t="e">
        <f>SUMIFS(#REF!,#REF!,'Summary-Updatetion Pending'!A28)</f>
        <v>#REF!</v>
      </c>
      <c r="T28" s="18" t="e">
        <f>SUMIFS(#REF!,#REF!,'Summary-Updatetion Pending'!A28,#REF!,"&lt;=0")</f>
        <v>#REF!</v>
      </c>
      <c r="U28" s="18">
        <v>5520.25</v>
      </c>
      <c r="V28" s="4" t="e">
        <f t="shared" si="3"/>
        <v>#REF!</v>
      </c>
    </row>
    <row r="29" spans="1:22" ht="15" hidden="1" customHeight="1">
      <c r="A29" s="12" t="s">
        <v>25</v>
      </c>
      <c r="B29" s="18">
        <v>7952.5</v>
      </c>
      <c r="C29" s="5">
        <f>B29/$X$1*$W$1</f>
        <v>6413.3064516129043</v>
      </c>
      <c r="D29" s="48" t="e">
        <f>SUMIFS(#REF!,#REF!,'Summary-Updatetion Pending'!A29)</f>
        <v>#REF!</v>
      </c>
      <c r="E29" s="5" t="e">
        <f>SUMIFS(#REF!,#REF!,'Summary-Updatetion Pending'!A29,#REF!,'Summary-Updatetion Pending'!$W$2)</f>
        <v>#REF!</v>
      </c>
      <c r="F29" s="4" t="e">
        <f t="shared" si="0"/>
        <v>#REF!</v>
      </c>
      <c r="G29" s="22" t="e">
        <f>(B29-D29)/$Z$1</f>
        <v>#REF!</v>
      </c>
      <c r="H29" s="55" t="e">
        <f>SUMIFS(#REF!,#REF!,'Summary-Updatetion Pending'!A29)</f>
        <v>#REF!</v>
      </c>
      <c r="I29" s="50" t="e">
        <f>SUMIFS(#REF!,#REF!,'Summary-Updatetion Pending'!A29,#REF!,'Summary-Updatetion Pending'!$Y$2)</f>
        <v>#REF!</v>
      </c>
      <c r="J29" s="18" t="e">
        <f>SUMIFS(#REF!,#REF!,'Summary-Updatetion Pending'!A29,#REF!,'Summary-Updatetion Pending'!$Y$2,#REF!,'Summary-Updatetion Pending'!$W$2)</f>
        <v>#REF!</v>
      </c>
      <c r="K29" s="4">
        <f t="shared" si="1"/>
        <v>0</v>
      </c>
      <c r="L29" s="18">
        <v>500</v>
      </c>
      <c r="M29" s="48" t="e">
        <f>SUMIFS(#REF!,#REF!,'Summary-Updatetion Pending'!A29,#REF!,'Summary-Updatetion Pending'!$Y$1)</f>
        <v>#REF!</v>
      </c>
      <c r="N29" s="5" t="e">
        <f>SUMIFS(#REF!,#REF!,'Summary-Updatetion Pending'!A29,#REF!,'Summary-Updatetion Pending'!$W$2,#REF!,'Summary-Updatetion Pending'!$Y$1)</f>
        <v>#REF!</v>
      </c>
      <c r="O29" s="4" t="e">
        <f t="shared" si="2"/>
        <v>#REF!</v>
      </c>
      <c r="P29" s="39" t="e">
        <f>SUMIFS(#REF!,#REF!,'Summary-Updatetion Pending'!A29,#REF!,"&gt;0")</f>
        <v>#REF!</v>
      </c>
      <c r="Q29" s="39" t="e">
        <f>SUMIFS(#REF!,#REF!,'Summary-Updatetion Pending'!A29)</f>
        <v>#REF!</v>
      </c>
      <c r="R29" s="39" t="e">
        <f>SUMIFS(#REF!,#REF!,'Summary-Updatetion Pending'!A29,#REF!,'Summary-Updatetion Pending'!$W$2)</f>
        <v>#REF!</v>
      </c>
      <c r="S29" s="18" t="e">
        <f>SUMIFS(#REF!,#REF!,'Summary-Updatetion Pending'!A29)</f>
        <v>#REF!</v>
      </c>
      <c r="T29" s="18" t="e">
        <f>SUMIFS(#REF!,#REF!,'Summary-Updatetion Pending'!A29,#REF!,"&lt;=0")</f>
        <v>#REF!</v>
      </c>
      <c r="U29" s="18">
        <v>7952.5</v>
      </c>
      <c r="V29" s="4" t="e">
        <f t="shared" si="3"/>
        <v>#REF!</v>
      </c>
    </row>
    <row r="30" spans="1:22" ht="15" customHeight="1">
      <c r="A30" s="6" t="s">
        <v>26</v>
      </c>
      <c r="B30" s="8">
        <f t="shared" ref="B30" si="18">SUM(B27:B29)</f>
        <v>20002.95</v>
      </c>
      <c r="C30" s="8">
        <f>SUM(C27:C29)</f>
        <v>16131.411290322583</v>
      </c>
      <c r="D30" s="49" t="e">
        <f>SUM(D27:D29)</f>
        <v>#REF!</v>
      </c>
      <c r="E30" s="8" t="e">
        <f>SUM(E27:E29)</f>
        <v>#REF!</v>
      </c>
      <c r="F30" s="7" t="e">
        <f t="shared" si="0"/>
        <v>#REF!</v>
      </c>
      <c r="G30" s="8" t="e">
        <f>SUM(G27:G29)</f>
        <v>#REF!</v>
      </c>
      <c r="H30" s="17" t="e">
        <f>SUM(H27:H29)</f>
        <v>#REF!</v>
      </c>
      <c r="I30" s="49" t="e">
        <f>SUM(I27:I29)</f>
        <v>#REF!</v>
      </c>
      <c r="J30" s="8" t="e">
        <f>SUM(J27:J29)</f>
        <v>#REF!</v>
      </c>
      <c r="K30" s="7">
        <f t="shared" si="1"/>
        <v>0</v>
      </c>
      <c r="L30" s="8">
        <f>SUM(L27:L29)</f>
        <v>1000</v>
      </c>
      <c r="M30" s="49" t="e">
        <f>SUM(M27:M29)</f>
        <v>#REF!</v>
      </c>
      <c r="N30" s="8" t="e">
        <f>SUM(N27:N29)</f>
        <v>#REF!</v>
      </c>
      <c r="O30" s="7" t="e">
        <f t="shared" si="2"/>
        <v>#REF!</v>
      </c>
      <c r="P30" s="40" t="e">
        <f t="shared" ref="P30:U30" si="19">SUM(P27:P29)</f>
        <v>#REF!</v>
      </c>
      <c r="Q30" s="40" t="e">
        <f t="shared" si="19"/>
        <v>#REF!</v>
      </c>
      <c r="R30" s="40" t="e">
        <f t="shared" si="19"/>
        <v>#REF!</v>
      </c>
      <c r="S30" s="8" t="e">
        <f t="shared" si="19"/>
        <v>#REF!</v>
      </c>
      <c r="T30" s="8" t="e">
        <f t="shared" si="19"/>
        <v>#REF!</v>
      </c>
      <c r="U30" s="8">
        <f t="shared" si="19"/>
        <v>20002.95</v>
      </c>
      <c r="V30" s="7" t="e">
        <f t="shared" si="3"/>
        <v>#REF!</v>
      </c>
    </row>
    <row r="31" spans="1:22" ht="15" hidden="1" customHeight="1">
      <c r="A31" s="12" t="s">
        <v>27</v>
      </c>
      <c r="B31" s="18">
        <v>10526.150000000001</v>
      </c>
      <c r="C31" s="5">
        <f>B31/$X$1*$W$1</f>
        <v>8488.8306451612916</v>
      </c>
      <c r="D31" s="48" t="e">
        <f>SUMIFS(#REF!,#REF!,'Summary-Updatetion Pending'!A31)</f>
        <v>#REF!</v>
      </c>
      <c r="E31" s="5" t="e">
        <f>SUMIFS(#REF!,#REF!,'Summary-Updatetion Pending'!A31,#REF!,'Summary-Updatetion Pending'!$W$2)</f>
        <v>#REF!</v>
      </c>
      <c r="F31" s="4" t="e">
        <f t="shared" si="0"/>
        <v>#REF!</v>
      </c>
      <c r="G31" s="22" t="e">
        <f>(B31-D31)/$Z$1</f>
        <v>#REF!</v>
      </c>
      <c r="H31" s="55" t="e">
        <f>SUMIFS(#REF!,#REF!,'Summary-Updatetion Pending'!A31)</f>
        <v>#REF!</v>
      </c>
      <c r="I31" s="50" t="e">
        <f>SUMIFS(#REF!,#REF!,'Summary-Updatetion Pending'!A31,#REF!,'Summary-Updatetion Pending'!$Y$2)</f>
        <v>#REF!</v>
      </c>
      <c r="J31" s="18" t="e">
        <f>SUMIFS(#REF!,#REF!,'Summary-Updatetion Pending'!A31,#REF!,'Summary-Updatetion Pending'!$Y$2,#REF!,'Summary-Updatetion Pending'!$W$2)</f>
        <v>#REF!</v>
      </c>
      <c r="K31" s="4">
        <f t="shared" si="1"/>
        <v>0</v>
      </c>
      <c r="L31" s="18">
        <v>200</v>
      </c>
      <c r="M31" s="48" t="e">
        <f>SUMIFS(#REF!,#REF!,'Summary-Updatetion Pending'!A31,#REF!,'Summary-Updatetion Pending'!$Y$1)</f>
        <v>#REF!</v>
      </c>
      <c r="N31" s="5" t="e">
        <f>SUMIFS(#REF!,#REF!,'Summary-Updatetion Pending'!A31,#REF!,'Summary-Updatetion Pending'!$W$2,#REF!,'Summary-Updatetion Pending'!$Y$1)</f>
        <v>#REF!</v>
      </c>
      <c r="O31" s="4" t="e">
        <f t="shared" si="2"/>
        <v>#REF!</v>
      </c>
      <c r="P31" s="39" t="e">
        <f>SUMIFS(#REF!,#REF!,'Summary-Updatetion Pending'!A31,#REF!,"&gt;0")</f>
        <v>#REF!</v>
      </c>
      <c r="Q31" s="39" t="e">
        <f>SUMIFS(#REF!,#REF!,'Summary-Updatetion Pending'!A31)</f>
        <v>#REF!</v>
      </c>
      <c r="R31" s="39" t="e">
        <f>SUMIFS(#REF!,#REF!,'Summary-Updatetion Pending'!A31,#REF!,'Summary-Updatetion Pending'!$W$2)</f>
        <v>#REF!</v>
      </c>
      <c r="S31" s="18" t="e">
        <f>SUMIFS(#REF!,#REF!,'Summary-Updatetion Pending'!A31)</f>
        <v>#REF!</v>
      </c>
      <c r="T31" s="18" t="e">
        <f>SUMIFS(#REF!,#REF!,'Summary-Updatetion Pending'!A31,#REF!,"&lt;=0")</f>
        <v>#REF!</v>
      </c>
      <c r="U31" s="18">
        <v>10526.150000000001</v>
      </c>
      <c r="V31" s="4" t="e">
        <f t="shared" si="3"/>
        <v>#REF!</v>
      </c>
    </row>
    <row r="32" spans="1:22" ht="15" hidden="1" customHeight="1">
      <c r="A32" s="12" t="s">
        <v>28</v>
      </c>
      <c r="B32" s="18">
        <v>3933.5</v>
      </c>
      <c r="C32" s="5">
        <f>B32/$X$1*$W$1</f>
        <v>3172.177419354839</v>
      </c>
      <c r="D32" s="48" t="e">
        <f>SUMIFS(#REF!,#REF!,'Summary-Updatetion Pending'!A32)</f>
        <v>#REF!</v>
      </c>
      <c r="E32" s="5" t="e">
        <f>SUMIFS(#REF!,#REF!,'Summary-Updatetion Pending'!A32,#REF!,'Summary-Updatetion Pending'!$W$2)</f>
        <v>#REF!</v>
      </c>
      <c r="F32" s="4" t="e">
        <f t="shared" si="0"/>
        <v>#REF!</v>
      </c>
      <c r="G32" s="22" t="e">
        <f>(B32-D32)/$Z$1</f>
        <v>#REF!</v>
      </c>
      <c r="H32" s="55" t="e">
        <f>SUMIFS(#REF!,#REF!,'Summary-Updatetion Pending'!A32)</f>
        <v>#REF!</v>
      </c>
      <c r="I32" s="50" t="e">
        <f>SUMIFS(#REF!,#REF!,'Summary-Updatetion Pending'!A32,#REF!,'Summary-Updatetion Pending'!$Y$2)</f>
        <v>#REF!</v>
      </c>
      <c r="J32" s="18" t="e">
        <f>SUMIFS(#REF!,#REF!,'Summary-Updatetion Pending'!A32,#REF!,'Summary-Updatetion Pending'!$Y$2,#REF!,'Summary-Updatetion Pending'!$W$2)</f>
        <v>#REF!</v>
      </c>
      <c r="K32" s="4">
        <f t="shared" si="1"/>
        <v>0</v>
      </c>
      <c r="L32" s="18">
        <v>250</v>
      </c>
      <c r="M32" s="48" t="e">
        <f>SUMIFS(#REF!,#REF!,'Summary-Updatetion Pending'!A32,#REF!,'Summary-Updatetion Pending'!$Y$1)</f>
        <v>#REF!</v>
      </c>
      <c r="N32" s="5" t="e">
        <f>SUMIFS(#REF!,#REF!,'Summary-Updatetion Pending'!A32,#REF!,'Summary-Updatetion Pending'!$W$2,#REF!,'Summary-Updatetion Pending'!$Y$1)</f>
        <v>#REF!</v>
      </c>
      <c r="O32" s="4" t="e">
        <f t="shared" si="2"/>
        <v>#REF!</v>
      </c>
      <c r="P32" s="39" t="e">
        <f>SUMIFS(#REF!,#REF!,'Summary-Updatetion Pending'!A32,#REF!,"&gt;0")</f>
        <v>#REF!</v>
      </c>
      <c r="Q32" s="39" t="e">
        <f>SUMIFS(#REF!,#REF!,'Summary-Updatetion Pending'!A32)</f>
        <v>#REF!</v>
      </c>
      <c r="R32" s="39" t="e">
        <f>SUMIFS(#REF!,#REF!,'Summary-Updatetion Pending'!A32,#REF!,'Summary-Updatetion Pending'!$W$2)</f>
        <v>#REF!</v>
      </c>
      <c r="S32" s="18" t="e">
        <f>SUMIFS(#REF!,#REF!,'Summary-Updatetion Pending'!A32)</f>
        <v>#REF!</v>
      </c>
      <c r="T32" s="18" t="e">
        <f>SUMIFS(#REF!,#REF!,'Summary-Updatetion Pending'!A32,#REF!,"&lt;=0")</f>
        <v>#REF!</v>
      </c>
      <c r="U32" s="18">
        <v>3933.5</v>
      </c>
      <c r="V32" s="4" t="e">
        <f t="shared" si="3"/>
        <v>#REF!</v>
      </c>
    </row>
    <row r="33" spans="1:22" ht="15" hidden="1" customHeight="1">
      <c r="A33" s="12" t="s">
        <v>29</v>
      </c>
      <c r="B33" s="18">
        <v>1213.5</v>
      </c>
      <c r="C33" s="5">
        <f>B33/$X$1*$W$1</f>
        <v>978.62903225806463</v>
      </c>
      <c r="D33" s="48" t="e">
        <f>SUMIFS(#REF!,#REF!,'Summary-Updatetion Pending'!A33)</f>
        <v>#REF!</v>
      </c>
      <c r="E33" s="5" t="e">
        <f>SUMIFS(#REF!,#REF!,'Summary-Updatetion Pending'!A33,#REF!,'Summary-Updatetion Pending'!$W$2)</f>
        <v>#REF!</v>
      </c>
      <c r="F33" s="4" t="e">
        <f t="shared" si="0"/>
        <v>#REF!</v>
      </c>
      <c r="G33" s="22" t="e">
        <f>(B33-D33)/$Z$1</f>
        <v>#REF!</v>
      </c>
      <c r="H33" s="55" t="e">
        <f>SUMIFS(#REF!,#REF!,'Summary-Updatetion Pending'!A33)</f>
        <v>#REF!</v>
      </c>
      <c r="I33" s="50" t="e">
        <f>SUMIFS(#REF!,#REF!,'Summary-Updatetion Pending'!A33,#REF!,'Summary-Updatetion Pending'!$Y$2)</f>
        <v>#REF!</v>
      </c>
      <c r="J33" s="18" t="e">
        <f>SUMIFS(#REF!,#REF!,'Summary-Updatetion Pending'!A33,#REF!,'Summary-Updatetion Pending'!$Y$2,#REF!,'Summary-Updatetion Pending'!$W$2)</f>
        <v>#REF!</v>
      </c>
      <c r="K33" s="4">
        <f t="shared" si="1"/>
        <v>0</v>
      </c>
      <c r="L33" s="18">
        <v>50</v>
      </c>
      <c r="M33" s="48" t="e">
        <f>SUMIFS(#REF!,#REF!,'Summary-Updatetion Pending'!A33,#REF!,'Summary-Updatetion Pending'!$Y$1)</f>
        <v>#REF!</v>
      </c>
      <c r="N33" s="5" t="e">
        <f>SUMIFS(#REF!,#REF!,'Summary-Updatetion Pending'!A33,#REF!,'Summary-Updatetion Pending'!$W$2,#REF!,'Summary-Updatetion Pending'!$Y$1)</f>
        <v>#REF!</v>
      </c>
      <c r="O33" s="4" t="e">
        <f t="shared" si="2"/>
        <v>#REF!</v>
      </c>
      <c r="P33" s="39" t="e">
        <f>SUMIFS(#REF!,#REF!,'Summary-Updatetion Pending'!A33,#REF!,"&gt;0")</f>
        <v>#REF!</v>
      </c>
      <c r="Q33" s="39" t="e">
        <f>SUMIFS(#REF!,#REF!,'Summary-Updatetion Pending'!A33)</f>
        <v>#REF!</v>
      </c>
      <c r="R33" s="39" t="e">
        <f>SUMIFS(#REF!,#REF!,'Summary-Updatetion Pending'!A33,#REF!,'Summary-Updatetion Pending'!$W$2)</f>
        <v>#REF!</v>
      </c>
      <c r="S33" s="18" t="e">
        <f>SUMIFS(#REF!,#REF!,'Summary-Updatetion Pending'!A33)</f>
        <v>#REF!</v>
      </c>
      <c r="T33" s="18" t="e">
        <f>SUMIFS(#REF!,#REF!,'Summary-Updatetion Pending'!A33,#REF!,"&lt;=0")</f>
        <v>#REF!</v>
      </c>
      <c r="U33" s="18">
        <v>1213.5</v>
      </c>
      <c r="V33" s="4" t="e">
        <f t="shared" si="3"/>
        <v>#REF!</v>
      </c>
    </row>
    <row r="34" spans="1:22" ht="15" customHeight="1">
      <c r="A34" s="6" t="s">
        <v>30</v>
      </c>
      <c r="B34" s="8">
        <f t="shared" ref="B34" si="20">SUM(B31:B33)</f>
        <v>15673.150000000001</v>
      </c>
      <c r="C34" s="8">
        <f>SUM(C31:C33)</f>
        <v>12639.637096774195</v>
      </c>
      <c r="D34" s="49" t="e">
        <f>SUM(D31:D33)</f>
        <v>#REF!</v>
      </c>
      <c r="E34" s="8" t="e">
        <f>SUM(E31:E33)</f>
        <v>#REF!</v>
      </c>
      <c r="F34" s="7" t="e">
        <f t="shared" si="0"/>
        <v>#REF!</v>
      </c>
      <c r="G34" s="8" t="e">
        <f>SUM(G31:G33)</f>
        <v>#REF!</v>
      </c>
      <c r="H34" s="17" t="e">
        <f>SUM(H31:H33)</f>
        <v>#REF!</v>
      </c>
      <c r="I34" s="49" t="e">
        <f>SUM(I31:I33)</f>
        <v>#REF!</v>
      </c>
      <c r="J34" s="8" t="e">
        <f>SUM(J31:J33)</f>
        <v>#REF!</v>
      </c>
      <c r="K34" s="7">
        <f t="shared" si="1"/>
        <v>0</v>
      </c>
      <c r="L34" s="8">
        <f>SUM(L31:L33)</f>
        <v>500</v>
      </c>
      <c r="M34" s="49" t="e">
        <f>SUM(M31:M33)</f>
        <v>#REF!</v>
      </c>
      <c r="N34" s="8" t="e">
        <f>SUM(N31:N33)</f>
        <v>#REF!</v>
      </c>
      <c r="O34" s="7" t="e">
        <f t="shared" si="2"/>
        <v>#REF!</v>
      </c>
      <c r="P34" s="40" t="e">
        <f t="shared" ref="P34:U34" si="21">SUM(P31:P33)</f>
        <v>#REF!</v>
      </c>
      <c r="Q34" s="40" t="e">
        <f t="shared" si="21"/>
        <v>#REF!</v>
      </c>
      <c r="R34" s="40" t="e">
        <f t="shared" si="21"/>
        <v>#REF!</v>
      </c>
      <c r="S34" s="8" t="e">
        <f t="shared" si="21"/>
        <v>#REF!</v>
      </c>
      <c r="T34" s="8" t="e">
        <f t="shared" si="21"/>
        <v>#REF!</v>
      </c>
      <c r="U34" s="8">
        <f t="shared" si="21"/>
        <v>15673.150000000001</v>
      </c>
      <c r="V34" s="7" t="e">
        <f t="shared" si="3"/>
        <v>#REF!</v>
      </c>
    </row>
    <row r="35" spans="1:22" s="2" customFormat="1" ht="15" customHeight="1">
      <c r="A35" s="9" t="s">
        <v>31</v>
      </c>
      <c r="B35" s="11">
        <f t="shared" ref="B35" si="22">B22+B26+B30+B34</f>
        <v>55287.500000000007</v>
      </c>
      <c r="C35" s="11">
        <f>C22+C26+C30+C34</f>
        <v>44586.693548387098</v>
      </c>
      <c r="D35" s="49" t="e">
        <f>D22+D26+D30+D34</f>
        <v>#REF!</v>
      </c>
      <c r="E35" s="11" t="e">
        <f>E22+E26+E30+E34</f>
        <v>#REF!</v>
      </c>
      <c r="F35" s="10" t="e">
        <f t="shared" si="0"/>
        <v>#REF!</v>
      </c>
      <c r="G35" s="11" t="e">
        <f>G22+G26+G30+G34</f>
        <v>#REF!</v>
      </c>
      <c r="H35" s="17" t="e">
        <f>H22+H26+H30+H34</f>
        <v>#REF!</v>
      </c>
      <c r="I35" s="49" t="e">
        <f>I22+I26+I30+I34</f>
        <v>#REF!</v>
      </c>
      <c r="J35" s="11" t="e">
        <f>J22+J26+J30+J34</f>
        <v>#REF!</v>
      </c>
      <c r="K35" s="10">
        <f t="shared" si="1"/>
        <v>0</v>
      </c>
      <c r="L35" s="11">
        <f>L22+L26+L30+L34</f>
        <v>2500</v>
      </c>
      <c r="M35" s="49" t="e">
        <f>M22+M26+M30+M34</f>
        <v>#REF!</v>
      </c>
      <c r="N35" s="11" t="e">
        <f>N22+N26+N30+N34</f>
        <v>#REF!</v>
      </c>
      <c r="O35" s="10" t="e">
        <f t="shared" si="2"/>
        <v>#REF!</v>
      </c>
      <c r="P35" s="41" t="e">
        <f t="shared" ref="P35:U35" si="23">P22+P26+P30+P34</f>
        <v>#REF!</v>
      </c>
      <c r="Q35" s="41" t="e">
        <f t="shared" si="23"/>
        <v>#REF!</v>
      </c>
      <c r="R35" s="41" t="e">
        <f t="shared" si="23"/>
        <v>#REF!</v>
      </c>
      <c r="S35" s="11" t="e">
        <f t="shared" si="23"/>
        <v>#REF!</v>
      </c>
      <c r="T35" s="11" t="e">
        <f t="shared" si="23"/>
        <v>#REF!</v>
      </c>
      <c r="U35" s="11">
        <f t="shared" si="23"/>
        <v>55287.500000000007</v>
      </c>
      <c r="V35" s="10" t="e">
        <f t="shared" si="3"/>
        <v>#REF!</v>
      </c>
    </row>
    <row r="36" spans="1:22" hidden="1">
      <c r="A36" s="12" t="s">
        <v>32</v>
      </c>
      <c r="B36" s="18">
        <v>1771</v>
      </c>
      <c r="C36" s="5">
        <f>B36/$X$1*$W$1</f>
        <v>1428.2258064516129</v>
      </c>
      <c r="D36" s="48" t="e">
        <f>SUMIFS(#REF!,#REF!,'Summary-Updatetion Pending'!A36)</f>
        <v>#REF!</v>
      </c>
      <c r="E36" s="5" t="e">
        <f>SUMIFS(#REF!,#REF!,'Summary-Updatetion Pending'!A36,#REF!,'Summary-Updatetion Pending'!$W$2)</f>
        <v>#REF!</v>
      </c>
      <c r="F36" s="4" t="e">
        <f t="shared" ref="F36:F52" si="24">D36/C36</f>
        <v>#REF!</v>
      </c>
      <c r="G36" s="22" t="e">
        <f>(B36-D36)/$Z$1</f>
        <v>#REF!</v>
      </c>
      <c r="H36" s="55" t="e">
        <f>SUMIFS(#REF!,#REF!,'Summary-Updatetion Pending'!A36)</f>
        <v>#REF!</v>
      </c>
      <c r="I36" s="50" t="e">
        <f>SUMIFS(#REF!,#REF!,'Summary-Updatetion Pending'!A36,#REF!,'Summary-Updatetion Pending'!$Y$2)</f>
        <v>#REF!</v>
      </c>
      <c r="J36" s="18" t="e">
        <f>SUMIFS(#REF!,#REF!,'Summary-Updatetion Pending'!A36,#REF!,'Summary-Updatetion Pending'!$Y$2,#REF!,'Summary-Updatetion Pending'!$W$2)</f>
        <v>#REF!</v>
      </c>
      <c r="K36" s="4">
        <f t="shared" si="1"/>
        <v>0</v>
      </c>
      <c r="L36" s="18">
        <v>100</v>
      </c>
      <c r="M36" s="48" t="e">
        <f>SUMIFS(#REF!,#REF!,'Summary-Updatetion Pending'!A36,#REF!,'Summary-Updatetion Pending'!$Y$1)</f>
        <v>#REF!</v>
      </c>
      <c r="N36" s="5" t="e">
        <f>SUMIFS(#REF!,#REF!,'Summary-Updatetion Pending'!A36,#REF!,'Summary-Updatetion Pending'!$W$2,#REF!,'Summary-Updatetion Pending'!$Y$1)</f>
        <v>#REF!</v>
      </c>
      <c r="O36" s="4" t="e">
        <f t="shared" si="2"/>
        <v>#REF!</v>
      </c>
      <c r="P36" s="39" t="e">
        <f>SUMIFS(#REF!,#REF!,'Summary-Updatetion Pending'!A36,#REF!,"&gt;0")</f>
        <v>#REF!</v>
      </c>
      <c r="Q36" s="39" t="e">
        <f>SUMIFS(#REF!,#REF!,'Summary-Updatetion Pending'!A36)</f>
        <v>#REF!</v>
      </c>
      <c r="R36" s="39" t="e">
        <f>SUMIFS(#REF!,#REF!,'Summary-Updatetion Pending'!A36,#REF!,'Summary-Updatetion Pending'!$W$2)</f>
        <v>#REF!</v>
      </c>
      <c r="S36" s="18" t="e">
        <f>SUMIFS(#REF!,#REF!,'Summary-Updatetion Pending'!A36)</f>
        <v>#REF!</v>
      </c>
      <c r="T36" s="18" t="e">
        <f>SUMIFS(#REF!,#REF!,'Summary-Updatetion Pending'!A36,#REF!,"&lt;=0")</f>
        <v>#REF!</v>
      </c>
      <c r="U36" s="18">
        <v>1771</v>
      </c>
      <c r="V36" s="4" t="e">
        <f t="shared" si="3"/>
        <v>#REF!</v>
      </c>
    </row>
    <row r="37" spans="1:22" hidden="1">
      <c r="A37" s="12" t="s">
        <v>33</v>
      </c>
      <c r="B37" s="18">
        <v>2270.8000000000002</v>
      </c>
      <c r="C37" s="5">
        <f>B37/$X$1*$W$1</f>
        <v>1831.2903225806456</v>
      </c>
      <c r="D37" s="48" t="e">
        <f>SUMIFS(#REF!,#REF!,'Summary-Updatetion Pending'!A37)</f>
        <v>#REF!</v>
      </c>
      <c r="E37" s="5" t="e">
        <f>SUMIFS(#REF!,#REF!,'Summary-Updatetion Pending'!A37,#REF!,'Summary-Updatetion Pending'!$W$2)</f>
        <v>#REF!</v>
      </c>
      <c r="F37" s="4" t="e">
        <f t="shared" si="24"/>
        <v>#REF!</v>
      </c>
      <c r="G37" s="22" t="e">
        <f>(B37-D37)/$Z$1</f>
        <v>#REF!</v>
      </c>
      <c r="H37" s="55" t="e">
        <f>SUMIFS(#REF!,#REF!,'Summary-Updatetion Pending'!A37)</f>
        <v>#REF!</v>
      </c>
      <c r="I37" s="50" t="e">
        <f>SUMIFS(#REF!,#REF!,'Summary-Updatetion Pending'!A37,#REF!,'Summary-Updatetion Pending'!$Y$2)</f>
        <v>#REF!</v>
      </c>
      <c r="J37" s="18" t="e">
        <f>SUMIFS(#REF!,#REF!,'Summary-Updatetion Pending'!A37,#REF!,'Summary-Updatetion Pending'!$Y$2,#REF!,'Summary-Updatetion Pending'!$W$2)</f>
        <v>#REF!</v>
      </c>
      <c r="K37" s="4">
        <f t="shared" si="1"/>
        <v>0</v>
      </c>
      <c r="L37" s="18">
        <v>300</v>
      </c>
      <c r="M37" s="48" t="e">
        <f>SUMIFS(#REF!,#REF!,'Summary-Updatetion Pending'!A37,#REF!,'Summary-Updatetion Pending'!$Y$1)</f>
        <v>#REF!</v>
      </c>
      <c r="N37" s="5" t="e">
        <f>SUMIFS(#REF!,#REF!,'Summary-Updatetion Pending'!A37,#REF!,'Summary-Updatetion Pending'!$W$2,#REF!,'Summary-Updatetion Pending'!$Y$1)</f>
        <v>#REF!</v>
      </c>
      <c r="O37" s="4" t="e">
        <f t="shared" si="2"/>
        <v>#REF!</v>
      </c>
      <c r="P37" s="39" t="e">
        <f>SUMIFS(#REF!,#REF!,'Summary-Updatetion Pending'!A37,#REF!,"&gt;0")</f>
        <v>#REF!</v>
      </c>
      <c r="Q37" s="39" t="e">
        <f>SUMIFS(#REF!,#REF!,'Summary-Updatetion Pending'!A37)</f>
        <v>#REF!</v>
      </c>
      <c r="R37" s="39" t="e">
        <f>SUMIFS(#REF!,#REF!,'Summary-Updatetion Pending'!A37,#REF!,'Summary-Updatetion Pending'!$W$2)</f>
        <v>#REF!</v>
      </c>
      <c r="S37" s="18" t="e">
        <f>SUMIFS(#REF!,#REF!,'Summary-Updatetion Pending'!A37)</f>
        <v>#REF!</v>
      </c>
      <c r="T37" s="18" t="e">
        <f>SUMIFS(#REF!,#REF!,'Summary-Updatetion Pending'!A37,#REF!,"&lt;=0")</f>
        <v>#REF!</v>
      </c>
      <c r="U37" s="18">
        <v>2270.8000000000002</v>
      </c>
      <c r="V37" s="4" t="e">
        <f t="shared" si="3"/>
        <v>#REF!</v>
      </c>
    </row>
    <row r="38" spans="1:22" hidden="1">
      <c r="A38" s="12" t="s">
        <v>34</v>
      </c>
      <c r="B38" s="18">
        <v>1980</v>
      </c>
      <c r="C38" s="5">
        <f>B38/$X$1*$W$1</f>
        <v>1596.7741935483871</v>
      </c>
      <c r="D38" s="48" t="e">
        <f>SUMIFS(#REF!,#REF!,'Summary-Updatetion Pending'!A38)</f>
        <v>#REF!</v>
      </c>
      <c r="E38" s="5" t="e">
        <f>SUMIFS(#REF!,#REF!,'Summary-Updatetion Pending'!A38,#REF!,'Summary-Updatetion Pending'!$W$2)</f>
        <v>#REF!</v>
      </c>
      <c r="F38" s="4" t="e">
        <f t="shared" si="24"/>
        <v>#REF!</v>
      </c>
      <c r="G38" s="22" t="e">
        <f>(B38-D38)/$Z$1</f>
        <v>#REF!</v>
      </c>
      <c r="H38" s="55" t="e">
        <f>SUMIFS(#REF!,#REF!,'Summary-Updatetion Pending'!A38)</f>
        <v>#REF!</v>
      </c>
      <c r="I38" s="50" t="e">
        <f>SUMIFS(#REF!,#REF!,'Summary-Updatetion Pending'!A38,#REF!,'Summary-Updatetion Pending'!$Y$2)</f>
        <v>#REF!</v>
      </c>
      <c r="J38" s="18" t="e">
        <f>SUMIFS(#REF!,#REF!,'Summary-Updatetion Pending'!A38,#REF!,'Summary-Updatetion Pending'!$Y$2,#REF!,'Summary-Updatetion Pending'!$W$2)</f>
        <v>#REF!</v>
      </c>
      <c r="K38" s="4">
        <f t="shared" si="1"/>
        <v>0</v>
      </c>
      <c r="L38" s="18">
        <v>200</v>
      </c>
      <c r="M38" s="48" t="e">
        <f>SUMIFS(#REF!,#REF!,'Summary-Updatetion Pending'!A38,#REF!,'Summary-Updatetion Pending'!$Y$1)</f>
        <v>#REF!</v>
      </c>
      <c r="N38" s="5" t="e">
        <f>SUMIFS(#REF!,#REF!,'Summary-Updatetion Pending'!A38,#REF!,'Summary-Updatetion Pending'!$W$2,#REF!,'Summary-Updatetion Pending'!$Y$1)</f>
        <v>#REF!</v>
      </c>
      <c r="O38" s="4" t="e">
        <f t="shared" si="2"/>
        <v>#REF!</v>
      </c>
      <c r="P38" s="39" t="e">
        <f>SUMIFS(#REF!,#REF!,'Summary-Updatetion Pending'!A38,#REF!,"&gt;0")</f>
        <v>#REF!</v>
      </c>
      <c r="Q38" s="39" t="e">
        <f>SUMIFS(#REF!,#REF!,'Summary-Updatetion Pending'!A38)</f>
        <v>#REF!</v>
      </c>
      <c r="R38" s="39" t="e">
        <f>SUMIFS(#REF!,#REF!,'Summary-Updatetion Pending'!A38,#REF!,'Summary-Updatetion Pending'!$W$2)</f>
        <v>#REF!</v>
      </c>
      <c r="S38" s="18" t="e">
        <f>SUMIFS(#REF!,#REF!,'Summary-Updatetion Pending'!A38)</f>
        <v>#REF!</v>
      </c>
      <c r="T38" s="18" t="e">
        <f>SUMIFS(#REF!,#REF!,'Summary-Updatetion Pending'!A38,#REF!,"&lt;=0")</f>
        <v>#REF!</v>
      </c>
      <c r="U38" s="18">
        <v>1980</v>
      </c>
      <c r="V38" s="4" t="e">
        <f t="shared" si="3"/>
        <v>#REF!</v>
      </c>
    </row>
    <row r="39" spans="1:22" hidden="1">
      <c r="A39" s="12" t="s">
        <v>35</v>
      </c>
      <c r="B39" s="18">
        <v>2532.25</v>
      </c>
      <c r="C39" s="5">
        <f>B39/$X$1*$W$1</f>
        <v>2042.1370967741937</v>
      </c>
      <c r="D39" s="48" t="e">
        <f>SUMIFS(#REF!,#REF!,'Summary-Updatetion Pending'!A39)</f>
        <v>#REF!</v>
      </c>
      <c r="E39" s="5" t="e">
        <f>SUMIFS(#REF!,#REF!,'Summary-Updatetion Pending'!A39,#REF!,'Summary-Updatetion Pending'!$W$2)</f>
        <v>#REF!</v>
      </c>
      <c r="F39" s="4" t="e">
        <f t="shared" si="24"/>
        <v>#REF!</v>
      </c>
      <c r="G39" s="22" t="e">
        <f>(B39-D39)/$Z$1</f>
        <v>#REF!</v>
      </c>
      <c r="H39" s="55" t="e">
        <f>SUMIFS(#REF!,#REF!,'Summary-Updatetion Pending'!A39)</f>
        <v>#REF!</v>
      </c>
      <c r="I39" s="50" t="e">
        <f>SUMIFS(#REF!,#REF!,'Summary-Updatetion Pending'!A39,#REF!,'Summary-Updatetion Pending'!$Y$2)</f>
        <v>#REF!</v>
      </c>
      <c r="J39" s="18" t="e">
        <f>SUMIFS(#REF!,#REF!,'Summary-Updatetion Pending'!A39,#REF!,'Summary-Updatetion Pending'!$Y$2,#REF!,'Summary-Updatetion Pending'!$W$2)</f>
        <v>#REF!</v>
      </c>
      <c r="K39" s="4">
        <f t="shared" si="1"/>
        <v>0</v>
      </c>
      <c r="L39" s="18">
        <v>300</v>
      </c>
      <c r="M39" s="48" t="e">
        <f>SUMIFS(#REF!,#REF!,'Summary-Updatetion Pending'!A39,#REF!,'Summary-Updatetion Pending'!$Y$1)</f>
        <v>#REF!</v>
      </c>
      <c r="N39" s="5" t="e">
        <f>SUMIFS(#REF!,#REF!,'Summary-Updatetion Pending'!A39,#REF!,'Summary-Updatetion Pending'!$W$2,#REF!,'Summary-Updatetion Pending'!$Y$1)</f>
        <v>#REF!</v>
      </c>
      <c r="O39" s="4" t="e">
        <f t="shared" si="2"/>
        <v>#REF!</v>
      </c>
      <c r="P39" s="39" t="e">
        <f>SUMIFS(#REF!,#REF!,'Summary-Updatetion Pending'!A39,#REF!,"&gt;0")</f>
        <v>#REF!</v>
      </c>
      <c r="Q39" s="39" t="e">
        <f>SUMIFS(#REF!,#REF!,'Summary-Updatetion Pending'!A39)</f>
        <v>#REF!</v>
      </c>
      <c r="R39" s="39" t="e">
        <f>SUMIFS(#REF!,#REF!,'Summary-Updatetion Pending'!A39,#REF!,'Summary-Updatetion Pending'!$W$2)</f>
        <v>#REF!</v>
      </c>
      <c r="S39" s="18" t="e">
        <f>SUMIFS(#REF!,#REF!,'Summary-Updatetion Pending'!A39)</f>
        <v>#REF!</v>
      </c>
      <c r="T39" s="18" t="e">
        <f>SUMIFS(#REF!,#REF!,'Summary-Updatetion Pending'!A39,#REF!,"&lt;=0")</f>
        <v>#REF!</v>
      </c>
      <c r="U39" s="18">
        <v>2532.25</v>
      </c>
      <c r="V39" s="4" t="e">
        <f t="shared" si="3"/>
        <v>#REF!</v>
      </c>
    </row>
    <row r="40" spans="1:22">
      <c r="A40" s="6" t="s">
        <v>36</v>
      </c>
      <c r="B40" s="8">
        <f t="shared" ref="B40" si="25">SUM(B36:B39)</f>
        <v>8554.0499999999993</v>
      </c>
      <c r="C40" s="8">
        <f>SUM(C36:C39)</f>
        <v>6898.427419354839</v>
      </c>
      <c r="D40" s="49" t="e">
        <f>SUM(D36:D39)</f>
        <v>#REF!</v>
      </c>
      <c r="E40" s="8" t="e">
        <f>SUM(E36:E39)</f>
        <v>#REF!</v>
      </c>
      <c r="F40" s="7" t="e">
        <f t="shared" si="24"/>
        <v>#REF!</v>
      </c>
      <c r="G40" s="8" t="e">
        <f>SUM(G36:G39)</f>
        <v>#REF!</v>
      </c>
      <c r="H40" s="17" t="e">
        <f>SUM(H36:H39)</f>
        <v>#REF!</v>
      </c>
      <c r="I40" s="49" t="e">
        <f>SUM(I36:I39)</f>
        <v>#REF!</v>
      </c>
      <c r="J40" s="8" t="e">
        <f>SUM(J36:J39)</f>
        <v>#REF!</v>
      </c>
      <c r="K40" s="7">
        <f t="shared" si="1"/>
        <v>0</v>
      </c>
      <c r="L40" s="8">
        <f>SUM(L36:L39)</f>
        <v>900</v>
      </c>
      <c r="M40" s="49" t="e">
        <f>SUM(M36:M39)</f>
        <v>#REF!</v>
      </c>
      <c r="N40" s="8" t="e">
        <f>SUM(N36:N39)</f>
        <v>#REF!</v>
      </c>
      <c r="O40" s="7" t="e">
        <f t="shared" si="2"/>
        <v>#REF!</v>
      </c>
      <c r="P40" s="40" t="e">
        <f t="shared" ref="P40:U40" si="26">SUM(P36:P39)</f>
        <v>#REF!</v>
      </c>
      <c r="Q40" s="40" t="e">
        <f t="shared" si="26"/>
        <v>#REF!</v>
      </c>
      <c r="R40" s="40" t="e">
        <f t="shared" si="26"/>
        <v>#REF!</v>
      </c>
      <c r="S40" s="8" t="e">
        <f t="shared" si="26"/>
        <v>#REF!</v>
      </c>
      <c r="T40" s="8" t="e">
        <f t="shared" si="26"/>
        <v>#REF!</v>
      </c>
      <c r="U40" s="8">
        <f t="shared" si="26"/>
        <v>8554.0499999999993</v>
      </c>
      <c r="V40" s="7" t="e">
        <f t="shared" si="3"/>
        <v>#REF!</v>
      </c>
    </row>
    <row r="41" spans="1:22" hidden="1">
      <c r="A41" s="12" t="s">
        <v>37</v>
      </c>
      <c r="B41" s="18">
        <v>2686.5</v>
      </c>
      <c r="C41" s="5">
        <f>B41/$X$1*$W$1</f>
        <v>2166.5322580645161</v>
      </c>
      <c r="D41" s="48" t="e">
        <f>SUMIFS(#REF!,#REF!,'Summary-Updatetion Pending'!A41)</f>
        <v>#REF!</v>
      </c>
      <c r="E41" s="5" t="e">
        <f>SUMIFS(#REF!,#REF!,'Summary-Updatetion Pending'!A41,#REF!,'Summary-Updatetion Pending'!$W$2)</f>
        <v>#REF!</v>
      </c>
      <c r="F41" s="4" t="e">
        <f t="shared" si="24"/>
        <v>#REF!</v>
      </c>
      <c r="G41" s="22" t="e">
        <f>(B41-D41)/$Z$1</f>
        <v>#REF!</v>
      </c>
      <c r="H41" s="55" t="e">
        <f>SUMIFS(#REF!,#REF!,'Summary-Updatetion Pending'!A41)</f>
        <v>#REF!</v>
      </c>
      <c r="I41" s="50" t="e">
        <f>SUMIFS(#REF!,#REF!,'Summary-Updatetion Pending'!A41,#REF!,'Summary-Updatetion Pending'!$Y$2)</f>
        <v>#REF!</v>
      </c>
      <c r="J41" s="18" t="e">
        <f>SUMIFS(#REF!,#REF!,'Summary-Updatetion Pending'!A41,#REF!,'Summary-Updatetion Pending'!$Y$2,#REF!,'Summary-Updatetion Pending'!$W$2)</f>
        <v>#REF!</v>
      </c>
      <c r="K41" s="4">
        <f t="shared" si="1"/>
        <v>0</v>
      </c>
      <c r="L41" s="18">
        <v>100</v>
      </c>
      <c r="M41" s="48" t="e">
        <f>SUMIFS(#REF!,#REF!,'Summary-Updatetion Pending'!A41,#REF!,'Summary-Updatetion Pending'!$Y$1)</f>
        <v>#REF!</v>
      </c>
      <c r="N41" s="5" t="e">
        <f>SUMIFS(#REF!,#REF!,'Summary-Updatetion Pending'!A41,#REF!,'Summary-Updatetion Pending'!$W$2,#REF!,'Summary-Updatetion Pending'!$Y$1)</f>
        <v>#REF!</v>
      </c>
      <c r="O41" s="4" t="e">
        <f t="shared" si="2"/>
        <v>#REF!</v>
      </c>
      <c r="P41" s="39" t="e">
        <f>SUMIFS(#REF!,#REF!,'Summary-Updatetion Pending'!A41,#REF!,"&gt;0")</f>
        <v>#REF!</v>
      </c>
      <c r="Q41" s="39" t="e">
        <f>SUMIFS(#REF!,#REF!,'Summary-Updatetion Pending'!A41)</f>
        <v>#REF!</v>
      </c>
      <c r="R41" s="39" t="e">
        <f>SUMIFS(#REF!,#REF!,'Summary-Updatetion Pending'!A41,#REF!,'Summary-Updatetion Pending'!$W$2)</f>
        <v>#REF!</v>
      </c>
      <c r="S41" s="18" t="e">
        <f>SUMIFS(#REF!,#REF!,'Summary-Updatetion Pending'!A41)</f>
        <v>#REF!</v>
      </c>
      <c r="T41" s="18" t="e">
        <f>SUMIFS(#REF!,#REF!,'Summary-Updatetion Pending'!A41,#REF!,"&lt;=0")</f>
        <v>#REF!</v>
      </c>
      <c r="U41" s="18">
        <v>2686.5</v>
      </c>
      <c r="V41" s="4" t="e">
        <f t="shared" si="3"/>
        <v>#REF!</v>
      </c>
    </row>
    <row r="42" spans="1:22" hidden="1">
      <c r="A42" s="12" t="s">
        <v>38</v>
      </c>
      <c r="B42" s="18">
        <v>11096.6</v>
      </c>
      <c r="C42" s="5">
        <f>B42/$X$1*$W$1</f>
        <v>8948.8709677419356</v>
      </c>
      <c r="D42" s="48" t="e">
        <f>SUMIFS(#REF!,#REF!,'Summary-Updatetion Pending'!A42)</f>
        <v>#REF!</v>
      </c>
      <c r="E42" s="5" t="e">
        <f>SUMIFS(#REF!,#REF!,'Summary-Updatetion Pending'!A42,#REF!,'Summary-Updatetion Pending'!$W$2)</f>
        <v>#REF!</v>
      </c>
      <c r="F42" s="4" t="e">
        <f t="shared" si="24"/>
        <v>#REF!</v>
      </c>
      <c r="G42" s="22" t="e">
        <f>(B42-D42)/$Z$1</f>
        <v>#REF!</v>
      </c>
      <c r="H42" s="55" t="e">
        <f>SUMIFS(#REF!,#REF!,'Summary-Updatetion Pending'!A42)</f>
        <v>#REF!</v>
      </c>
      <c r="I42" s="50" t="e">
        <f>SUMIFS(#REF!,#REF!,'Summary-Updatetion Pending'!A42,#REF!,'Summary-Updatetion Pending'!$Y$2)</f>
        <v>#REF!</v>
      </c>
      <c r="J42" s="18" t="e">
        <f>SUMIFS(#REF!,#REF!,'Summary-Updatetion Pending'!A42,#REF!,'Summary-Updatetion Pending'!$Y$2,#REF!,'Summary-Updatetion Pending'!$W$2)</f>
        <v>#REF!</v>
      </c>
      <c r="K42" s="4">
        <f t="shared" si="1"/>
        <v>0</v>
      </c>
      <c r="L42" s="18">
        <v>200</v>
      </c>
      <c r="M42" s="48" t="e">
        <f>SUMIFS(#REF!,#REF!,'Summary-Updatetion Pending'!A42,#REF!,'Summary-Updatetion Pending'!$Y$1)</f>
        <v>#REF!</v>
      </c>
      <c r="N42" s="5" t="e">
        <f>SUMIFS(#REF!,#REF!,'Summary-Updatetion Pending'!A42,#REF!,'Summary-Updatetion Pending'!$W$2,#REF!,'Summary-Updatetion Pending'!$Y$1)</f>
        <v>#REF!</v>
      </c>
      <c r="O42" s="4" t="e">
        <f t="shared" si="2"/>
        <v>#REF!</v>
      </c>
      <c r="P42" s="39" t="e">
        <f>SUMIFS(#REF!,#REF!,'Summary-Updatetion Pending'!A42,#REF!,"&gt;0")</f>
        <v>#REF!</v>
      </c>
      <c r="Q42" s="39" t="e">
        <f>SUMIFS(#REF!,#REF!,'Summary-Updatetion Pending'!A42)</f>
        <v>#REF!</v>
      </c>
      <c r="R42" s="39" t="e">
        <f>SUMIFS(#REF!,#REF!,'Summary-Updatetion Pending'!A42,#REF!,'Summary-Updatetion Pending'!$W$2)</f>
        <v>#REF!</v>
      </c>
      <c r="S42" s="18" t="e">
        <f>SUMIFS(#REF!,#REF!,'Summary-Updatetion Pending'!A42)</f>
        <v>#REF!</v>
      </c>
      <c r="T42" s="18" t="e">
        <f>SUMIFS(#REF!,#REF!,'Summary-Updatetion Pending'!A42,#REF!,"&lt;=0")</f>
        <v>#REF!</v>
      </c>
      <c r="U42" s="18">
        <v>11096.6</v>
      </c>
      <c r="V42" s="4" t="e">
        <f t="shared" si="3"/>
        <v>#REF!</v>
      </c>
    </row>
    <row r="43" spans="1:22">
      <c r="A43" s="13" t="s">
        <v>39</v>
      </c>
      <c r="B43" s="8">
        <f t="shared" ref="B43" si="27">SUM(B41:B42)</f>
        <v>13783.1</v>
      </c>
      <c r="C43" s="8">
        <f>SUM(C41:C42)</f>
        <v>11115.403225806451</v>
      </c>
      <c r="D43" s="49" t="e">
        <f>SUM(D41:D42)</f>
        <v>#REF!</v>
      </c>
      <c r="E43" s="8" t="e">
        <f>SUM(E41:E42)</f>
        <v>#REF!</v>
      </c>
      <c r="F43" s="7" t="e">
        <f t="shared" si="24"/>
        <v>#REF!</v>
      </c>
      <c r="G43" s="8" t="e">
        <f>SUM(G41:G42)</f>
        <v>#REF!</v>
      </c>
      <c r="H43" s="17" t="e">
        <f>SUM(H41:H42)</f>
        <v>#REF!</v>
      </c>
      <c r="I43" s="49" t="e">
        <f>SUM(I41:I42)</f>
        <v>#REF!</v>
      </c>
      <c r="J43" s="8" t="e">
        <f>SUM(J41:J42)</f>
        <v>#REF!</v>
      </c>
      <c r="K43" s="7">
        <f t="shared" si="1"/>
        <v>0</v>
      </c>
      <c r="L43" s="8">
        <f>SUM(L41:L42)</f>
        <v>300</v>
      </c>
      <c r="M43" s="49" t="e">
        <f>SUM(M41:M42)</f>
        <v>#REF!</v>
      </c>
      <c r="N43" s="8" t="e">
        <f>SUM(N41:N42)</f>
        <v>#REF!</v>
      </c>
      <c r="O43" s="7" t="e">
        <f t="shared" si="2"/>
        <v>#REF!</v>
      </c>
      <c r="P43" s="40" t="e">
        <f t="shared" ref="P43:U43" si="28">SUM(P41:P42)</f>
        <v>#REF!</v>
      </c>
      <c r="Q43" s="40" t="e">
        <f t="shared" si="28"/>
        <v>#REF!</v>
      </c>
      <c r="R43" s="40" t="e">
        <f t="shared" si="28"/>
        <v>#REF!</v>
      </c>
      <c r="S43" s="8" t="e">
        <f t="shared" si="28"/>
        <v>#REF!</v>
      </c>
      <c r="T43" s="8" t="e">
        <f t="shared" si="28"/>
        <v>#REF!</v>
      </c>
      <c r="U43" s="8">
        <f t="shared" si="28"/>
        <v>13783.1</v>
      </c>
      <c r="V43" s="7" t="e">
        <f t="shared" si="3"/>
        <v>#REF!</v>
      </c>
    </row>
    <row r="44" spans="1:22" hidden="1">
      <c r="A44" s="14" t="s">
        <v>40</v>
      </c>
      <c r="B44" s="18">
        <v>6170.8</v>
      </c>
      <c r="C44" s="5">
        <f>B44/$X$1*$W$1</f>
        <v>4976.4516129032263</v>
      </c>
      <c r="D44" s="48" t="e">
        <f>SUMIFS(#REF!,#REF!,'Summary-Updatetion Pending'!A44)</f>
        <v>#REF!</v>
      </c>
      <c r="E44" s="5" t="e">
        <f>SUMIFS(#REF!,#REF!,'Summary-Updatetion Pending'!A44,#REF!,'Summary-Updatetion Pending'!$W$2)</f>
        <v>#REF!</v>
      </c>
      <c r="F44" s="4" t="e">
        <f t="shared" si="24"/>
        <v>#REF!</v>
      </c>
      <c r="G44" s="22" t="e">
        <f>(B44-D44)/$Z$1</f>
        <v>#REF!</v>
      </c>
      <c r="H44" s="55" t="e">
        <f>SUMIFS(#REF!,#REF!,'Summary-Updatetion Pending'!A44)</f>
        <v>#REF!</v>
      </c>
      <c r="I44" s="50" t="e">
        <f>SUMIFS(#REF!,#REF!,'Summary-Updatetion Pending'!A44,#REF!,'Summary-Updatetion Pending'!$Y$2)</f>
        <v>#REF!</v>
      </c>
      <c r="J44" s="18" t="e">
        <f>SUMIFS(#REF!,#REF!,'Summary-Updatetion Pending'!A44,#REF!,'Summary-Updatetion Pending'!$Y$2,#REF!,'Summary-Updatetion Pending'!$W$2)</f>
        <v>#REF!</v>
      </c>
      <c r="K44" s="4">
        <f t="shared" si="1"/>
        <v>0</v>
      </c>
      <c r="L44" s="18">
        <v>200</v>
      </c>
      <c r="M44" s="48" t="e">
        <f>SUMIFS(#REF!,#REF!,'Summary-Updatetion Pending'!A44,#REF!,'Summary-Updatetion Pending'!$Y$1)</f>
        <v>#REF!</v>
      </c>
      <c r="N44" s="5" t="e">
        <f>SUMIFS(#REF!,#REF!,'Summary-Updatetion Pending'!A44,#REF!,'Summary-Updatetion Pending'!$W$2,#REF!,'Summary-Updatetion Pending'!$Y$1)</f>
        <v>#REF!</v>
      </c>
      <c r="O44" s="4" t="e">
        <f t="shared" si="2"/>
        <v>#REF!</v>
      </c>
      <c r="P44" s="39" t="e">
        <f>SUMIFS(#REF!,#REF!,'Summary-Updatetion Pending'!A44,#REF!,"&gt;0")</f>
        <v>#REF!</v>
      </c>
      <c r="Q44" s="39" t="e">
        <f>SUMIFS(#REF!,#REF!,'Summary-Updatetion Pending'!A44)</f>
        <v>#REF!</v>
      </c>
      <c r="R44" s="39" t="e">
        <f>SUMIFS(#REF!,#REF!,'Summary-Updatetion Pending'!A44,#REF!,'Summary-Updatetion Pending'!$W$2)</f>
        <v>#REF!</v>
      </c>
      <c r="S44" s="18" t="e">
        <f>SUMIFS(#REF!,#REF!,'Summary-Updatetion Pending'!A44)</f>
        <v>#REF!</v>
      </c>
      <c r="T44" s="18" t="e">
        <f>SUMIFS(#REF!,#REF!,'Summary-Updatetion Pending'!A44,#REF!,"&lt;=0")</f>
        <v>#REF!</v>
      </c>
      <c r="U44" s="18">
        <v>6170.8</v>
      </c>
      <c r="V44" s="4" t="e">
        <f t="shared" si="3"/>
        <v>#REF!</v>
      </c>
    </row>
    <row r="45" spans="1:22" hidden="1">
      <c r="A45" s="14" t="s">
        <v>41</v>
      </c>
      <c r="B45" s="18">
        <v>7328.1500000000005</v>
      </c>
      <c r="C45" s="5">
        <f>B45/$X$1*$W$1</f>
        <v>5909.7983870967746</v>
      </c>
      <c r="D45" s="48" t="e">
        <f>SUMIFS(#REF!,#REF!,'Summary-Updatetion Pending'!A45)</f>
        <v>#REF!</v>
      </c>
      <c r="E45" s="5" t="e">
        <f>SUMIFS(#REF!,#REF!,'Summary-Updatetion Pending'!A45,#REF!,'Summary-Updatetion Pending'!$W$2)</f>
        <v>#REF!</v>
      </c>
      <c r="F45" s="4" t="e">
        <f t="shared" si="24"/>
        <v>#REF!</v>
      </c>
      <c r="G45" s="22" t="e">
        <f>(B45-D45)/$Z$1</f>
        <v>#REF!</v>
      </c>
      <c r="H45" s="55" t="e">
        <f>SUMIFS(#REF!,#REF!,'Summary-Updatetion Pending'!A45)</f>
        <v>#REF!</v>
      </c>
      <c r="I45" s="50" t="e">
        <f>SUMIFS(#REF!,#REF!,'Summary-Updatetion Pending'!A45,#REF!,'Summary-Updatetion Pending'!$Y$2)</f>
        <v>#REF!</v>
      </c>
      <c r="J45" s="18" t="e">
        <f>SUMIFS(#REF!,#REF!,'Summary-Updatetion Pending'!A45,#REF!,'Summary-Updatetion Pending'!$Y$2,#REF!,'Summary-Updatetion Pending'!$W$2)</f>
        <v>#REF!</v>
      </c>
      <c r="K45" s="4">
        <f t="shared" si="1"/>
        <v>0</v>
      </c>
      <c r="L45" s="18">
        <v>200</v>
      </c>
      <c r="M45" s="48" t="e">
        <f>SUMIFS(#REF!,#REF!,'Summary-Updatetion Pending'!A45,#REF!,'Summary-Updatetion Pending'!$Y$1)</f>
        <v>#REF!</v>
      </c>
      <c r="N45" s="5" t="e">
        <f>SUMIFS(#REF!,#REF!,'Summary-Updatetion Pending'!A45,#REF!,'Summary-Updatetion Pending'!$W$2,#REF!,'Summary-Updatetion Pending'!$Y$1)</f>
        <v>#REF!</v>
      </c>
      <c r="O45" s="4" t="e">
        <f t="shared" si="2"/>
        <v>#REF!</v>
      </c>
      <c r="P45" s="39" t="e">
        <f>SUMIFS(#REF!,#REF!,'Summary-Updatetion Pending'!A45,#REF!,"&gt;0")</f>
        <v>#REF!</v>
      </c>
      <c r="Q45" s="39" t="e">
        <f>SUMIFS(#REF!,#REF!,'Summary-Updatetion Pending'!A45)</f>
        <v>#REF!</v>
      </c>
      <c r="R45" s="39" t="e">
        <f>SUMIFS(#REF!,#REF!,'Summary-Updatetion Pending'!A45,#REF!,'Summary-Updatetion Pending'!$W$2)</f>
        <v>#REF!</v>
      </c>
      <c r="S45" s="18" t="e">
        <f>SUMIFS(#REF!,#REF!,'Summary-Updatetion Pending'!A45)</f>
        <v>#REF!</v>
      </c>
      <c r="T45" s="18" t="e">
        <f>SUMIFS(#REF!,#REF!,'Summary-Updatetion Pending'!A45,#REF!,"&lt;=0")</f>
        <v>#REF!</v>
      </c>
      <c r="U45" s="18">
        <v>7328.1500000000005</v>
      </c>
      <c r="V45" s="4" t="e">
        <f t="shared" si="3"/>
        <v>#REF!</v>
      </c>
    </row>
    <row r="46" spans="1:22">
      <c r="A46" s="13" t="s">
        <v>42</v>
      </c>
      <c r="B46" s="8">
        <f t="shared" ref="B46" si="29">SUM(B44:B45)</f>
        <v>13498.95</v>
      </c>
      <c r="C46" s="8">
        <f>SUM(C44:C45)</f>
        <v>10886.25</v>
      </c>
      <c r="D46" s="49" t="e">
        <f>SUM(D44:D45)</f>
        <v>#REF!</v>
      </c>
      <c r="E46" s="8" t="e">
        <f>SUM(E44:E45)</f>
        <v>#REF!</v>
      </c>
      <c r="F46" s="7" t="e">
        <f t="shared" si="24"/>
        <v>#REF!</v>
      </c>
      <c r="G46" s="8" t="e">
        <f>SUM(G44:G45)</f>
        <v>#REF!</v>
      </c>
      <c r="H46" s="17" t="e">
        <f>SUM(H44:H45)</f>
        <v>#REF!</v>
      </c>
      <c r="I46" s="49" t="e">
        <f>SUM(I44:I45)</f>
        <v>#REF!</v>
      </c>
      <c r="J46" s="8" t="e">
        <f>SUM(J44:J45)</f>
        <v>#REF!</v>
      </c>
      <c r="K46" s="7">
        <f t="shared" si="1"/>
        <v>0</v>
      </c>
      <c r="L46" s="8">
        <f>SUM(L44:L45)</f>
        <v>400</v>
      </c>
      <c r="M46" s="49" t="e">
        <f>SUM(M44:M45)</f>
        <v>#REF!</v>
      </c>
      <c r="N46" s="8" t="e">
        <f>SUM(N44:N45)</f>
        <v>#REF!</v>
      </c>
      <c r="O46" s="7" t="e">
        <f t="shared" si="2"/>
        <v>#REF!</v>
      </c>
      <c r="P46" s="40" t="e">
        <f t="shared" ref="P46:U46" si="30">SUM(P44:P45)</f>
        <v>#REF!</v>
      </c>
      <c r="Q46" s="40" t="e">
        <f t="shared" si="30"/>
        <v>#REF!</v>
      </c>
      <c r="R46" s="40" t="e">
        <f t="shared" si="30"/>
        <v>#REF!</v>
      </c>
      <c r="S46" s="8" t="e">
        <f t="shared" si="30"/>
        <v>#REF!</v>
      </c>
      <c r="T46" s="8" t="e">
        <f t="shared" si="30"/>
        <v>#REF!</v>
      </c>
      <c r="U46" s="8">
        <f t="shared" si="30"/>
        <v>13498.95</v>
      </c>
      <c r="V46" s="7" t="e">
        <f t="shared" si="3"/>
        <v>#REF!</v>
      </c>
    </row>
    <row r="47" spans="1:22" ht="15" hidden="1" customHeight="1">
      <c r="A47" s="12" t="s">
        <v>43</v>
      </c>
      <c r="B47" s="18">
        <v>3351.6</v>
      </c>
      <c r="C47" s="5">
        <f>B47/$X$1*$W$1</f>
        <v>2702.9032258064512</v>
      </c>
      <c r="D47" s="48" t="e">
        <f>SUMIFS(#REF!,#REF!,'Summary-Updatetion Pending'!A47)</f>
        <v>#REF!</v>
      </c>
      <c r="E47" s="5" t="e">
        <f>SUMIFS(#REF!,#REF!,'Summary-Updatetion Pending'!A47,#REF!,'Summary-Updatetion Pending'!$W$2)</f>
        <v>#REF!</v>
      </c>
      <c r="F47" s="4" t="e">
        <f t="shared" si="24"/>
        <v>#REF!</v>
      </c>
      <c r="G47" s="22" t="e">
        <f>(B47-D47)/$Z$1</f>
        <v>#REF!</v>
      </c>
      <c r="H47" s="55" t="e">
        <f>SUMIFS(#REF!,#REF!,'Summary-Updatetion Pending'!A47)</f>
        <v>#REF!</v>
      </c>
      <c r="I47" s="50" t="e">
        <f>SUMIFS(#REF!,#REF!,'Summary-Updatetion Pending'!A47,#REF!,'Summary-Updatetion Pending'!$Y$2)</f>
        <v>#REF!</v>
      </c>
      <c r="J47" s="18" t="e">
        <f>SUMIFS(#REF!,#REF!,'Summary-Updatetion Pending'!A47,#REF!,'Summary-Updatetion Pending'!$Y$2,#REF!,'Summary-Updatetion Pending'!$W$2)</f>
        <v>#REF!</v>
      </c>
      <c r="K47" s="4">
        <f t="shared" si="1"/>
        <v>0</v>
      </c>
      <c r="L47" s="18">
        <v>300</v>
      </c>
      <c r="M47" s="48" t="e">
        <f>SUMIFS(#REF!,#REF!,'Summary-Updatetion Pending'!A47,#REF!,'Summary-Updatetion Pending'!$Y$1)</f>
        <v>#REF!</v>
      </c>
      <c r="N47" s="5" t="e">
        <f>SUMIFS(#REF!,#REF!,'Summary-Updatetion Pending'!A47,#REF!,'Summary-Updatetion Pending'!$W$2,#REF!,'Summary-Updatetion Pending'!$Y$1)</f>
        <v>#REF!</v>
      </c>
      <c r="O47" s="4" t="e">
        <f t="shared" si="2"/>
        <v>#REF!</v>
      </c>
      <c r="P47" s="39" t="e">
        <f>SUMIFS(#REF!,#REF!,'Summary-Updatetion Pending'!A47,#REF!,"&gt;0")</f>
        <v>#REF!</v>
      </c>
      <c r="Q47" s="39" t="e">
        <f>SUMIFS(#REF!,#REF!,'Summary-Updatetion Pending'!A47)</f>
        <v>#REF!</v>
      </c>
      <c r="R47" s="39" t="e">
        <f>SUMIFS(#REF!,#REF!,'Summary-Updatetion Pending'!A47,#REF!,'Summary-Updatetion Pending'!$W$2)</f>
        <v>#REF!</v>
      </c>
      <c r="S47" s="18" t="e">
        <f>SUMIFS(#REF!,#REF!,'Summary-Updatetion Pending'!A47)</f>
        <v>#REF!</v>
      </c>
      <c r="T47" s="18" t="e">
        <f>SUMIFS(#REF!,#REF!,'Summary-Updatetion Pending'!A47,#REF!,"&lt;=0")</f>
        <v>#REF!</v>
      </c>
      <c r="U47" s="18">
        <v>3351.6</v>
      </c>
      <c r="V47" s="4" t="e">
        <f t="shared" si="3"/>
        <v>#REF!</v>
      </c>
    </row>
    <row r="48" spans="1:22" ht="15" hidden="1" customHeight="1">
      <c r="A48" s="12" t="s">
        <v>44</v>
      </c>
      <c r="B48" s="18">
        <v>5709.25</v>
      </c>
      <c r="C48" s="5">
        <f>B48/$X$1*$W$1</f>
        <v>4604.2338709677415</v>
      </c>
      <c r="D48" s="48" t="e">
        <f>SUMIFS(#REF!,#REF!,'Summary-Updatetion Pending'!A48)</f>
        <v>#REF!</v>
      </c>
      <c r="E48" s="5" t="e">
        <f>SUMIFS(#REF!,#REF!,'Summary-Updatetion Pending'!A48,#REF!,'Summary-Updatetion Pending'!$W$2)</f>
        <v>#REF!</v>
      </c>
      <c r="F48" s="4" t="e">
        <f t="shared" si="24"/>
        <v>#REF!</v>
      </c>
      <c r="G48" s="22" t="e">
        <f>(B48-D48)/$Z$1</f>
        <v>#REF!</v>
      </c>
      <c r="H48" s="55" t="e">
        <f>SUMIFS(#REF!,#REF!,'Summary-Updatetion Pending'!A48)</f>
        <v>#REF!</v>
      </c>
      <c r="I48" s="50" t="e">
        <f>SUMIFS(#REF!,#REF!,'Summary-Updatetion Pending'!A48,#REF!,'Summary-Updatetion Pending'!$Y$2)</f>
        <v>#REF!</v>
      </c>
      <c r="J48" s="18" t="e">
        <f>SUMIFS(#REF!,#REF!,'Summary-Updatetion Pending'!A48,#REF!,'Summary-Updatetion Pending'!$Y$2,#REF!,'Summary-Updatetion Pending'!$W$2)</f>
        <v>#REF!</v>
      </c>
      <c r="K48" s="4">
        <f t="shared" si="1"/>
        <v>0</v>
      </c>
      <c r="L48" s="18">
        <v>500</v>
      </c>
      <c r="M48" s="48" t="e">
        <f>SUMIFS(#REF!,#REF!,'Summary-Updatetion Pending'!A48,#REF!,'Summary-Updatetion Pending'!$Y$1)</f>
        <v>#REF!</v>
      </c>
      <c r="N48" s="5" t="e">
        <f>SUMIFS(#REF!,#REF!,'Summary-Updatetion Pending'!A48,#REF!,'Summary-Updatetion Pending'!$W$2,#REF!,'Summary-Updatetion Pending'!$Y$1)</f>
        <v>#REF!</v>
      </c>
      <c r="O48" s="4" t="e">
        <f t="shared" si="2"/>
        <v>#REF!</v>
      </c>
      <c r="P48" s="39" t="e">
        <f>SUMIFS(#REF!,#REF!,'Summary-Updatetion Pending'!A48,#REF!,"&gt;0")</f>
        <v>#REF!</v>
      </c>
      <c r="Q48" s="39" t="e">
        <f>SUMIFS(#REF!,#REF!,'Summary-Updatetion Pending'!A48)</f>
        <v>#REF!</v>
      </c>
      <c r="R48" s="39" t="e">
        <f>SUMIFS(#REF!,#REF!,'Summary-Updatetion Pending'!A48,#REF!,'Summary-Updatetion Pending'!$W$2)</f>
        <v>#REF!</v>
      </c>
      <c r="S48" s="18" t="e">
        <f>SUMIFS(#REF!,#REF!,'Summary-Updatetion Pending'!A48)</f>
        <v>#REF!</v>
      </c>
      <c r="T48" s="18" t="e">
        <f>SUMIFS(#REF!,#REF!,'Summary-Updatetion Pending'!A48,#REF!,"&lt;=0")</f>
        <v>#REF!</v>
      </c>
      <c r="U48" s="18">
        <v>5709.25</v>
      </c>
      <c r="V48" s="4" t="e">
        <f t="shared" si="3"/>
        <v>#REF!</v>
      </c>
    </row>
    <row r="49" spans="1:23" ht="15" hidden="1" customHeight="1">
      <c r="A49" s="12" t="s">
        <v>45</v>
      </c>
      <c r="B49" s="18">
        <v>2575.9</v>
      </c>
      <c r="C49" s="5">
        <f>B49/$X$1*$W$1</f>
        <v>2077.3387096774195</v>
      </c>
      <c r="D49" s="48" t="e">
        <f>SUMIFS(#REF!,#REF!,'Summary-Updatetion Pending'!A49)</f>
        <v>#REF!</v>
      </c>
      <c r="E49" s="5" t="e">
        <f>SUMIFS(#REF!,#REF!,'Summary-Updatetion Pending'!A49,#REF!,'Summary-Updatetion Pending'!$W$2)</f>
        <v>#REF!</v>
      </c>
      <c r="F49" s="4" t="e">
        <f t="shared" si="24"/>
        <v>#REF!</v>
      </c>
      <c r="G49" s="22" t="e">
        <f>(B49-D49)/$Z$1</f>
        <v>#REF!</v>
      </c>
      <c r="H49" s="55" t="e">
        <f>SUMIFS(#REF!,#REF!,'Summary-Updatetion Pending'!A49)</f>
        <v>#REF!</v>
      </c>
      <c r="I49" s="50" t="e">
        <f>SUMIFS(#REF!,#REF!,'Summary-Updatetion Pending'!A49,#REF!,'Summary-Updatetion Pending'!$Y$2)</f>
        <v>#REF!</v>
      </c>
      <c r="J49" s="18" t="e">
        <f>SUMIFS(#REF!,#REF!,'Summary-Updatetion Pending'!A49,#REF!,'Summary-Updatetion Pending'!$Y$2,#REF!,'Summary-Updatetion Pending'!$W$2)</f>
        <v>#REF!</v>
      </c>
      <c r="K49" s="4">
        <f t="shared" si="1"/>
        <v>0</v>
      </c>
      <c r="L49" s="18">
        <v>100</v>
      </c>
      <c r="M49" s="48" t="e">
        <f>SUMIFS(#REF!,#REF!,'Summary-Updatetion Pending'!A49,#REF!,'Summary-Updatetion Pending'!$Y$1)</f>
        <v>#REF!</v>
      </c>
      <c r="N49" s="5" t="e">
        <f>SUMIFS(#REF!,#REF!,'Summary-Updatetion Pending'!A49,#REF!,'Summary-Updatetion Pending'!$W$2,#REF!,'Summary-Updatetion Pending'!$Y$1)</f>
        <v>#REF!</v>
      </c>
      <c r="O49" s="4" t="e">
        <f t="shared" si="2"/>
        <v>#REF!</v>
      </c>
      <c r="P49" s="39" t="e">
        <f>SUMIFS(#REF!,#REF!,'Summary-Updatetion Pending'!A49,#REF!,"&gt;0")</f>
        <v>#REF!</v>
      </c>
      <c r="Q49" s="39" t="e">
        <f>SUMIFS(#REF!,#REF!,'Summary-Updatetion Pending'!A49)</f>
        <v>#REF!</v>
      </c>
      <c r="R49" s="39" t="e">
        <f>SUMIFS(#REF!,#REF!,'Summary-Updatetion Pending'!A49,#REF!,'Summary-Updatetion Pending'!$W$2)</f>
        <v>#REF!</v>
      </c>
      <c r="S49" s="18" t="e">
        <f>SUMIFS(#REF!,#REF!,'Summary-Updatetion Pending'!A49)</f>
        <v>#REF!</v>
      </c>
      <c r="T49" s="18" t="e">
        <f>SUMIFS(#REF!,#REF!,'Summary-Updatetion Pending'!A49,#REF!,"&lt;=0")</f>
        <v>#REF!</v>
      </c>
      <c r="U49" s="18">
        <v>2575.9</v>
      </c>
      <c r="V49" s="4" t="e">
        <f t="shared" si="3"/>
        <v>#REF!</v>
      </c>
    </row>
    <row r="50" spans="1:23">
      <c r="A50" s="6" t="s">
        <v>46</v>
      </c>
      <c r="B50" s="8">
        <f t="shared" ref="B50" si="31">SUM(B47:B49)</f>
        <v>11636.75</v>
      </c>
      <c r="C50" s="8">
        <f>SUM(C47:C49)</f>
        <v>9384.4758064516136</v>
      </c>
      <c r="D50" s="49" t="e">
        <f>SUM(D47:D49)</f>
        <v>#REF!</v>
      </c>
      <c r="E50" s="8" t="e">
        <f>SUM(E47:E49)</f>
        <v>#REF!</v>
      </c>
      <c r="F50" s="7" t="e">
        <f t="shared" si="24"/>
        <v>#REF!</v>
      </c>
      <c r="G50" s="8" t="e">
        <f>SUM(G47:G49)</f>
        <v>#REF!</v>
      </c>
      <c r="H50" s="17" t="e">
        <f>SUM(H47:H49)</f>
        <v>#REF!</v>
      </c>
      <c r="I50" s="49" t="e">
        <f>SUM(I47:I49)</f>
        <v>#REF!</v>
      </c>
      <c r="J50" s="8" t="e">
        <f>SUM(J47:J49)</f>
        <v>#REF!</v>
      </c>
      <c r="K50" s="7">
        <f t="shared" si="1"/>
        <v>0</v>
      </c>
      <c r="L50" s="8">
        <f>SUM(L47:L49)</f>
        <v>900</v>
      </c>
      <c r="M50" s="49" t="e">
        <f>SUM(M47:M49)</f>
        <v>#REF!</v>
      </c>
      <c r="N50" s="8" t="e">
        <f>SUM(N47:N49)</f>
        <v>#REF!</v>
      </c>
      <c r="O50" s="7" t="e">
        <f t="shared" si="2"/>
        <v>#REF!</v>
      </c>
      <c r="P50" s="40" t="e">
        <f t="shared" ref="P50:U50" si="32">SUM(P47:P49)</f>
        <v>#REF!</v>
      </c>
      <c r="Q50" s="40" t="e">
        <f t="shared" si="32"/>
        <v>#REF!</v>
      </c>
      <c r="R50" s="40" t="e">
        <f t="shared" si="32"/>
        <v>#REF!</v>
      </c>
      <c r="S50" s="8" t="e">
        <f t="shared" si="32"/>
        <v>#REF!</v>
      </c>
      <c r="T50" s="8" t="e">
        <f t="shared" si="32"/>
        <v>#REF!</v>
      </c>
      <c r="U50" s="8">
        <f t="shared" si="32"/>
        <v>11636.75</v>
      </c>
      <c r="V50" s="7" t="e">
        <f t="shared" si="3"/>
        <v>#REF!</v>
      </c>
    </row>
    <row r="51" spans="1:23">
      <c r="A51" s="9" t="s">
        <v>47</v>
      </c>
      <c r="B51" s="11">
        <f t="shared" ref="B51" si="33">B40+B43+B46+B50</f>
        <v>47472.850000000006</v>
      </c>
      <c r="C51" s="11">
        <f>C40+C43+C46+C50</f>
        <v>38284.556451612902</v>
      </c>
      <c r="D51" s="49" t="e">
        <f>D40+D43+D46+D50</f>
        <v>#REF!</v>
      </c>
      <c r="E51" s="11" t="e">
        <f>E40+E43+E46+E50</f>
        <v>#REF!</v>
      </c>
      <c r="F51" s="10" t="e">
        <f t="shared" si="24"/>
        <v>#REF!</v>
      </c>
      <c r="G51" s="11" t="e">
        <f>G40+G43+G46+G50</f>
        <v>#REF!</v>
      </c>
      <c r="H51" s="17" t="e">
        <f>H40+H43+H46+H50</f>
        <v>#REF!</v>
      </c>
      <c r="I51" s="49" t="e">
        <f>I40+I43+I46+I50</f>
        <v>#REF!</v>
      </c>
      <c r="J51" s="11" t="e">
        <f>J40+J43+J46+J50</f>
        <v>#REF!</v>
      </c>
      <c r="K51" s="10">
        <f t="shared" si="1"/>
        <v>0</v>
      </c>
      <c r="L51" s="11">
        <f>L40+L43+L46+L50</f>
        <v>2500</v>
      </c>
      <c r="M51" s="49" t="e">
        <f>M40+M43+M46+M50</f>
        <v>#REF!</v>
      </c>
      <c r="N51" s="11" t="e">
        <f>N40+N43+N46+N50</f>
        <v>#REF!</v>
      </c>
      <c r="O51" s="10" t="e">
        <f t="shared" si="2"/>
        <v>#REF!</v>
      </c>
      <c r="P51" s="41" t="e">
        <f t="shared" ref="P51:U51" si="34">P40+P43+P46+P50</f>
        <v>#REF!</v>
      </c>
      <c r="Q51" s="41" t="e">
        <f t="shared" si="34"/>
        <v>#REF!</v>
      </c>
      <c r="R51" s="41" t="e">
        <f t="shared" si="34"/>
        <v>#REF!</v>
      </c>
      <c r="S51" s="11" t="e">
        <f t="shared" si="34"/>
        <v>#REF!</v>
      </c>
      <c r="T51" s="11" t="e">
        <f t="shared" si="34"/>
        <v>#REF!</v>
      </c>
      <c r="U51" s="11">
        <f t="shared" si="34"/>
        <v>47472.850000000006</v>
      </c>
      <c r="V51" s="10" t="e">
        <f t="shared" si="3"/>
        <v>#REF!</v>
      </c>
    </row>
    <row r="52" spans="1:23">
      <c r="A52" s="15" t="s">
        <v>48</v>
      </c>
      <c r="B52" s="17">
        <f t="shared" ref="B52" si="35">B18+B35+B51</f>
        <v>150600.35</v>
      </c>
      <c r="C52" s="17">
        <f>C18+C35+C51</f>
        <v>121451.89516129033</v>
      </c>
      <c r="D52" s="49" t="e">
        <f>D18+D35+D51</f>
        <v>#REF!</v>
      </c>
      <c r="E52" s="17" t="e">
        <f>E18+E35+E51</f>
        <v>#REF!</v>
      </c>
      <c r="F52" s="16" t="e">
        <f t="shared" si="24"/>
        <v>#REF!</v>
      </c>
      <c r="G52" s="17" t="e">
        <f>G18+G35+G51</f>
        <v>#REF!</v>
      </c>
      <c r="H52" s="17" t="e">
        <f>H18+H35+H51</f>
        <v>#REF!</v>
      </c>
      <c r="I52" s="49" t="e">
        <f>I18+I35+I51</f>
        <v>#REF!</v>
      </c>
      <c r="J52" s="17" t="e">
        <f>J18+J35+J51</f>
        <v>#REF!</v>
      </c>
      <c r="K52" s="16">
        <f t="shared" si="1"/>
        <v>0</v>
      </c>
      <c r="L52" s="17">
        <f>L18+L35+L51</f>
        <v>7500</v>
      </c>
      <c r="M52" s="49" t="e">
        <f>M18+M35+M51</f>
        <v>#REF!</v>
      </c>
      <c r="N52" s="17" t="e">
        <f>N18+N35+N51</f>
        <v>#REF!</v>
      </c>
      <c r="O52" s="16" t="e">
        <f t="shared" si="2"/>
        <v>#REF!</v>
      </c>
      <c r="P52" s="42" t="e">
        <f t="shared" ref="P52:U52" si="36">P18+P35+P51</f>
        <v>#REF!</v>
      </c>
      <c r="Q52" s="42" t="e">
        <f t="shared" si="36"/>
        <v>#REF!</v>
      </c>
      <c r="R52" s="42" t="e">
        <f t="shared" si="36"/>
        <v>#REF!</v>
      </c>
      <c r="S52" s="17" t="e">
        <f t="shared" si="36"/>
        <v>#REF!</v>
      </c>
      <c r="T52" s="17" t="e">
        <f t="shared" si="36"/>
        <v>#REF!</v>
      </c>
      <c r="U52" s="17">
        <f t="shared" si="36"/>
        <v>150600.35</v>
      </c>
      <c r="V52" s="16" t="e">
        <f t="shared" si="3"/>
        <v>#REF!</v>
      </c>
    </row>
    <row r="53" spans="1:23">
      <c r="D53" s="20"/>
      <c r="R53" s="52"/>
    </row>
    <row r="54" spans="1:23">
      <c r="D54" s="20"/>
      <c r="E54" s="56"/>
      <c r="F54" s="20"/>
      <c r="H54" s="20"/>
      <c r="R54" s="52"/>
      <c r="W54" s="46"/>
    </row>
    <row r="55" spans="1:23">
      <c r="D55" s="20"/>
      <c r="E55" s="20"/>
      <c r="G55" s="20"/>
      <c r="H55" s="20"/>
      <c r="I55" s="20"/>
      <c r="J55" s="20"/>
      <c r="K55" s="20"/>
    </row>
  </sheetData>
  <mergeCells count="4">
    <mergeCell ref="S2:T2"/>
    <mergeCell ref="U2:V2"/>
    <mergeCell ref="B2:O2"/>
    <mergeCell ref="P2:R2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935"/>
  <sheetViews>
    <sheetView topLeftCell="A2" workbookViewId="0">
      <selection activeCell="G2" sqref="G2"/>
    </sheetView>
  </sheetViews>
  <sheetFormatPr defaultRowHeight="16.5"/>
  <cols>
    <col min="1" max="1" width="7.85546875" style="23" bestFit="1" customWidth="1"/>
    <col min="2" max="2" width="39.7109375" style="24" bestFit="1" customWidth="1"/>
    <col min="3" max="4" width="18.85546875" style="24" bestFit="1" customWidth="1"/>
    <col min="5" max="5" width="11.5703125" style="24" bestFit="1" customWidth="1"/>
    <col min="6" max="6" width="8.5703125" style="33" bestFit="1" customWidth="1"/>
    <col min="7" max="7" width="8.7109375" style="33" bestFit="1" customWidth="1"/>
    <col min="8" max="16384" width="9.140625" style="23"/>
  </cols>
  <sheetData>
    <row r="1" spans="1:7">
      <c r="F1" s="25"/>
      <c r="G1" s="25"/>
    </row>
    <row r="2" spans="1:7" s="29" customFormat="1">
      <c r="A2" s="26" t="s">
        <v>727</v>
      </c>
      <c r="B2" s="27" t="s">
        <v>728</v>
      </c>
      <c r="C2" s="27" t="s">
        <v>729</v>
      </c>
      <c r="D2" s="27" t="s">
        <v>730</v>
      </c>
      <c r="E2" s="27" t="s">
        <v>731</v>
      </c>
      <c r="F2" s="28">
        <v>43862</v>
      </c>
      <c r="G2" s="28">
        <v>43983</v>
      </c>
    </row>
    <row r="3" spans="1:7">
      <c r="A3" s="30">
        <v>202426</v>
      </c>
      <c r="B3" s="31" t="s">
        <v>487</v>
      </c>
      <c r="C3" s="31" t="s">
        <v>1</v>
      </c>
      <c r="D3" s="31" t="s">
        <v>1</v>
      </c>
      <c r="E3" s="31" t="s">
        <v>732</v>
      </c>
      <c r="F3" s="32">
        <v>12.5</v>
      </c>
      <c r="G3" s="32">
        <v>23.75</v>
      </c>
    </row>
    <row r="4" spans="1:7">
      <c r="A4" s="30">
        <v>202162</v>
      </c>
      <c r="B4" s="31" t="s">
        <v>701</v>
      </c>
      <c r="C4" s="31" t="s">
        <v>1</v>
      </c>
      <c r="D4" s="31" t="s">
        <v>1</v>
      </c>
      <c r="E4" s="31" t="s">
        <v>732</v>
      </c>
      <c r="F4" s="32">
        <v>86.5</v>
      </c>
      <c r="G4" s="32">
        <v>42</v>
      </c>
    </row>
    <row r="5" spans="1:7">
      <c r="A5" s="30">
        <v>142759</v>
      </c>
      <c r="B5" s="31" t="s">
        <v>504</v>
      </c>
      <c r="C5" s="31" t="s">
        <v>1</v>
      </c>
      <c r="D5" s="31" t="s">
        <v>1</v>
      </c>
      <c r="E5" s="31" t="s">
        <v>732</v>
      </c>
      <c r="F5" s="32">
        <v>73.5</v>
      </c>
      <c r="G5" s="32">
        <v>10</v>
      </c>
    </row>
    <row r="6" spans="1:7">
      <c r="A6" s="30">
        <v>202313</v>
      </c>
      <c r="B6" s="31" t="s">
        <v>733</v>
      </c>
      <c r="C6" s="31" t="s">
        <v>1</v>
      </c>
      <c r="D6" s="31" t="s">
        <v>1</v>
      </c>
      <c r="E6" s="31" t="s">
        <v>732</v>
      </c>
      <c r="F6" s="32">
        <v>30</v>
      </c>
      <c r="G6" s="32">
        <v>0</v>
      </c>
    </row>
    <row r="7" spans="1:7">
      <c r="A7" s="30">
        <v>179895</v>
      </c>
      <c r="B7" s="31" t="s">
        <v>734</v>
      </c>
      <c r="C7" s="31" t="s">
        <v>1</v>
      </c>
      <c r="D7" s="31" t="s">
        <v>1</v>
      </c>
      <c r="E7" s="31" t="s">
        <v>732</v>
      </c>
      <c r="F7" s="32">
        <v>20</v>
      </c>
      <c r="G7" s="32">
        <v>0</v>
      </c>
    </row>
    <row r="8" spans="1:7">
      <c r="A8" s="30">
        <v>142984</v>
      </c>
      <c r="B8" s="31" t="s">
        <v>165</v>
      </c>
      <c r="C8" s="31" t="s">
        <v>1</v>
      </c>
      <c r="D8" s="31" t="s">
        <v>1</v>
      </c>
      <c r="E8" s="31" t="s">
        <v>732</v>
      </c>
      <c r="F8" s="32">
        <v>68</v>
      </c>
      <c r="G8" s="32">
        <v>59.5</v>
      </c>
    </row>
    <row r="9" spans="1:7">
      <c r="A9" s="30">
        <v>202479</v>
      </c>
      <c r="B9" s="31" t="s">
        <v>390</v>
      </c>
      <c r="C9" s="31" t="s">
        <v>1</v>
      </c>
      <c r="D9" s="31" t="s">
        <v>1</v>
      </c>
      <c r="E9" s="31" t="s">
        <v>732</v>
      </c>
      <c r="F9" s="32">
        <v>115</v>
      </c>
      <c r="G9" s="32">
        <v>3</v>
      </c>
    </row>
    <row r="10" spans="1:7">
      <c r="A10" s="30">
        <v>145198</v>
      </c>
      <c r="B10" s="31" t="s">
        <v>505</v>
      </c>
      <c r="C10" s="31" t="s">
        <v>1</v>
      </c>
      <c r="D10" s="31" t="s">
        <v>1</v>
      </c>
      <c r="E10" s="31" t="s">
        <v>732</v>
      </c>
      <c r="F10" s="32">
        <v>10</v>
      </c>
      <c r="G10" s="32">
        <v>10</v>
      </c>
    </row>
    <row r="11" spans="1:7">
      <c r="A11" s="30">
        <v>179896</v>
      </c>
      <c r="B11" s="31" t="s">
        <v>537</v>
      </c>
      <c r="C11" s="31" t="s">
        <v>1</v>
      </c>
      <c r="D11" s="31" t="s">
        <v>1</v>
      </c>
      <c r="E11" s="31" t="s">
        <v>732</v>
      </c>
      <c r="F11" s="32">
        <v>166</v>
      </c>
      <c r="G11" s="32">
        <v>85.5</v>
      </c>
    </row>
    <row r="12" spans="1:7">
      <c r="A12" s="30">
        <v>119046</v>
      </c>
      <c r="B12" s="31" t="s">
        <v>147</v>
      </c>
      <c r="C12" s="31" t="s">
        <v>1</v>
      </c>
      <c r="D12" s="31" t="s">
        <v>1</v>
      </c>
      <c r="E12" s="31" t="s">
        <v>732</v>
      </c>
      <c r="F12" s="32">
        <v>627</v>
      </c>
      <c r="G12" s="32">
        <v>216</v>
      </c>
    </row>
    <row r="13" spans="1:7">
      <c r="A13" s="30">
        <v>176609</v>
      </c>
      <c r="B13" s="31" t="s">
        <v>735</v>
      </c>
      <c r="C13" s="31" t="s">
        <v>1</v>
      </c>
      <c r="D13" s="31" t="s">
        <v>1</v>
      </c>
      <c r="E13" s="31" t="s">
        <v>732</v>
      </c>
      <c r="F13" s="32">
        <v>50</v>
      </c>
      <c r="G13" s="32">
        <v>0</v>
      </c>
    </row>
    <row r="14" spans="1:7">
      <c r="A14" s="30">
        <v>178396</v>
      </c>
      <c r="B14" s="31" t="s">
        <v>697</v>
      </c>
      <c r="C14" s="31" t="s">
        <v>1</v>
      </c>
      <c r="D14" s="31" t="s">
        <v>1</v>
      </c>
      <c r="E14" s="31" t="s">
        <v>732</v>
      </c>
      <c r="F14" s="32">
        <v>50</v>
      </c>
      <c r="G14" s="32">
        <v>10</v>
      </c>
    </row>
    <row r="15" spans="1:7">
      <c r="A15" s="30">
        <v>179257</v>
      </c>
      <c r="B15" s="31" t="s">
        <v>736</v>
      </c>
      <c r="C15" s="31" t="s">
        <v>1</v>
      </c>
      <c r="D15" s="31" t="s">
        <v>1</v>
      </c>
      <c r="E15" s="31" t="s">
        <v>732</v>
      </c>
      <c r="F15" s="32">
        <v>52</v>
      </c>
      <c r="G15" s="32">
        <v>0</v>
      </c>
    </row>
    <row r="16" spans="1:7">
      <c r="A16" s="30">
        <v>143236</v>
      </c>
      <c r="B16" s="31" t="s">
        <v>408</v>
      </c>
      <c r="C16" s="31" t="s">
        <v>1</v>
      </c>
      <c r="D16" s="31" t="s">
        <v>1</v>
      </c>
      <c r="E16" s="31" t="s">
        <v>732</v>
      </c>
      <c r="F16" s="32">
        <v>42.5</v>
      </c>
      <c r="G16" s="32">
        <v>5</v>
      </c>
    </row>
    <row r="17" spans="1:7">
      <c r="A17" s="30">
        <v>147914</v>
      </c>
      <c r="B17" s="31" t="s">
        <v>88</v>
      </c>
      <c r="C17" s="31" t="s">
        <v>1</v>
      </c>
      <c r="D17" s="31" t="s">
        <v>1</v>
      </c>
      <c r="E17" s="31" t="s">
        <v>732</v>
      </c>
      <c r="F17" s="32">
        <v>60</v>
      </c>
      <c r="G17" s="32">
        <v>41.45</v>
      </c>
    </row>
    <row r="18" spans="1:7">
      <c r="A18" s="30">
        <v>141581</v>
      </c>
      <c r="B18" s="31" t="s">
        <v>403</v>
      </c>
      <c r="C18" s="31" t="s">
        <v>1</v>
      </c>
      <c r="D18" s="31" t="s">
        <v>1</v>
      </c>
      <c r="E18" s="31" t="s">
        <v>732</v>
      </c>
      <c r="F18" s="32">
        <v>67</v>
      </c>
      <c r="G18" s="32">
        <v>22</v>
      </c>
    </row>
    <row r="19" spans="1:7">
      <c r="A19" s="30">
        <v>177555</v>
      </c>
      <c r="B19" s="31" t="s">
        <v>696</v>
      </c>
      <c r="C19" s="31" t="s">
        <v>1</v>
      </c>
      <c r="D19" s="31" t="s">
        <v>1</v>
      </c>
      <c r="E19" s="31" t="s">
        <v>732</v>
      </c>
      <c r="F19" s="32">
        <v>18</v>
      </c>
      <c r="G19" s="32">
        <v>10</v>
      </c>
    </row>
    <row r="20" spans="1:7">
      <c r="A20" s="30">
        <v>148237</v>
      </c>
      <c r="B20" s="31" t="s">
        <v>737</v>
      </c>
      <c r="C20" s="31" t="s">
        <v>1</v>
      </c>
      <c r="D20" s="31" t="s">
        <v>1</v>
      </c>
      <c r="E20" s="31" t="s">
        <v>732</v>
      </c>
      <c r="F20" s="32">
        <v>68.25</v>
      </c>
      <c r="G20" s="32">
        <v>0</v>
      </c>
    </row>
    <row r="21" spans="1:7">
      <c r="A21" s="30">
        <v>174176</v>
      </c>
      <c r="B21" s="31" t="s">
        <v>516</v>
      </c>
      <c r="C21" s="31" t="s">
        <v>1</v>
      </c>
      <c r="D21" s="31" t="s">
        <v>1</v>
      </c>
      <c r="E21" s="31" t="s">
        <v>732</v>
      </c>
      <c r="F21" s="32">
        <v>38.25</v>
      </c>
      <c r="G21" s="32">
        <v>10</v>
      </c>
    </row>
    <row r="22" spans="1:7">
      <c r="A22" s="30">
        <v>179893</v>
      </c>
      <c r="B22" s="31" t="s">
        <v>373</v>
      </c>
      <c r="C22" s="31" t="s">
        <v>1</v>
      </c>
      <c r="D22" s="31" t="s">
        <v>1</v>
      </c>
      <c r="E22" s="31" t="s">
        <v>732</v>
      </c>
      <c r="F22" s="32">
        <v>106.5</v>
      </c>
      <c r="G22" s="32">
        <v>10</v>
      </c>
    </row>
    <row r="23" spans="1:7">
      <c r="A23" s="30">
        <v>140481</v>
      </c>
      <c r="B23" s="31" t="s">
        <v>153</v>
      </c>
      <c r="C23" s="31" t="s">
        <v>1</v>
      </c>
      <c r="D23" s="31" t="s">
        <v>1</v>
      </c>
      <c r="E23" s="31" t="s">
        <v>732</v>
      </c>
      <c r="F23" s="32">
        <v>459.5</v>
      </c>
      <c r="G23" s="32">
        <v>142</v>
      </c>
    </row>
    <row r="24" spans="1:7">
      <c r="A24" s="30">
        <v>178661</v>
      </c>
      <c r="B24" s="31" t="s">
        <v>364</v>
      </c>
      <c r="C24" s="31" t="s">
        <v>1</v>
      </c>
      <c r="D24" s="31" t="s">
        <v>1</v>
      </c>
      <c r="E24" s="31" t="s">
        <v>732</v>
      </c>
      <c r="F24" s="32">
        <v>341.25</v>
      </c>
      <c r="G24" s="32">
        <v>74.5</v>
      </c>
    </row>
    <row r="25" spans="1:7">
      <c r="A25" s="30">
        <v>176790</v>
      </c>
      <c r="B25" s="31" t="s">
        <v>694</v>
      </c>
      <c r="C25" s="31" t="s">
        <v>1</v>
      </c>
      <c r="D25" s="31" t="s">
        <v>1</v>
      </c>
      <c r="E25" s="31" t="s">
        <v>732</v>
      </c>
      <c r="F25" s="32">
        <v>33.5</v>
      </c>
      <c r="G25" s="32">
        <v>3.75</v>
      </c>
    </row>
    <row r="26" spans="1:7">
      <c r="A26" s="30">
        <v>171880</v>
      </c>
      <c r="B26" s="31" t="s">
        <v>109</v>
      </c>
      <c r="C26" s="31" t="s">
        <v>1</v>
      </c>
      <c r="D26" s="31" t="s">
        <v>1</v>
      </c>
      <c r="E26" s="31" t="s">
        <v>732</v>
      </c>
      <c r="F26" s="32">
        <v>391.1</v>
      </c>
      <c r="G26" s="32">
        <v>119</v>
      </c>
    </row>
    <row r="27" spans="1:7">
      <c r="A27" s="30">
        <v>149765</v>
      </c>
      <c r="B27" s="31" t="s">
        <v>424</v>
      </c>
      <c r="C27" s="31" t="s">
        <v>1</v>
      </c>
      <c r="D27" s="31" t="s">
        <v>1</v>
      </c>
      <c r="E27" s="31" t="s">
        <v>732</v>
      </c>
      <c r="F27" s="32">
        <v>213.25</v>
      </c>
      <c r="G27" s="32">
        <v>69</v>
      </c>
    </row>
    <row r="28" spans="1:7">
      <c r="A28" s="30">
        <v>177381</v>
      </c>
      <c r="B28" s="31" t="s">
        <v>738</v>
      </c>
      <c r="C28" s="31" t="s">
        <v>1</v>
      </c>
      <c r="D28" s="31" t="s">
        <v>1</v>
      </c>
      <c r="E28" s="31" t="s">
        <v>732</v>
      </c>
      <c r="F28" s="32">
        <v>33.5</v>
      </c>
      <c r="G28" s="32">
        <v>0</v>
      </c>
    </row>
    <row r="29" spans="1:7">
      <c r="A29" s="30">
        <v>143509</v>
      </c>
      <c r="B29" s="31" t="s">
        <v>554</v>
      </c>
      <c r="C29" s="31" t="s">
        <v>1</v>
      </c>
      <c r="D29" s="31" t="s">
        <v>1</v>
      </c>
      <c r="E29" s="31" t="s">
        <v>732</v>
      </c>
      <c r="F29" s="32">
        <v>291.34999999999997</v>
      </c>
      <c r="G29" s="32">
        <v>29.5</v>
      </c>
    </row>
    <row r="30" spans="1:7">
      <c r="A30" s="30">
        <v>147891</v>
      </c>
      <c r="B30" s="31" t="s">
        <v>175</v>
      </c>
      <c r="C30" s="31" t="s">
        <v>1</v>
      </c>
      <c r="D30" s="31" t="s">
        <v>1</v>
      </c>
      <c r="E30" s="31" t="s">
        <v>732</v>
      </c>
      <c r="F30" s="32">
        <v>71</v>
      </c>
      <c r="G30" s="32">
        <v>30</v>
      </c>
    </row>
    <row r="31" spans="1:7">
      <c r="A31" s="30">
        <v>140927</v>
      </c>
      <c r="B31" s="31" t="s">
        <v>707</v>
      </c>
      <c r="C31" s="31" t="s">
        <v>1</v>
      </c>
      <c r="D31" s="31" t="s">
        <v>1</v>
      </c>
      <c r="E31" s="31" t="s">
        <v>732</v>
      </c>
      <c r="F31" s="32">
        <v>184.5</v>
      </c>
      <c r="G31" s="32">
        <v>6.75</v>
      </c>
    </row>
    <row r="32" spans="1:7">
      <c r="A32" s="30">
        <v>175393</v>
      </c>
      <c r="B32" s="31" t="s">
        <v>692</v>
      </c>
      <c r="C32" s="31" t="s">
        <v>1</v>
      </c>
      <c r="D32" s="31" t="s">
        <v>1</v>
      </c>
      <c r="E32" s="31" t="s">
        <v>732</v>
      </c>
      <c r="F32" s="32">
        <v>42</v>
      </c>
      <c r="G32" s="32">
        <v>10</v>
      </c>
    </row>
    <row r="33" spans="1:7">
      <c r="A33" s="30">
        <v>176641</v>
      </c>
      <c r="B33" s="31" t="s">
        <v>339</v>
      </c>
      <c r="C33" s="31" t="s">
        <v>1</v>
      </c>
      <c r="D33" s="31" t="s">
        <v>1</v>
      </c>
      <c r="E33" s="31" t="s">
        <v>732</v>
      </c>
      <c r="F33" s="32">
        <v>171</v>
      </c>
      <c r="G33" s="32">
        <v>35.75</v>
      </c>
    </row>
    <row r="34" spans="1:7">
      <c r="A34" s="30">
        <v>177247</v>
      </c>
      <c r="B34" s="31" t="s">
        <v>619</v>
      </c>
      <c r="C34" s="31" t="s">
        <v>1</v>
      </c>
      <c r="D34" s="31" t="s">
        <v>1</v>
      </c>
      <c r="E34" s="31" t="s">
        <v>732</v>
      </c>
      <c r="F34" s="32">
        <v>60.3</v>
      </c>
      <c r="G34" s="32">
        <v>8</v>
      </c>
    </row>
    <row r="35" spans="1:7">
      <c r="A35" s="30">
        <v>201491</v>
      </c>
      <c r="B35" s="31" t="s">
        <v>739</v>
      </c>
      <c r="C35" s="31" t="s">
        <v>1</v>
      </c>
      <c r="D35" s="31" t="s">
        <v>1</v>
      </c>
      <c r="E35" s="31" t="s">
        <v>732</v>
      </c>
      <c r="F35" s="32">
        <v>30</v>
      </c>
      <c r="G35" s="32">
        <v>0</v>
      </c>
    </row>
    <row r="36" spans="1:7">
      <c r="A36" s="30">
        <v>178548</v>
      </c>
      <c r="B36" s="31" t="s">
        <v>139</v>
      </c>
      <c r="C36" s="31" t="s">
        <v>1</v>
      </c>
      <c r="D36" s="31" t="s">
        <v>1</v>
      </c>
      <c r="E36" s="31" t="s">
        <v>732</v>
      </c>
      <c r="F36" s="32">
        <v>71</v>
      </c>
      <c r="G36" s="32">
        <v>62</v>
      </c>
    </row>
    <row r="37" spans="1:7">
      <c r="A37" s="30">
        <v>175288</v>
      </c>
      <c r="B37" s="31" t="s">
        <v>124</v>
      </c>
      <c r="C37" s="31" t="s">
        <v>1</v>
      </c>
      <c r="D37" s="31" t="s">
        <v>1</v>
      </c>
      <c r="E37" s="31" t="s">
        <v>732</v>
      </c>
      <c r="F37" s="32">
        <v>387.75</v>
      </c>
      <c r="G37" s="32">
        <v>109.5</v>
      </c>
    </row>
    <row r="38" spans="1:7">
      <c r="A38" s="30">
        <v>171661</v>
      </c>
      <c r="B38" s="31" t="s">
        <v>187</v>
      </c>
      <c r="C38" s="31" t="s">
        <v>1</v>
      </c>
      <c r="D38" s="31" t="s">
        <v>1</v>
      </c>
      <c r="E38" s="31" t="s">
        <v>732</v>
      </c>
      <c r="F38" s="32">
        <v>87</v>
      </c>
      <c r="G38" s="32">
        <v>40</v>
      </c>
    </row>
    <row r="39" spans="1:7">
      <c r="A39" s="30">
        <v>172178</v>
      </c>
      <c r="B39" s="31" t="s">
        <v>191</v>
      </c>
      <c r="C39" s="31" t="s">
        <v>1</v>
      </c>
      <c r="D39" s="31" t="s">
        <v>1</v>
      </c>
      <c r="E39" s="31" t="s">
        <v>732</v>
      </c>
      <c r="F39" s="32">
        <v>661</v>
      </c>
      <c r="G39" s="32">
        <v>145.5</v>
      </c>
    </row>
    <row r="40" spans="1:7">
      <c r="A40" s="30">
        <v>201986</v>
      </c>
      <c r="B40" s="31" t="s">
        <v>740</v>
      </c>
      <c r="C40" s="31" t="s">
        <v>1</v>
      </c>
      <c r="D40" s="31" t="s">
        <v>1</v>
      </c>
      <c r="E40" s="31" t="s">
        <v>732</v>
      </c>
      <c r="F40" s="32">
        <v>10</v>
      </c>
      <c r="G40" s="32">
        <v>0</v>
      </c>
    </row>
    <row r="41" spans="1:7">
      <c r="A41" s="30">
        <v>177753</v>
      </c>
      <c r="B41" s="31" t="s">
        <v>459</v>
      </c>
      <c r="C41" s="31" t="s">
        <v>1</v>
      </c>
      <c r="D41" s="31" t="s">
        <v>1</v>
      </c>
      <c r="E41" s="31" t="s">
        <v>732</v>
      </c>
      <c r="F41" s="32">
        <v>132</v>
      </c>
      <c r="G41" s="32">
        <v>44</v>
      </c>
    </row>
    <row r="42" spans="1:7">
      <c r="A42" s="30">
        <v>177303</v>
      </c>
      <c r="B42" s="31" t="s">
        <v>134</v>
      </c>
      <c r="C42" s="31" t="s">
        <v>1</v>
      </c>
      <c r="D42" s="31" t="s">
        <v>1</v>
      </c>
      <c r="E42" s="31" t="s">
        <v>732</v>
      </c>
      <c r="F42" s="32">
        <v>122.5</v>
      </c>
      <c r="G42" s="32">
        <v>53</v>
      </c>
    </row>
    <row r="43" spans="1:7">
      <c r="A43" s="30">
        <v>178740</v>
      </c>
      <c r="B43" s="31" t="s">
        <v>365</v>
      </c>
      <c r="C43" s="31" t="s">
        <v>1</v>
      </c>
      <c r="D43" s="31" t="s">
        <v>1</v>
      </c>
      <c r="E43" s="31" t="s">
        <v>732</v>
      </c>
      <c r="F43" s="32">
        <v>374.25</v>
      </c>
      <c r="G43" s="32">
        <v>73</v>
      </c>
    </row>
    <row r="44" spans="1:7">
      <c r="A44" s="30">
        <v>119043</v>
      </c>
      <c r="B44" s="31" t="s">
        <v>741</v>
      </c>
      <c r="C44" s="31" t="s">
        <v>1</v>
      </c>
      <c r="D44" s="31" t="s">
        <v>1</v>
      </c>
      <c r="E44" s="31" t="s">
        <v>732</v>
      </c>
      <c r="F44" s="32">
        <v>40</v>
      </c>
      <c r="G44" s="32">
        <v>0</v>
      </c>
    </row>
    <row r="45" spans="1:7">
      <c r="A45" s="30">
        <v>202551</v>
      </c>
      <c r="B45" s="31" t="s">
        <v>438</v>
      </c>
      <c r="C45" s="31" t="s">
        <v>1</v>
      </c>
      <c r="D45" s="31" t="s">
        <v>1</v>
      </c>
      <c r="E45" s="31" t="s">
        <v>732</v>
      </c>
      <c r="F45" s="32">
        <v>82.5</v>
      </c>
      <c r="G45" s="32">
        <v>10</v>
      </c>
    </row>
    <row r="46" spans="1:7">
      <c r="A46" s="30">
        <v>172712</v>
      </c>
      <c r="B46" s="31" t="s">
        <v>742</v>
      </c>
      <c r="C46" s="31" t="s">
        <v>1</v>
      </c>
      <c r="D46" s="31" t="s">
        <v>1</v>
      </c>
      <c r="E46" s="31" t="s">
        <v>732</v>
      </c>
      <c r="F46" s="32">
        <v>82</v>
      </c>
      <c r="G46" s="32">
        <v>0</v>
      </c>
    </row>
    <row r="47" spans="1:7">
      <c r="A47" s="30">
        <v>143807</v>
      </c>
      <c r="B47" s="31" t="s">
        <v>743</v>
      </c>
      <c r="C47" s="31" t="s">
        <v>1</v>
      </c>
      <c r="D47" s="31" t="s">
        <v>1</v>
      </c>
      <c r="E47" s="31" t="s">
        <v>732</v>
      </c>
      <c r="F47" s="32">
        <v>40</v>
      </c>
      <c r="G47" s="32">
        <v>0</v>
      </c>
    </row>
    <row r="48" spans="1:7">
      <c r="A48" s="30">
        <v>148557</v>
      </c>
      <c r="B48" s="31" t="s">
        <v>90</v>
      </c>
      <c r="C48" s="31" t="s">
        <v>1</v>
      </c>
      <c r="D48" s="31" t="s">
        <v>1</v>
      </c>
      <c r="E48" s="31" t="s">
        <v>732</v>
      </c>
      <c r="F48" s="32">
        <v>1389.5</v>
      </c>
      <c r="G48" s="32">
        <v>177</v>
      </c>
    </row>
    <row r="49" spans="1:7">
      <c r="A49" s="30">
        <v>201065</v>
      </c>
      <c r="B49" s="31" t="s">
        <v>591</v>
      </c>
      <c r="C49" s="31" t="s">
        <v>1</v>
      </c>
      <c r="D49" s="31" t="s">
        <v>1</v>
      </c>
      <c r="E49" s="31" t="s">
        <v>732</v>
      </c>
      <c r="F49" s="32">
        <v>212.75</v>
      </c>
      <c r="G49" s="32">
        <v>44.5</v>
      </c>
    </row>
    <row r="50" spans="1:7">
      <c r="A50" s="30">
        <v>176069</v>
      </c>
      <c r="B50" s="31" t="s">
        <v>214</v>
      </c>
      <c r="C50" s="31" t="s">
        <v>1</v>
      </c>
      <c r="D50" s="31" t="s">
        <v>1</v>
      </c>
      <c r="E50" s="31" t="s">
        <v>732</v>
      </c>
      <c r="F50" s="32">
        <v>174</v>
      </c>
      <c r="G50" s="32">
        <v>45</v>
      </c>
    </row>
    <row r="51" spans="1:7">
      <c r="A51" s="30">
        <v>179474</v>
      </c>
      <c r="B51" s="31" t="s">
        <v>744</v>
      </c>
      <c r="C51" s="31" t="s">
        <v>1</v>
      </c>
      <c r="D51" s="31" t="s">
        <v>1</v>
      </c>
      <c r="E51" s="31" t="s">
        <v>732</v>
      </c>
      <c r="F51" s="32">
        <v>25</v>
      </c>
      <c r="G51" s="32">
        <v>0</v>
      </c>
    </row>
    <row r="52" spans="1:7">
      <c r="A52" s="30">
        <v>149286</v>
      </c>
      <c r="B52" s="31" t="s">
        <v>745</v>
      </c>
      <c r="C52" s="31" t="s">
        <v>1</v>
      </c>
      <c r="D52" s="31" t="s">
        <v>1</v>
      </c>
      <c r="E52" s="31" t="s">
        <v>732</v>
      </c>
      <c r="F52" s="32">
        <v>1.25</v>
      </c>
      <c r="G52" s="32">
        <v>0</v>
      </c>
    </row>
    <row r="53" spans="1:7">
      <c r="A53" s="30">
        <v>172252</v>
      </c>
      <c r="B53" s="31" t="s">
        <v>85</v>
      </c>
      <c r="C53" s="31" t="s">
        <v>1</v>
      </c>
      <c r="D53" s="31" t="s">
        <v>1</v>
      </c>
      <c r="E53" s="31" t="s">
        <v>732</v>
      </c>
      <c r="F53" s="32">
        <v>41.5</v>
      </c>
      <c r="G53" s="32">
        <v>30.5</v>
      </c>
    </row>
    <row r="54" spans="1:7">
      <c r="A54" s="30">
        <v>172711</v>
      </c>
      <c r="B54" s="31" t="s">
        <v>746</v>
      </c>
      <c r="C54" s="31" t="s">
        <v>1</v>
      </c>
      <c r="D54" s="31" t="s">
        <v>1</v>
      </c>
      <c r="E54" s="31" t="s">
        <v>732</v>
      </c>
      <c r="F54" s="32">
        <v>8</v>
      </c>
      <c r="G54" s="32">
        <v>0</v>
      </c>
    </row>
    <row r="55" spans="1:7">
      <c r="A55" s="30">
        <v>176301</v>
      </c>
      <c r="B55" s="31" t="s">
        <v>747</v>
      </c>
      <c r="C55" s="31" t="s">
        <v>1</v>
      </c>
      <c r="D55" s="31" t="s">
        <v>1</v>
      </c>
      <c r="E55" s="31" t="s">
        <v>732</v>
      </c>
      <c r="F55" s="32">
        <v>61</v>
      </c>
      <c r="G55" s="32">
        <v>0</v>
      </c>
    </row>
    <row r="56" spans="1:7">
      <c r="A56" s="30">
        <v>176645</v>
      </c>
      <c r="B56" s="31" t="s">
        <v>748</v>
      </c>
      <c r="C56" s="31" t="s">
        <v>1</v>
      </c>
      <c r="D56" s="31" t="s">
        <v>1</v>
      </c>
      <c r="E56" s="31" t="s">
        <v>732</v>
      </c>
      <c r="F56" s="32">
        <v>10</v>
      </c>
      <c r="G56" s="32">
        <v>0</v>
      </c>
    </row>
    <row r="57" spans="1:7">
      <c r="A57" s="30">
        <v>178642</v>
      </c>
      <c r="B57" s="31" t="s">
        <v>749</v>
      </c>
      <c r="C57" s="31" t="s">
        <v>1</v>
      </c>
      <c r="D57" s="31" t="s">
        <v>1</v>
      </c>
      <c r="E57" s="31" t="s">
        <v>732</v>
      </c>
      <c r="F57" s="32">
        <v>40</v>
      </c>
      <c r="G57" s="32">
        <v>0</v>
      </c>
    </row>
    <row r="58" spans="1:7">
      <c r="A58" s="30">
        <v>179782</v>
      </c>
      <c r="B58" s="31" t="s">
        <v>750</v>
      </c>
      <c r="C58" s="31" t="s">
        <v>1</v>
      </c>
      <c r="D58" s="31" t="s">
        <v>1</v>
      </c>
      <c r="E58" s="31" t="s">
        <v>732</v>
      </c>
      <c r="F58" s="32">
        <v>40</v>
      </c>
      <c r="G58" s="32">
        <v>0</v>
      </c>
    </row>
    <row r="59" spans="1:7">
      <c r="A59" s="30">
        <v>179901</v>
      </c>
      <c r="B59" s="31" t="s">
        <v>751</v>
      </c>
      <c r="C59" s="31" t="s">
        <v>1</v>
      </c>
      <c r="D59" s="31" t="s">
        <v>1</v>
      </c>
      <c r="E59" s="31" t="s">
        <v>732</v>
      </c>
      <c r="F59" s="32">
        <v>2.5</v>
      </c>
      <c r="G59" s="32">
        <v>0</v>
      </c>
    </row>
    <row r="60" spans="1:7">
      <c r="A60" s="30">
        <v>202314</v>
      </c>
      <c r="B60" s="31" t="s">
        <v>752</v>
      </c>
      <c r="C60" s="31" t="s">
        <v>2</v>
      </c>
      <c r="D60" s="31" t="s">
        <v>1</v>
      </c>
      <c r="E60" s="31" t="s">
        <v>732</v>
      </c>
      <c r="F60" s="32">
        <v>20</v>
      </c>
      <c r="G60" s="32">
        <v>0</v>
      </c>
    </row>
    <row r="61" spans="1:7">
      <c r="A61" s="30">
        <v>179473</v>
      </c>
      <c r="B61" s="31" t="s">
        <v>753</v>
      </c>
      <c r="C61" s="31" t="s">
        <v>2</v>
      </c>
      <c r="D61" s="31" t="s">
        <v>1</v>
      </c>
      <c r="E61" s="31" t="s">
        <v>732</v>
      </c>
      <c r="F61" s="32">
        <v>61</v>
      </c>
      <c r="G61" s="32">
        <v>0</v>
      </c>
    </row>
    <row r="62" spans="1:7">
      <c r="A62" s="30">
        <v>177740</v>
      </c>
      <c r="B62" s="31" t="s">
        <v>754</v>
      </c>
      <c r="C62" s="31" t="s">
        <v>2</v>
      </c>
      <c r="D62" s="31" t="s">
        <v>1</v>
      </c>
      <c r="E62" s="31" t="s">
        <v>732</v>
      </c>
      <c r="F62" s="32">
        <v>42.5</v>
      </c>
      <c r="G62" s="32">
        <v>0</v>
      </c>
    </row>
    <row r="63" spans="1:7">
      <c r="A63" s="30">
        <v>178662</v>
      </c>
      <c r="B63" s="31" t="s">
        <v>530</v>
      </c>
      <c r="C63" s="31" t="s">
        <v>2</v>
      </c>
      <c r="D63" s="31" t="s">
        <v>1</v>
      </c>
      <c r="E63" s="31" t="s">
        <v>732</v>
      </c>
      <c r="F63" s="32">
        <v>68</v>
      </c>
      <c r="G63" s="32">
        <v>54</v>
      </c>
    </row>
    <row r="64" spans="1:7">
      <c r="A64" s="30">
        <v>176843</v>
      </c>
      <c r="B64" s="31" t="s">
        <v>755</v>
      </c>
      <c r="C64" s="31" t="s">
        <v>2</v>
      </c>
      <c r="D64" s="31" t="s">
        <v>1</v>
      </c>
      <c r="E64" s="31" t="s">
        <v>732</v>
      </c>
      <c r="F64" s="32">
        <v>12.5</v>
      </c>
      <c r="G64" s="32">
        <v>0</v>
      </c>
    </row>
    <row r="65" spans="1:7">
      <c r="A65" s="30">
        <v>147976</v>
      </c>
      <c r="B65" s="31" t="s">
        <v>756</v>
      </c>
      <c r="C65" s="31" t="s">
        <v>2</v>
      </c>
      <c r="D65" s="31" t="s">
        <v>1</v>
      </c>
      <c r="E65" s="31" t="s">
        <v>732</v>
      </c>
      <c r="F65" s="32">
        <v>64</v>
      </c>
      <c r="G65" s="32">
        <v>0</v>
      </c>
    </row>
    <row r="66" spans="1:7">
      <c r="A66" s="30">
        <v>171479</v>
      </c>
      <c r="B66" s="31" t="s">
        <v>643</v>
      </c>
      <c r="C66" s="31" t="s">
        <v>2</v>
      </c>
      <c r="D66" s="31" t="s">
        <v>1</v>
      </c>
      <c r="E66" s="31" t="s">
        <v>732</v>
      </c>
      <c r="F66" s="32">
        <v>190.5</v>
      </c>
      <c r="G66" s="32">
        <v>54.5</v>
      </c>
    </row>
    <row r="67" spans="1:7">
      <c r="A67" s="30">
        <v>175392</v>
      </c>
      <c r="B67" s="31" t="s">
        <v>333</v>
      </c>
      <c r="C67" s="31" t="s">
        <v>2</v>
      </c>
      <c r="D67" s="31" t="s">
        <v>1</v>
      </c>
      <c r="E67" s="31" t="s">
        <v>732</v>
      </c>
      <c r="F67" s="32">
        <v>84</v>
      </c>
      <c r="G67" s="32">
        <v>23.5</v>
      </c>
    </row>
    <row r="68" spans="1:7">
      <c r="A68" s="30">
        <v>119349</v>
      </c>
      <c r="B68" s="31" t="s">
        <v>757</v>
      </c>
      <c r="C68" s="31" t="s">
        <v>2</v>
      </c>
      <c r="D68" s="31" t="s">
        <v>1</v>
      </c>
      <c r="E68" s="31" t="s">
        <v>732</v>
      </c>
      <c r="F68" s="32">
        <v>16</v>
      </c>
      <c r="G68" s="32">
        <v>0</v>
      </c>
    </row>
    <row r="69" spans="1:7">
      <c r="A69" s="30">
        <v>201063</v>
      </c>
      <c r="B69" s="31" t="s">
        <v>758</v>
      </c>
      <c r="C69" s="31" t="s">
        <v>2</v>
      </c>
      <c r="D69" s="31" t="s">
        <v>1</v>
      </c>
      <c r="E69" s="31" t="s">
        <v>732</v>
      </c>
      <c r="F69" s="32">
        <v>42</v>
      </c>
      <c r="G69" s="32">
        <v>0</v>
      </c>
    </row>
    <row r="70" spans="1:7">
      <c r="A70" s="30">
        <v>143531</v>
      </c>
      <c r="B70" s="31" t="s">
        <v>677</v>
      </c>
      <c r="C70" s="31" t="s">
        <v>2</v>
      </c>
      <c r="D70" s="31" t="s">
        <v>1</v>
      </c>
      <c r="E70" s="31" t="s">
        <v>732</v>
      </c>
      <c r="F70" s="32">
        <v>125</v>
      </c>
      <c r="G70" s="32">
        <v>42</v>
      </c>
    </row>
    <row r="71" spans="1:7">
      <c r="A71" s="30">
        <v>177245</v>
      </c>
      <c r="B71" s="31" t="s">
        <v>347</v>
      </c>
      <c r="C71" s="31" t="s">
        <v>2</v>
      </c>
      <c r="D71" s="31" t="s">
        <v>1</v>
      </c>
      <c r="E71" s="31" t="s">
        <v>732</v>
      </c>
      <c r="F71" s="32">
        <v>42</v>
      </c>
      <c r="G71" s="32">
        <v>61</v>
      </c>
    </row>
    <row r="72" spans="1:7">
      <c r="A72" s="30">
        <v>177298</v>
      </c>
      <c r="B72" s="31" t="s">
        <v>224</v>
      </c>
      <c r="C72" s="31" t="s">
        <v>2</v>
      </c>
      <c r="D72" s="31" t="s">
        <v>1</v>
      </c>
      <c r="E72" s="31" t="s">
        <v>732</v>
      </c>
      <c r="F72" s="32">
        <v>55.5</v>
      </c>
      <c r="G72" s="32">
        <v>69</v>
      </c>
    </row>
    <row r="73" spans="1:7">
      <c r="A73" s="30">
        <v>170708</v>
      </c>
      <c r="B73" s="31" t="s">
        <v>304</v>
      </c>
      <c r="C73" s="31" t="s">
        <v>2</v>
      </c>
      <c r="D73" s="31" t="s">
        <v>1</v>
      </c>
      <c r="E73" s="31" t="s">
        <v>732</v>
      </c>
      <c r="F73" s="32">
        <v>110</v>
      </c>
      <c r="G73" s="32">
        <v>97</v>
      </c>
    </row>
    <row r="74" spans="1:7">
      <c r="A74" s="30">
        <v>175331</v>
      </c>
      <c r="B74" s="31" t="s">
        <v>208</v>
      </c>
      <c r="C74" s="31" t="s">
        <v>2</v>
      </c>
      <c r="D74" s="31" t="s">
        <v>1</v>
      </c>
      <c r="E74" s="31" t="s">
        <v>732</v>
      </c>
      <c r="F74" s="32">
        <v>169.25</v>
      </c>
      <c r="G74" s="32">
        <v>89</v>
      </c>
    </row>
    <row r="75" spans="1:7">
      <c r="A75" s="30">
        <v>149589</v>
      </c>
      <c r="B75" s="31" t="s">
        <v>560</v>
      </c>
      <c r="C75" s="31" t="s">
        <v>2</v>
      </c>
      <c r="D75" s="31" t="s">
        <v>1</v>
      </c>
      <c r="E75" s="31" t="s">
        <v>732</v>
      </c>
      <c r="F75" s="32">
        <v>30</v>
      </c>
      <c r="G75" s="32">
        <v>16</v>
      </c>
    </row>
    <row r="76" spans="1:7">
      <c r="A76" s="30">
        <v>178844</v>
      </c>
      <c r="B76" s="31" t="s">
        <v>585</v>
      </c>
      <c r="C76" s="31" t="s">
        <v>2</v>
      </c>
      <c r="D76" s="31" t="s">
        <v>1</v>
      </c>
      <c r="E76" s="31" t="s">
        <v>732</v>
      </c>
      <c r="F76" s="32">
        <v>45.5</v>
      </c>
      <c r="G76" s="32">
        <v>23.5</v>
      </c>
    </row>
    <row r="77" spans="1:7">
      <c r="A77" s="30">
        <v>171487</v>
      </c>
      <c r="B77" s="31" t="s">
        <v>759</v>
      </c>
      <c r="C77" s="31" t="s">
        <v>2</v>
      </c>
      <c r="D77" s="31" t="s">
        <v>1</v>
      </c>
      <c r="E77" s="31" t="s">
        <v>732</v>
      </c>
      <c r="F77" s="32">
        <v>11.5</v>
      </c>
      <c r="G77" s="32">
        <v>0</v>
      </c>
    </row>
    <row r="78" spans="1:7">
      <c r="A78" s="30">
        <v>119615</v>
      </c>
      <c r="B78" s="31" t="s">
        <v>674</v>
      </c>
      <c r="C78" s="31" t="s">
        <v>2</v>
      </c>
      <c r="D78" s="31" t="s">
        <v>1</v>
      </c>
      <c r="E78" s="31" t="s">
        <v>732</v>
      </c>
      <c r="F78" s="32">
        <v>25</v>
      </c>
      <c r="G78" s="32">
        <v>5</v>
      </c>
    </row>
    <row r="79" spans="1:7">
      <c r="A79" s="30">
        <v>170015</v>
      </c>
      <c r="B79" s="31" t="s">
        <v>426</v>
      </c>
      <c r="C79" s="31" t="s">
        <v>2</v>
      </c>
      <c r="D79" s="31" t="s">
        <v>1</v>
      </c>
      <c r="E79" s="31" t="s">
        <v>732</v>
      </c>
      <c r="F79" s="32">
        <v>79</v>
      </c>
      <c r="G79" s="32">
        <v>46</v>
      </c>
    </row>
    <row r="80" spans="1:7">
      <c r="A80" s="30">
        <v>177829</v>
      </c>
      <c r="B80" s="31" t="s">
        <v>350</v>
      </c>
      <c r="C80" s="31" t="s">
        <v>2</v>
      </c>
      <c r="D80" s="31" t="s">
        <v>1</v>
      </c>
      <c r="E80" s="31" t="s">
        <v>732</v>
      </c>
      <c r="F80" s="32">
        <v>229</v>
      </c>
      <c r="G80" s="32">
        <v>83.5</v>
      </c>
    </row>
    <row r="81" spans="1:7">
      <c r="A81" s="30">
        <v>171469</v>
      </c>
      <c r="B81" s="31" t="s">
        <v>760</v>
      </c>
      <c r="C81" s="31" t="s">
        <v>2</v>
      </c>
      <c r="D81" s="31" t="s">
        <v>1</v>
      </c>
      <c r="E81" s="31" t="s">
        <v>732</v>
      </c>
      <c r="F81" s="32">
        <v>155.5</v>
      </c>
      <c r="G81" s="32">
        <v>0</v>
      </c>
    </row>
    <row r="82" spans="1:7">
      <c r="A82" s="30">
        <v>176636</v>
      </c>
      <c r="B82" s="31" t="s">
        <v>761</v>
      </c>
      <c r="C82" s="31" t="s">
        <v>2</v>
      </c>
      <c r="D82" s="31" t="s">
        <v>1</v>
      </c>
      <c r="E82" s="31" t="s">
        <v>732</v>
      </c>
      <c r="F82" s="32">
        <v>15</v>
      </c>
      <c r="G82" s="32">
        <v>0</v>
      </c>
    </row>
    <row r="83" spans="1:7">
      <c r="A83" s="30">
        <v>144996</v>
      </c>
      <c r="B83" s="31" t="s">
        <v>557</v>
      </c>
      <c r="C83" s="31" t="s">
        <v>2</v>
      </c>
      <c r="D83" s="31" t="s">
        <v>1</v>
      </c>
      <c r="E83" s="31" t="s">
        <v>732</v>
      </c>
      <c r="F83" s="32">
        <v>68</v>
      </c>
      <c r="G83" s="32">
        <v>42</v>
      </c>
    </row>
    <row r="84" spans="1:7">
      <c r="A84" s="30">
        <v>172253</v>
      </c>
      <c r="B84" s="31" t="s">
        <v>438</v>
      </c>
      <c r="C84" s="31" t="s">
        <v>2</v>
      </c>
      <c r="D84" s="31" t="s">
        <v>1</v>
      </c>
      <c r="E84" s="31" t="s">
        <v>732</v>
      </c>
      <c r="F84" s="32">
        <v>84.5</v>
      </c>
      <c r="G84" s="32">
        <v>42</v>
      </c>
    </row>
    <row r="85" spans="1:7">
      <c r="A85" s="30">
        <v>119047</v>
      </c>
      <c r="B85" s="31" t="s">
        <v>311</v>
      </c>
      <c r="C85" s="31" t="s">
        <v>2</v>
      </c>
      <c r="D85" s="31" t="s">
        <v>1</v>
      </c>
      <c r="E85" s="31" t="s">
        <v>732</v>
      </c>
      <c r="F85" s="32">
        <v>330.75</v>
      </c>
      <c r="G85" s="32">
        <v>84</v>
      </c>
    </row>
    <row r="86" spans="1:7">
      <c r="A86" s="30">
        <v>119523</v>
      </c>
      <c r="B86" s="31" t="s">
        <v>396</v>
      </c>
      <c r="C86" s="31" t="s">
        <v>2</v>
      </c>
      <c r="D86" s="31" t="s">
        <v>1</v>
      </c>
      <c r="E86" s="31" t="s">
        <v>732</v>
      </c>
      <c r="F86" s="32">
        <v>109.5</v>
      </c>
      <c r="G86" s="32">
        <v>21</v>
      </c>
    </row>
    <row r="87" spans="1:7">
      <c r="A87" s="30">
        <v>119023</v>
      </c>
      <c r="B87" s="31" t="s">
        <v>394</v>
      </c>
      <c r="C87" s="31" t="s">
        <v>2</v>
      </c>
      <c r="D87" s="31" t="s">
        <v>1</v>
      </c>
      <c r="E87" s="31" t="s">
        <v>732</v>
      </c>
      <c r="F87" s="32">
        <v>921</v>
      </c>
      <c r="G87" s="32">
        <v>172</v>
      </c>
    </row>
    <row r="88" spans="1:7">
      <c r="A88" s="30">
        <v>119467</v>
      </c>
      <c r="B88" s="31" t="s">
        <v>762</v>
      </c>
      <c r="C88" s="31" t="s">
        <v>2</v>
      </c>
      <c r="D88" s="31" t="s">
        <v>1</v>
      </c>
      <c r="E88" s="31" t="s">
        <v>732</v>
      </c>
      <c r="F88" s="32">
        <v>17.5</v>
      </c>
      <c r="G88" s="32">
        <v>0</v>
      </c>
    </row>
    <row r="89" spans="1:7">
      <c r="A89" s="30">
        <v>129599</v>
      </c>
      <c r="B89" s="31" t="s">
        <v>152</v>
      </c>
      <c r="C89" s="31" t="s">
        <v>2</v>
      </c>
      <c r="D89" s="31" t="s">
        <v>1</v>
      </c>
      <c r="E89" s="31" t="s">
        <v>732</v>
      </c>
      <c r="F89" s="32">
        <v>217.25</v>
      </c>
      <c r="G89" s="32">
        <v>27.5</v>
      </c>
    </row>
    <row r="90" spans="1:7">
      <c r="A90" s="30">
        <v>179023</v>
      </c>
      <c r="B90" s="31" t="s">
        <v>586</v>
      </c>
      <c r="C90" s="31" t="s">
        <v>2</v>
      </c>
      <c r="D90" s="31" t="s">
        <v>1</v>
      </c>
      <c r="E90" s="31" t="s">
        <v>732</v>
      </c>
      <c r="F90" s="32">
        <v>54.5</v>
      </c>
      <c r="G90" s="32">
        <v>34</v>
      </c>
    </row>
    <row r="91" spans="1:7">
      <c r="A91" s="30">
        <v>173099</v>
      </c>
      <c r="B91" s="31" t="s">
        <v>711</v>
      </c>
      <c r="C91" s="31" t="s">
        <v>2</v>
      </c>
      <c r="D91" s="31" t="s">
        <v>1</v>
      </c>
      <c r="E91" s="31" t="s">
        <v>732</v>
      </c>
      <c r="F91" s="32">
        <v>25</v>
      </c>
      <c r="G91" s="32">
        <v>12.5</v>
      </c>
    </row>
    <row r="92" spans="1:7">
      <c r="A92" s="30">
        <v>119526</v>
      </c>
      <c r="B92" s="31" t="s">
        <v>763</v>
      </c>
      <c r="C92" s="31" t="s">
        <v>2</v>
      </c>
      <c r="D92" s="31" t="s">
        <v>1</v>
      </c>
      <c r="E92" s="31" t="s">
        <v>732</v>
      </c>
      <c r="F92" s="32">
        <v>413</v>
      </c>
      <c r="G92" s="32">
        <v>0</v>
      </c>
    </row>
    <row r="93" spans="1:7">
      <c r="A93" s="30">
        <v>176476</v>
      </c>
      <c r="B93" s="31" t="s">
        <v>764</v>
      </c>
      <c r="C93" s="31" t="s">
        <v>2</v>
      </c>
      <c r="D93" s="31" t="s">
        <v>1</v>
      </c>
      <c r="E93" s="31" t="s">
        <v>732</v>
      </c>
      <c r="F93" s="32">
        <v>5</v>
      </c>
      <c r="G93" s="32">
        <v>0</v>
      </c>
    </row>
    <row r="94" spans="1:7">
      <c r="A94" s="30">
        <v>177737</v>
      </c>
      <c r="B94" s="31" t="s">
        <v>765</v>
      </c>
      <c r="C94" s="31" t="s">
        <v>2</v>
      </c>
      <c r="D94" s="31" t="s">
        <v>1</v>
      </c>
      <c r="E94" s="31" t="s">
        <v>732</v>
      </c>
      <c r="F94" s="32">
        <v>61.5</v>
      </c>
      <c r="G94" s="32">
        <v>0</v>
      </c>
    </row>
    <row r="95" spans="1:7">
      <c r="A95" s="30">
        <v>179948</v>
      </c>
      <c r="B95" s="31" t="s">
        <v>766</v>
      </c>
      <c r="C95" s="31" t="s">
        <v>2</v>
      </c>
      <c r="D95" s="31" t="s">
        <v>1</v>
      </c>
      <c r="E95" s="31" t="s">
        <v>732</v>
      </c>
      <c r="F95" s="32">
        <v>313.20000000000005</v>
      </c>
      <c r="G95" s="32">
        <v>0</v>
      </c>
    </row>
    <row r="96" spans="1:7">
      <c r="A96" s="30">
        <v>179951</v>
      </c>
      <c r="B96" s="31" t="s">
        <v>767</v>
      </c>
      <c r="C96" s="31" t="s">
        <v>2</v>
      </c>
      <c r="D96" s="31" t="s">
        <v>1</v>
      </c>
      <c r="E96" s="31" t="s">
        <v>732</v>
      </c>
      <c r="F96" s="32">
        <v>402.39999999999992</v>
      </c>
      <c r="G96" s="32">
        <v>0</v>
      </c>
    </row>
    <row r="97" spans="1:7">
      <c r="A97" s="30">
        <v>202146</v>
      </c>
      <c r="B97" s="31" t="s">
        <v>768</v>
      </c>
      <c r="C97" s="31" t="s">
        <v>2</v>
      </c>
      <c r="D97" s="31" t="s">
        <v>1</v>
      </c>
      <c r="E97" s="31" t="s">
        <v>732</v>
      </c>
      <c r="F97" s="32">
        <v>19.5</v>
      </c>
      <c r="G97" s="32">
        <v>0</v>
      </c>
    </row>
    <row r="98" spans="1:7">
      <c r="A98" s="30">
        <v>202411</v>
      </c>
      <c r="B98" s="31" t="s">
        <v>769</v>
      </c>
      <c r="C98" s="31" t="s">
        <v>2</v>
      </c>
      <c r="D98" s="31" t="s">
        <v>1</v>
      </c>
      <c r="E98" s="31" t="s">
        <v>732</v>
      </c>
      <c r="F98" s="32">
        <v>84</v>
      </c>
      <c r="G98" s="32">
        <v>0</v>
      </c>
    </row>
    <row r="99" spans="1:7">
      <c r="A99" s="30">
        <v>119074</v>
      </c>
      <c r="B99" s="31" t="s">
        <v>770</v>
      </c>
      <c r="C99" s="31" t="s">
        <v>3</v>
      </c>
      <c r="D99" s="31" t="s">
        <v>1</v>
      </c>
      <c r="E99" s="31" t="s">
        <v>732</v>
      </c>
      <c r="F99" s="32">
        <v>17</v>
      </c>
      <c r="G99" s="32">
        <v>0</v>
      </c>
    </row>
    <row r="100" spans="1:7">
      <c r="A100" s="30">
        <v>201143</v>
      </c>
      <c r="B100" s="31" t="s">
        <v>771</v>
      </c>
      <c r="C100" s="31" t="s">
        <v>3</v>
      </c>
      <c r="D100" s="31" t="s">
        <v>1</v>
      </c>
      <c r="E100" s="31" t="s">
        <v>732</v>
      </c>
      <c r="F100" s="32">
        <v>78.95</v>
      </c>
      <c r="G100" s="32">
        <v>0</v>
      </c>
    </row>
    <row r="101" spans="1:7">
      <c r="A101" s="30">
        <v>149403</v>
      </c>
      <c r="B101" s="31" t="s">
        <v>772</v>
      </c>
      <c r="C101" s="31" t="s">
        <v>3</v>
      </c>
      <c r="D101" s="31" t="s">
        <v>1</v>
      </c>
      <c r="E101" s="31" t="s">
        <v>732</v>
      </c>
      <c r="F101" s="32">
        <v>128.5</v>
      </c>
      <c r="G101" s="32">
        <v>0</v>
      </c>
    </row>
    <row r="102" spans="1:7">
      <c r="A102" s="30">
        <v>179892</v>
      </c>
      <c r="B102" s="31" t="s">
        <v>536</v>
      </c>
      <c r="C102" s="31" t="s">
        <v>3</v>
      </c>
      <c r="D102" s="31" t="s">
        <v>1</v>
      </c>
      <c r="E102" s="31" t="s">
        <v>732</v>
      </c>
      <c r="F102" s="32">
        <v>12.5</v>
      </c>
      <c r="G102" s="32">
        <v>21.75</v>
      </c>
    </row>
    <row r="103" spans="1:7">
      <c r="A103" s="30">
        <v>173740</v>
      </c>
      <c r="B103" s="31" t="s">
        <v>773</v>
      </c>
      <c r="C103" s="31" t="s">
        <v>3</v>
      </c>
      <c r="D103" s="31" t="s">
        <v>1</v>
      </c>
      <c r="E103" s="31" t="s">
        <v>732</v>
      </c>
      <c r="F103" s="32">
        <v>25</v>
      </c>
      <c r="G103" s="32">
        <v>0</v>
      </c>
    </row>
    <row r="104" spans="1:7">
      <c r="A104" s="30">
        <v>174446</v>
      </c>
      <c r="B104" s="31" t="s">
        <v>774</v>
      </c>
      <c r="C104" s="31" t="s">
        <v>3</v>
      </c>
      <c r="D104" s="31" t="s">
        <v>1</v>
      </c>
      <c r="E104" s="31" t="s">
        <v>732</v>
      </c>
      <c r="F104" s="32">
        <v>102</v>
      </c>
      <c r="G104" s="32">
        <v>0</v>
      </c>
    </row>
    <row r="105" spans="1:7">
      <c r="A105" s="30">
        <v>175313</v>
      </c>
      <c r="B105" s="31" t="s">
        <v>518</v>
      </c>
      <c r="C105" s="31" t="s">
        <v>3</v>
      </c>
      <c r="D105" s="31" t="s">
        <v>1</v>
      </c>
      <c r="E105" s="31" t="s">
        <v>732</v>
      </c>
      <c r="F105" s="32">
        <v>52</v>
      </c>
      <c r="G105" s="32">
        <v>12.5</v>
      </c>
    </row>
    <row r="106" spans="1:7">
      <c r="A106" s="30">
        <v>201144</v>
      </c>
      <c r="B106" s="31" t="s">
        <v>775</v>
      </c>
      <c r="C106" s="31" t="s">
        <v>3</v>
      </c>
      <c r="D106" s="31" t="s">
        <v>1</v>
      </c>
      <c r="E106" s="31" t="s">
        <v>732</v>
      </c>
      <c r="F106" s="32">
        <v>22.7</v>
      </c>
      <c r="G106" s="32">
        <v>0</v>
      </c>
    </row>
    <row r="107" spans="1:7">
      <c r="A107" s="30">
        <v>202412</v>
      </c>
      <c r="B107" s="31" t="s">
        <v>776</v>
      </c>
      <c r="C107" s="31" t="s">
        <v>5</v>
      </c>
      <c r="D107" s="31" t="s">
        <v>5</v>
      </c>
      <c r="E107" s="31" t="s">
        <v>732</v>
      </c>
      <c r="F107" s="32">
        <v>2.5</v>
      </c>
      <c r="G107" s="32">
        <v>0</v>
      </c>
    </row>
    <row r="108" spans="1:7">
      <c r="A108" s="30">
        <v>146845</v>
      </c>
      <c r="B108" s="31" t="s">
        <v>172</v>
      </c>
      <c r="C108" s="31" t="s">
        <v>5</v>
      </c>
      <c r="D108" s="31" t="s">
        <v>5</v>
      </c>
      <c r="E108" s="31" t="s">
        <v>732</v>
      </c>
      <c r="F108" s="32">
        <v>12.5</v>
      </c>
      <c r="G108" s="32">
        <v>42.5</v>
      </c>
    </row>
    <row r="109" spans="1:7">
      <c r="A109" s="30">
        <v>202452</v>
      </c>
      <c r="B109" s="31" t="s">
        <v>251</v>
      </c>
      <c r="C109" s="31" t="s">
        <v>5</v>
      </c>
      <c r="D109" s="31" t="s">
        <v>5</v>
      </c>
      <c r="E109" s="31" t="s">
        <v>732</v>
      </c>
      <c r="F109" s="32">
        <v>10.5</v>
      </c>
      <c r="G109" s="32">
        <v>15</v>
      </c>
    </row>
    <row r="110" spans="1:7">
      <c r="A110" s="30">
        <v>173141</v>
      </c>
      <c r="B110" s="31" t="s">
        <v>196</v>
      </c>
      <c r="C110" s="31" t="s">
        <v>5</v>
      </c>
      <c r="D110" s="31" t="s">
        <v>5</v>
      </c>
      <c r="E110" s="31" t="s">
        <v>732</v>
      </c>
      <c r="F110" s="32">
        <v>17.5</v>
      </c>
      <c r="G110" s="32">
        <v>10</v>
      </c>
    </row>
    <row r="111" spans="1:7">
      <c r="A111" s="30">
        <v>170691</v>
      </c>
      <c r="B111" s="31" t="s">
        <v>103</v>
      </c>
      <c r="C111" s="31" t="s">
        <v>5</v>
      </c>
      <c r="D111" s="31" t="s">
        <v>5</v>
      </c>
      <c r="E111" s="31" t="s">
        <v>732</v>
      </c>
      <c r="F111" s="32">
        <v>21</v>
      </c>
      <c r="G111" s="32">
        <v>16.5</v>
      </c>
    </row>
    <row r="112" spans="1:7">
      <c r="A112" s="30">
        <v>174693</v>
      </c>
      <c r="B112" s="31" t="s">
        <v>777</v>
      </c>
      <c r="C112" s="31" t="s">
        <v>5</v>
      </c>
      <c r="D112" s="31" t="s">
        <v>5</v>
      </c>
      <c r="E112" s="31" t="s">
        <v>732</v>
      </c>
      <c r="F112" s="32">
        <v>28.5</v>
      </c>
      <c r="G112" s="32">
        <v>0</v>
      </c>
    </row>
    <row r="113" spans="1:7">
      <c r="A113" s="30">
        <v>175160</v>
      </c>
      <c r="B113" s="31" t="s">
        <v>570</v>
      </c>
      <c r="C113" s="31" t="s">
        <v>5</v>
      </c>
      <c r="D113" s="31" t="s">
        <v>5</v>
      </c>
      <c r="E113" s="31" t="s">
        <v>732</v>
      </c>
      <c r="F113" s="32">
        <v>73</v>
      </c>
      <c r="G113" s="32">
        <v>10</v>
      </c>
    </row>
    <row r="114" spans="1:7">
      <c r="A114" s="30">
        <v>173652</v>
      </c>
      <c r="B114" s="31" t="s">
        <v>323</v>
      </c>
      <c r="C114" s="31" t="s">
        <v>5</v>
      </c>
      <c r="D114" s="31" t="s">
        <v>5</v>
      </c>
      <c r="E114" s="31" t="s">
        <v>732</v>
      </c>
      <c r="F114" s="32">
        <v>23.75</v>
      </c>
      <c r="G114" s="32">
        <v>2.5</v>
      </c>
    </row>
    <row r="115" spans="1:7">
      <c r="A115" s="30">
        <v>147770</v>
      </c>
      <c r="B115" s="31" t="s">
        <v>288</v>
      </c>
      <c r="C115" s="31" t="s">
        <v>5</v>
      </c>
      <c r="D115" s="31" t="s">
        <v>5</v>
      </c>
      <c r="E115" s="31" t="s">
        <v>732</v>
      </c>
      <c r="F115" s="32">
        <v>29.05</v>
      </c>
      <c r="G115" s="32">
        <v>38</v>
      </c>
    </row>
    <row r="116" spans="1:7">
      <c r="A116" s="30">
        <v>202477</v>
      </c>
      <c r="B116" s="31" t="s">
        <v>595</v>
      </c>
      <c r="C116" s="31" t="s">
        <v>5</v>
      </c>
      <c r="D116" s="31" t="s">
        <v>5</v>
      </c>
      <c r="E116" s="31" t="s">
        <v>732</v>
      </c>
      <c r="F116" s="32">
        <v>15</v>
      </c>
      <c r="G116" s="32">
        <v>10</v>
      </c>
    </row>
    <row r="117" spans="1:7">
      <c r="A117" s="30">
        <v>148282</v>
      </c>
      <c r="B117" s="31" t="s">
        <v>292</v>
      </c>
      <c r="C117" s="31" t="s">
        <v>5</v>
      </c>
      <c r="D117" s="31" t="s">
        <v>5</v>
      </c>
      <c r="E117" s="31" t="s">
        <v>732</v>
      </c>
      <c r="F117" s="32">
        <v>32.5</v>
      </c>
      <c r="G117" s="32">
        <v>20</v>
      </c>
    </row>
    <row r="118" spans="1:7">
      <c r="A118" s="30">
        <v>179395</v>
      </c>
      <c r="B118" s="31" t="s">
        <v>778</v>
      </c>
      <c r="C118" s="31" t="s">
        <v>5</v>
      </c>
      <c r="D118" s="31" t="s">
        <v>5</v>
      </c>
      <c r="E118" s="31" t="s">
        <v>732</v>
      </c>
      <c r="F118" s="32">
        <v>7.5</v>
      </c>
      <c r="G118" s="32">
        <v>0</v>
      </c>
    </row>
    <row r="119" spans="1:7">
      <c r="A119" s="30">
        <v>149825</v>
      </c>
      <c r="B119" s="31" t="s">
        <v>91</v>
      </c>
      <c r="C119" s="31" t="s">
        <v>5</v>
      </c>
      <c r="D119" s="31" t="s">
        <v>5</v>
      </c>
      <c r="E119" s="31" t="s">
        <v>732</v>
      </c>
      <c r="F119" s="32">
        <v>81.75</v>
      </c>
      <c r="G119" s="32">
        <v>60</v>
      </c>
    </row>
    <row r="120" spans="1:7">
      <c r="A120" s="30">
        <v>179396</v>
      </c>
      <c r="B120" s="31" t="s">
        <v>368</v>
      </c>
      <c r="C120" s="31" t="s">
        <v>5</v>
      </c>
      <c r="D120" s="31" t="s">
        <v>5</v>
      </c>
      <c r="E120" s="31" t="s">
        <v>732</v>
      </c>
      <c r="F120" s="32">
        <v>40</v>
      </c>
      <c r="G120" s="32">
        <v>11.25</v>
      </c>
    </row>
    <row r="121" spans="1:7">
      <c r="A121" s="30">
        <v>149583</v>
      </c>
      <c r="B121" s="31" t="s">
        <v>639</v>
      </c>
      <c r="C121" s="31" t="s">
        <v>5</v>
      </c>
      <c r="D121" s="31" t="s">
        <v>5</v>
      </c>
      <c r="E121" s="31" t="s">
        <v>732</v>
      </c>
      <c r="F121" s="32">
        <v>30</v>
      </c>
      <c r="G121" s="32">
        <v>10</v>
      </c>
    </row>
    <row r="122" spans="1:7">
      <c r="A122" s="30">
        <v>172182</v>
      </c>
      <c r="B122" s="31" t="s">
        <v>613</v>
      </c>
      <c r="C122" s="31" t="s">
        <v>5</v>
      </c>
      <c r="D122" s="31" t="s">
        <v>5</v>
      </c>
      <c r="E122" s="31" t="s">
        <v>732</v>
      </c>
      <c r="F122" s="32">
        <v>7.5</v>
      </c>
      <c r="G122" s="32">
        <v>5</v>
      </c>
    </row>
    <row r="123" spans="1:7">
      <c r="A123" s="30">
        <v>145262</v>
      </c>
      <c r="B123" s="31" t="s">
        <v>285</v>
      </c>
      <c r="C123" s="31" t="s">
        <v>5</v>
      </c>
      <c r="D123" s="31" t="s">
        <v>5</v>
      </c>
      <c r="E123" s="31" t="s">
        <v>732</v>
      </c>
      <c r="F123" s="32">
        <v>62</v>
      </c>
      <c r="G123" s="32">
        <v>20</v>
      </c>
    </row>
    <row r="124" spans="1:7">
      <c r="A124" s="30">
        <v>172055</v>
      </c>
      <c r="B124" s="31" t="s">
        <v>190</v>
      </c>
      <c r="C124" s="31" t="s">
        <v>5</v>
      </c>
      <c r="D124" s="31" t="s">
        <v>5</v>
      </c>
      <c r="E124" s="31" t="s">
        <v>732</v>
      </c>
      <c r="F124" s="32">
        <v>82.5</v>
      </c>
      <c r="G124" s="32">
        <v>17.5</v>
      </c>
    </row>
    <row r="125" spans="1:7">
      <c r="A125" s="30">
        <v>141512</v>
      </c>
      <c r="B125" s="31" t="s">
        <v>77</v>
      </c>
      <c r="C125" s="31" t="s">
        <v>5</v>
      </c>
      <c r="D125" s="31" t="s">
        <v>5</v>
      </c>
      <c r="E125" s="31" t="s">
        <v>732</v>
      </c>
      <c r="F125" s="32">
        <v>318.05</v>
      </c>
      <c r="G125" s="32">
        <v>118.5</v>
      </c>
    </row>
    <row r="126" spans="1:7">
      <c r="A126" s="30">
        <v>119071</v>
      </c>
      <c r="B126" s="31" t="s">
        <v>262</v>
      </c>
      <c r="C126" s="31" t="s">
        <v>5</v>
      </c>
      <c r="D126" s="31" t="s">
        <v>5</v>
      </c>
      <c r="E126" s="31" t="s">
        <v>732</v>
      </c>
      <c r="F126" s="32">
        <v>334</v>
      </c>
      <c r="G126" s="32">
        <v>61.599999999999994</v>
      </c>
    </row>
    <row r="127" spans="1:7">
      <c r="A127" s="30">
        <v>179911</v>
      </c>
      <c r="B127" s="31" t="s">
        <v>376</v>
      </c>
      <c r="C127" s="31" t="s">
        <v>5</v>
      </c>
      <c r="D127" s="31" t="s">
        <v>5</v>
      </c>
      <c r="E127" s="31" t="s">
        <v>732</v>
      </c>
      <c r="F127" s="32">
        <v>101.25</v>
      </c>
      <c r="G127" s="32">
        <v>52.75</v>
      </c>
    </row>
    <row r="128" spans="1:7">
      <c r="A128" s="30">
        <v>149893</v>
      </c>
      <c r="B128" s="31" t="s">
        <v>296</v>
      </c>
      <c r="C128" s="31" t="s">
        <v>5</v>
      </c>
      <c r="D128" s="31" t="s">
        <v>5</v>
      </c>
      <c r="E128" s="31" t="s">
        <v>732</v>
      </c>
      <c r="F128" s="32">
        <v>62.25</v>
      </c>
      <c r="G128" s="32">
        <v>29</v>
      </c>
    </row>
    <row r="129" spans="1:7">
      <c r="A129" s="30">
        <v>145135</v>
      </c>
      <c r="B129" s="31" t="s">
        <v>284</v>
      </c>
      <c r="C129" s="31" t="s">
        <v>5</v>
      </c>
      <c r="D129" s="31" t="s">
        <v>5</v>
      </c>
      <c r="E129" s="31" t="s">
        <v>732</v>
      </c>
      <c r="F129" s="32">
        <v>190.9</v>
      </c>
      <c r="G129" s="32">
        <v>80.25</v>
      </c>
    </row>
    <row r="130" spans="1:7">
      <c r="A130" s="30">
        <v>146909</v>
      </c>
      <c r="B130" s="31" t="s">
        <v>286</v>
      </c>
      <c r="C130" s="31" t="s">
        <v>5</v>
      </c>
      <c r="D130" s="31" t="s">
        <v>5</v>
      </c>
      <c r="E130" s="31" t="s">
        <v>732</v>
      </c>
      <c r="F130" s="32">
        <v>126.5</v>
      </c>
      <c r="G130" s="32">
        <v>41</v>
      </c>
    </row>
    <row r="131" spans="1:7">
      <c r="A131" s="30">
        <v>172603</v>
      </c>
      <c r="B131" s="31" t="s">
        <v>513</v>
      </c>
      <c r="C131" s="31" t="s">
        <v>5</v>
      </c>
      <c r="D131" s="31" t="s">
        <v>5</v>
      </c>
      <c r="E131" s="31" t="s">
        <v>732</v>
      </c>
      <c r="F131" s="32">
        <v>50</v>
      </c>
      <c r="G131" s="32">
        <v>15</v>
      </c>
    </row>
    <row r="132" spans="1:7">
      <c r="A132" s="30">
        <v>172976</v>
      </c>
      <c r="B132" s="31" t="s">
        <v>115</v>
      </c>
      <c r="C132" s="31" t="s">
        <v>5</v>
      </c>
      <c r="D132" s="31" t="s">
        <v>5</v>
      </c>
      <c r="E132" s="31" t="s">
        <v>732</v>
      </c>
      <c r="F132" s="32">
        <v>112.5</v>
      </c>
      <c r="G132" s="32">
        <v>62.5</v>
      </c>
    </row>
    <row r="133" spans="1:7">
      <c r="A133" s="30">
        <v>143790</v>
      </c>
      <c r="B133" s="31" t="s">
        <v>410</v>
      </c>
      <c r="C133" s="31" t="s">
        <v>5</v>
      </c>
      <c r="D133" s="31" t="s">
        <v>5</v>
      </c>
      <c r="E133" s="31" t="s">
        <v>732</v>
      </c>
      <c r="F133" s="32">
        <v>51.5</v>
      </c>
      <c r="G133" s="32">
        <v>7.5</v>
      </c>
    </row>
    <row r="134" spans="1:7">
      <c r="A134" s="30">
        <v>176303</v>
      </c>
      <c r="B134" s="31" t="s">
        <v>338</v>
      </c>
      <c r="C134" s="31" t="s">
        <v>5</v>
      </c>
      <c r="D134" s="31" t="s">
        <v>5</v>
      </c>
      <c r="E134" s="31" t="s">
        <v>732</v>
      </c>
      <c r="F134" s="32">
        <v>93.25</v>
      </c>
      <c r="G134" s="32">
        <v>26.5</v>
      </c>
    </row>
    <row r="135" spans="1:7">
      <c r="A135" s="30">
        <v>125022</v>
      </c>
      <c r="B135" s="31" t="s">
        <v>497</v>
      </c>
      <c r="C135" s="31" t="s">
        <v>5</v>
      </c>
      <c r="D135" s="31" t="s">
        <v>5</v>
      </c>
      <c r="E135" s="31" t="s">
        <v>732</v>
      </c>
      <c r="F135" s="32">
        <v>136.1</v>
      </c>
      <c r="G135" s="32">
        <v>45.25</v>
      </c>
    </row>
    <row r="136" spans="1:7">
      <c r="A136" s="30">
        <v>179796</v>
      </c>
      <c r="B136" s="31" t="s">
        <v>240</v>
      </c>
      <c r="C136" s="31" t="s">
        <v>5</v>
      </c>
      <c r="D136" s="31" t="s">
        <v>5</v>
      </c>
      <c r="E136" s="31" t="s">
        <v>732</v>
      </c>
      <c r="F136" s="32">
        <v>132</v>
      </c>
      <c r="G136" s="32">
        <v>40</v>
      </c>
    </row>
    <row r="137" spans="1:7">
      <c r="A137" s="30">
        <v>177603</v>
      </c>
      <c r="B137" s="31" t="s">
        <v>457</v>
      </c>
      <c r="C137" s="31" t="s">
        <v>5</v>
      </c>
      <c r="D137" s="31" t="s">
        <v>5</v>
      </c>
      <c r="E137" s="31" t="s">
        <v>732</v>
      </c>
      <c r="F137" s="32">
        <v>35.5</v>
      </c>
      <c r="G137" s="32">
        <v>10</v>
      </c>
    </row>
    <row r="138" spans="1:7">
      <c r="A138" s="30">
        <v>177154</v>
      </c>
      <c r="B138" s="31" t="s">
        <v>223</v>
      </c>
      <c r="C138" s="31" t="s">
        <v>5</v>
      </c>
      <c r="D138" s="31" t="s">
        <v>5</v>
      </c>
      <c r="E138" s="31" t="s">
        <v>732</v>
      </c>
      <c r="F138" s="32">
        <v>5</v>
      </c>
      <c r="G138" s="32">
        <v>5</v>
      </c>
    </row>
    <row r="139" spans="1:7">
      <c r="A139" s="30">
        <v>141146</v>
      </c>
      <c r="B139" s="31" t="s">
        <v>271</v>
      </c>
      <c r="C139" s="31" t="s">
        <v>5</v>
      </c>
      <c r="D139" s="31" t="s">
        <v>5</v>
      </c>
      <c r="E139" s="31" t="s">
        <v>732</v>
      </c>
      <c r="F139" s="32">
        <v>74.05</v>
      </c>
      <c r="G139" s="32">
        <v>20</v>
      </c>
    </row>
    <row r="140" spans="1:7">
      <c r="A140" s="30">
        <v>145693</v>
      </c>
      <c r="B140" s="31" t="s">
        <v>85</v>
      </c>
      <c r="C140" s="31" t="s">
        <v>5</v>
      </c>
      <c r="D140" s="31" t="s">
        <v>5</v>
      </c>
      <c r="E140" s="31" t="s">
        <v>732</v>
      </c>
      <c r="F140" s="32">
        <v>60.9</v>
      </c>
      <c r="G140" s="32">
        <v>18.5</v>
      </c>
    </row>
    <row r="141" spans="1:7">
      <c r="A141" s="30">
        <v>179436</v>
      </c>
      <c r="B141" s="31" t="s">
        <v>623</v>
      </c>
      <c r="C141" s="31" t="s">
        <v>5</v>
      </c>
      <c r="D141" s="31" t="s">
        <v>5</v>
      </c>
      <c r="E141" s="31" t="s">
        <v>732</v>
      </c>
      <c r="F141" s="32">
        <v>67.5</v>
      </c>
      <c r="G141" s="32">
        <v>5</v>
      </c>
    </row>
    <row r="142" spans="1:7">
      <c r="A142" s="30">
        <v>149982</v>
      </c>
      <c r="B142" s="31" t="s">
        <v>179</v>
      </c>
      <c r="C142" s="31" t="s">
        <v>5</v>
      </c>
      <c r="D142" s="31" t="s">
        <v>5</v>
      </c>
      <c r="E142" s="31" t="s">
        <v>732</v>
      </c>
      <c r="F142" s="32">
        <v>60</v>
      </c>
      <c r="G142" s="32">
        <v>15</v>
      </c>
    </row>
    <row r="143" spans="1:7">
      <c r="A143" s="30">
        <v>145932</v>
      </c>
      <c r="B143" s="31" t="s">
        <v>86</v>
      </c>
      <c r="C143" s="31" t="s">
        <v>5</v>
      </c>
      <c r="D143" s="31" t="s">
        <v>5</v>
      </c>
      <c r="E143" s="31" t="s">
        <v>732</v>
      </c>
      <c r="F143" s="32">
        <v>36</v>
      </c>
      <c r="G143" s="32">
        <v>20</v>
      </c>
    </row>
    <row r="144" spans="1:7">
      <c r="A144" s="30">
        <v>122537</v>
      </c>
      <c r="B144" s="31" t="s">
        <v>150</v>
      </c>
      <c r="C144" s="31" t="s">
        <v>5</v>
      </c>
      <c r="D144" s="31" t="s">
        <v>5</v>
      </c>
      <c r="E144" s="31" t="s">
        <v>732</v>
      </c>
      <c r="F144" s="32">
        <v>121</v>
      </c>
      <c r="G144" s="32">
        <v>40</v>
      </c>
    </row>
    <row r="145" spans="1:7">
      <c r="A145" s="30">
        <v>178056</v>
      </c>
      <c r="B145" s="31" t="s">
        <v>232</v>
      </c>
      <c r="C145" s="31" t="s">
        <v>5</v>
      </c>
      <c r="D145" s="31" t="s">
        <v>5</v>
      </c>
      <c r="E145" s="31" t="s">
        <v>732</v>
      </c>
      <c r="F145" s="32">
        <v>50</v>
      </c>
      <c r="G145" s="32">
        <v>9.5</v>
      </c>
    </row>
    <row r="146" spans="1:7">
      <c r="A146" s="30">
        <v>176821</v>
      </c>
      <c r="B146" s="31" t="s">
        <v>524</v>
      </c>
      <c r="C146" s="31" t="s">
        <v>5</v>
      </c>
      <c r="D146" s="31" t="s">
        <v>5</v>
      </c>
      <c r="E146" s="31" t="s">
        <v>732</v>
      </c>
      <c r="F146" s="32">
        <v>98.75</v>
      </c>
      <c r="G146" s="32">
        <v>5</v>
      </c>
    </row>
    <row r="147" spans="1:7">
      <c r="A147" s="30">
        <v>177382</v>
      </c>
      <c r="B147" s="31" t="s">
        <v>225</v>
      </c>
      <c r="C147" s="31" t="s">
        <v>5</v>
      </c>
      <c r="D147" s="31" t="s">
        <v>5</v>
      </c>
      <c r="E147" s="31" t="s">
        <v>732</v>
      </c>
      <c r="F147" s="32">
        <v>83.5</v>
      </c>
      <c r="G147" s="32">
        <v>19</v>
      </c>
    </row>
    <row r="148" spans="1:7">
      <c r="A148" s="30">
        <v>141145</v>
      </c>
      <c r="B148" s="31" t="s">
        <v>75</v>
      </c>
      <c r="C148" s="31" t="s">
        <v>5</v>
      </c>
      <c r="D148" s="31" t="s">
        <v>5</v>
      </c>
      <c r="E148" s="31" t="s">
        <v>732</v>
      </c>
      <c r="F148" s="32">
        <v>103.35</v>
      </c>
      <c r="G148" s="32">
        <v>17.5</v>
      </c>
    </row>
    <row r="149" spans="1:7">
      <c r="A149" s="30">
        <v>149892</v>
      </c>
      <c r="B149" s="31" t="s">
        <v>295</v>
      </c>
      <c r="C149" s="31" t="s">
        <v>5</v>
      </c>
      <c r="D149" s="31" t="s">
        <v>5</v>
      </c>
      <c r="E149" s="31" t="s">
        <v>732</v>
      </c>
      <c r="F149" s="32">
        <v>101.75</v>
      </c>
      <c r="G149" s="32">
        <v>27.5</v>
      </c>
    </row>
    <row r="150" spans="1:7">
      <c r="A150" s="30">
        <v>146970</v>
      </c>
      <c r="B150" s="31" t="s">
        <v>174</v>
      </c>
      <c r="C150" s="31" t="s">
        <v>5</v>
      </c>
      <c r="D150" s="31" t="s">
        <v>5</v>
      </c>
      <c r="E150" s="31" t="s">
        <v>732</v>
      </c>
      <c r="F150" s="32">
        <v>185</v>
      </c>
      <c r="G150" s="32">
        <v>64.5</v>
      </c>
    </row>
    <row r="151" spans="1:7">
      <c r="A151" s="30">
        <v>178137</v>
      </c>
      <c r="B151" s="31" t="s">
        <v>353</v>
      </c>
      <c r="C151" s="31" t="s">
        <v>5</v>
      </c>
      <c r="D151" s="31" t="s">
        <v>5</v>
      </c>
      <c r="E151" s="31" t="s">
        <v>732</v>
      </c>
      <c r="F151" s="32">
        <v>282.75</v>
      </c>
      <c r="G151" s="32">
        <v>42.5</v>
      </c>
    </row>
    <row r="152" spans="1:7">
      <c r="A152" s="30">
        <v>178105</v>
      </c>
      <c r="B152" s="31" t="s">
        <v>137</v>
      </c>
      <c r="C152" s="31" t="s">
        <v>5</v>
      </c>
      <c r="D152" s="31" t="s">
        <v>5</v>
      </c>
      <c r="E152" s="31" t="s">
        <v>732</v>
      </c>
      <c r="F152" s="32">
        <v>121.25</v>
      </c>
      <c r="G152" s="32">
        <v>30</v>
      </c>
    </row>
    <row r="153" spans="1:7">
      <c r="A153" s="30">
        <v>119065</v>
      </c>
      <c r="B153" s="31" t="s">
        <v>59</v>
      </c>
      <c r="C153" s="31" t="s">
        <v>5</v>
      </c>
      <c r="D153" s="31" t="s">
        <v>5</v>
      </c>
      <c r="E153" s="31" t="s">
        <v>732</v>
      </c>
      <c r="F153" s="32">
        <v>244.75</v>
      </c>
      <c r="G153" s="32">
        <v>56</v>
      </c>
    </row>
    <row r="154" spans="1:7">
      <c r="A154" s="30">
        <v>145639</v>
      </c>
      <c r="B154" s="31" t="s">
        <v>417</v>
      </c>
      <c r="C154" s="31" t="s">
        <v>5</v>
      </c>
      <c r="D154" s="31" t="s">
        <v>5</v>
      </c>
      <c r="E154" s="31" t="s">
        <v>732</v>
      </c>
      <c r="F154" s="32">
        <v>184.5</v>
      </c>
      <c r="G154" s="32">
        <v>35</v>
      </c>
    </row>
    <row r="155" spans="1:7">
      <c r="A155" s="30">
        <v>125023</v>
      </c>
      <c r="B155" s="31" t="s">
        <v>151</v>
      </c>
      <c r="C155" s="31" t="s">
        <v>5</v>
      </c>
      <c r="D155" s="31" t="s">
        <v>5</v>
      </c>
      <c r="E155" s="31" t="s">
        <v>732</v>
      </c>
      <c r="F155" s="32">
        <v>72.5</v>
      </c>
      <c r="G155" s="32">
        <v>50.25</v>
      </c>
    </row>
    <row r="156" spans="1:7">
      <c r="A156" s="30">
        <v>172408</v>
      </c>
      <c r="B156" s="31" t="s">
        <v>314</v>
      </c>
      <c r="C156" s="31" t="s">
        <v>5</v>
      </c>
      <c r="D156" s="31" t="s">
        <v>5</v>
      </c>
      <c r="E156" s="31" t="s">
        <v>732</v>
      </c>
      <c r="F156" s="32">
        <v>108</v>
      </c>
      <c r="G156" s="32">
        <v>15</v>
      </c>
    </row>
    <row r="157" spans="1:7">
      <c r="A157" s="30">
        <v>174445</v>
      </c>
      <c r="B157" s="31" t="s">
        <v>205</v>
      </c>
      <c r="C157" s="31" t="s">
        <v>5</v>
      </c>
      <c r="D157" s="31" t="s">
        <v>5</v>
      </c>
      <c r="E157" s="31" t="s">
        <v>732</v>
      </c>
      <c r="F157" s="32">
        <v>278.35000000000002</v>
      </c>
      <c r="G157" s="32">
        <v>82.2</v>
      </c>
    </row>
    <row r="158" spans="1:7">
      <c r="A158" s="30">
        <v>177957</v>
      </c>
      <c r="B158" s="31" t="s">
        <v>460</v>
      </c>
      <c r="C158" s="31" t="s">
        <v>5</v>
      </c>
      <c r="D158" s="31" t="s">
        <v>5</v>
      </c>
      <c r="E158" s="31" t="s">
        <v>732</v>
      </c>
      <c r="F158" s="32">
        <v>150.25</v>
      </c>
      <c r="G158" s="32">
        <v>20</v>
      </c>
    </row>
    <row r="159" spans="1:7">
      <c r="A159" s="30">
        <v>201658</v>
      </c>
      <c r="B159" s="31" t="s">
        <v>246</v>
      </c>
      <c r="C159" s="31" t="s">
        <v>5</v>
      </c>
      <c r="D159" s="31" t="s">
        <v>5</v>
      </c>
      <c r="E159" s="31" t="s">
        <v>732</v>
      </c>
      <c r="F159" s="32">
        <v>58.25</v>
      </c>
      <c r="G159" s="32">
        <v>16</v>
      </c>
    </row>
    <row r="160" spans="1:7">
      <c r="A160" s="30">
        <v>143416</v>
      </c>
      <c r="B160" s="31" t="s">
        <v>82</v>
      </c>
      <c r="C160" s="31" t="s">
        <v>5</v>
      </c>
      <c r="D160" s="31" t="s">
        <v>5</v>
      </c>
      <c r="E160" s="31" t="s">
        <v>732</v>
      </c>
      <c r="F160" s="32">
        <v>245</v>
      </c>
      <c r="G160" s="32">
        <v>80.25</v>
      </c>
    </row>
    <row r="161" spans="1:7">
      <c r="A161" s="30">
        <v>141172</v>
      </c>
      <c r="B161" s="31" t="s">
        <v>76</v>
      </c>
      <c r="C161" s="31" t="s">
        <v>5</v>
      </c>
      <c r="D161" s="31" t="s">
        <v>5</v>
      </c>
      <c r="E161" s="31" t="s">
        <v>732</v>
      </c>
      <c r="F161" s="32">
        <v>18.5</v>
      </c>
      <c r="G161" s="32">
        <v>15</v>
      </c>
    </row>
    <row r="162" spans="1:7">
      <c r="A162" s="30">
        <v>179209</v>
      </c>
      <c r="B162" s="31" t="s">
        <v>367</v>
      </c>
      <c r="C162" s="31" t="s">
        <v>5</v>
      </c>
      <c r="D162" s="31" t="s">
        <v>5</v>
      </c>
      <c r="E162" s="31" t="s">
        <v>732</v>
      </c>
      <c r="F162" s="32">
        <v>22.2</v>
      </c>
      <c r="G162" s="32">
        <v>7.5</v>
      </c>
    </row>
    <row r="163" spans="1:7">
      <c r="A163" s="30">
        <v>201172</v>
      </c>
      <c r="B163" s="31" t="s">
        <v>244</v>
      </c>
      <c r="C163" s="31" t="s">
        <v>5</v>
      </c>
      <c r="D163" s="31" t="s">
        <v>5</v>
      </c>
      <c r="E163" s="31" t="s">
        <v>732</v>
      </c>
      <c r="F163" s="32">
        <v>94</v>
      </c>
      <c r="G163" s="32">
        <v>50.7</v>
      </c>
    </row>
    <row r="164" spans="1:7">
      <c r="A164" s="30">
        <v>172742</v>
      </c>
      <c r="B164" s="31" t="s">
        <v>114</v>
      </c>
      <c r="C164" s="31" t="s">
        <v>5</v>
      </c>
      <c r="D164" s="31" t="s">
        <v>5</v>
      </c>
      <c r="E164" s="31" t="s">
        <v>732</v>
      </c>
      <c r="F164" s="32">
        <v>111.25</v>
      </c>
      <c r="G164" s="32">
        <v>32.5</v>
      </c>
    </row>
    <row r="165" spans="1:7">
      <c r="A165" s="30">
        <v>170858</v>
      </c>
      <c r="B165" s="31" t="s">
        <v>641</v>
      </c>
      <c r="C165" s="31" t="s">
        <v>5</v>
      </c>
      <c r="D165" s="31" t="s">
        <v>5</v>
      </c>
      <c r="E165" s="31" t="s">
        <v>732</v>
      </c>
      <c r="F165" s="32">
        <v>10</v>
      </c>
      <c r="G165" s="32">
        <v>5</v>
      </c>
    </row>
    <row r="166" spans="1:7">
      <c r="A166" s="30">
        <v>119261</v>
      </c>
      <c r="B166" s="31" t="s">
        <v>63</v>
      </c>
      <c r="C166" s="31" t="s">
        <v>5</v>
      </c>
      <c r="D166" s="31" t="s">
        <v>5</v>
      </c>
      <c r="E166" s="31" t="s">
        <v>732</v>
      </c>
      <c r="F166" s="32">
        <v>1815.05</v>
      </c>
      <c r="G166" s="32">
        <v>359.35</v>
      </c>
    </row>
    <row r="167" spans="1:7">
      <c r="A167" s="30">
        <v>149763</v>
      </c>
      <c r="B167" s="31" t="s">
        <v>176</v>
      </c>
      <c r="C167" s="31" t="s">
        <v>5</v>
      </c>
      <c r="D167" s="31" t="s">
        <v>5</v>
      </c>
      <c r="E167" s="31" t="s">
        <v>732</v>
      </c>
      <c r="F167" s="32">
        <v>85</v>
      </c>
      <c r="G167" s="32">
        <v>27.5</v>
      </c>
    </row>
    <row r="168" spans="1:7">
      <c r="A168" s="30">
        <v>178513</v>
      </c>
      <c r="B168" s="31" t="s">
        <v>621</v>
      </c>
      <c r="C168" s="31" t="s">
        <v>5</v>
      </c>
      <c r="D168" s="31" t="s">
        <v>5</v>
      </c>
      <c r="E168" s="31" t="s">
        <v>732</v>
      </c>
      <c r="F168" s="32">
        <v>82.4</v>
      </c>
      <c r="G168" s="32">
        <v>15</v>
      </c>
    </row>
    <row r="169" spans="1:7">
      <c r="A169" s="30">
        <v>177184</v>
      </c>
      <c r="B169" s="31" t="s">
        <v>525</v>
      </c>
      <c r="C169" s="31" t="s">
        <v>5</v>
      </c>
      <c r="D169" s="31" t="s">
        <v>5</v>
      </c>
      <c r="E169" s="31" t="s">
        <v>732</v>
      </c>
      <c r="F169" s="32">
        <v>45</v>
      </c>
      <c r="G169" s="32">
        <v>12.5</v>
      </c>
    </row>
    <row r="170" spans="1:7">
      <c r="A170" s="30">
        <v>146291</v>
      </c>
      <c r="B170" s="31" t="s">
        <v>171</v>
      </c>
      <c r="C170" s="31" t="s">
        <v>5</v>
      </c>
      <c r="D170" s="31" t="s">
        <v>5</v>
      </c>
      <c r="E170" s="31" t="s">
        <v>732</v>
      </c>
      <c r="F170" s="32">
        <v>128.1</v>
      </c>
      <c r="G170" s="32">
        <v>7</v>
      </c>
    </row>
    <row r="171" spans="1:7">
      <c r="A171" s="30">
        <v>201064</v>
      </c>
      <c r="B171" s="31" t="s">
        <v>243</v>
      </c>
      <c r="C171" s="31" t="s">
        <v>5</v>
      </c>
      <c r="D171" s="31" t="s">
        <v>5</v>
      </c>
      <c r="E171" s="31" t="s">
        <v>732</v>
      </c>
      <c r="F171" s="32">
        <v>58.5</v>
      </c>
      <c r="G171" s="32">
        <v>5</v>
      </c>
    </row>
    <row r="172" spans="1:7">
      <c r="A172" s="30">
        <v>201205</v>
      </c>
      <c r="B172" s="31" t="s">
        <v>592</v>
      </c>
      <c r="C172" s="31" t="s">
        <v>5</v>
      </c>
      <c r="D172" s="31" t="s">
        <v>5</v>
      </c>
      <c r="E172" s="31" t="s">
        <v>732</v>
      </c>
      <c r="F172" s="32">
        <v>78</v>
      </c>
      <c r="G172" s="32">
        <v>5</v>
      </c>
    </row>
    <row r="173" spans="1:7">
      <c r="A173" s="30">
        <v>176647</v>
      </c>
      <c r="B173" s="31" t="s">
        <v>220</v>
      </c>
      <c r="C173" s="31" t="s">
        <v>5</v>
      </c>
      <c r="D173" s="31" t="s">
        <v>5</v>
      </c>
      <c r="E173" s="31" t="s">
        <v>732</v>
      </c>
      <c r="F173" s="32">
        <v>400</v>
      </c>
      <c r="G173" s="32">
        <v>36.5</v>
      </c>
    </row>
    <row r="174" spans="1:7">
      <c r="A174" s="30">
        <v>172150</v>
      </c>
      <c r="B174" s="31" t="s">
        <v>312</v>
      </c>
      <c r="C174" s="31" t="s">
        <v>5</v>
      </c>
      <c r="D174" s="31" t="s">
        <v>5</v>
      </c>
      <c r="E174" s="31" t="s">
        <v>732</v>
      </c>
      <c r="F174" s="32">
        <v>237</v>
      </c>
      <c r="G174" s="32">
        <v>25</v>
      </c>
    </row>
    <row r="175" spans="1:7">
      <c r="A175" s="30">
        <v>149872</v>
      </c>
      <c r="B175" s="31" t="s">
        <v>92</v>
      </c>
      <c r="C175" s="31" t="s">
        <v>5</v>
      </c>
      <c r="D175" s="31" t="s">
        <v>5</v>
      </c>
      <c r="E175" s="31" t="s">
        <v>732</v>
      </c>
      <c r="F175" s="32">
        <v>226</v>
      </c>
      <c r="G175" s="32">
        <v>25</v>
      </c>
    </row>
    <row r="176" spans="1:7">
      <c r="A176" s="30">
        <v>202229</v>
      </c>
      <c r="B176" s="31" t="s">
        <v>779</v>
      </c>
      <c r="C176" s="31" t="s">
        <v>5</v>
      </c>
      <c r="D176" s="31" t="s">
        <v>5</v>
      </c>
      <c r="E176" s="31" t="s">
        <v>732</v>
      </c>
      <c r="F176" s="32">
        <v>118.5</v>
      </c>
      <c r="G176" s="32">
        <v>0</v>
      </c>
    </row>
    <row r="177" spans="1:7">
      <c r="A177" s="30">
        <v>141910</v>
      </c>
      <c r="B177" s="31" t="s">
        <v>405</v>
      </c>
      <c r="C177" s="31" t="s">
        <v>5</v>
      </c>
      <c r="D177" s="31" t="s">
        <v>5</v>
      </c>
      <c r="E177" s="31" t="s">
        <v>732</v>
      </c>
      <c r="F177" s="32">
        <v>138.5</v>
      </c>
      <c r="G177" s="32">
        <v>37.5</v>
      </c>
    </row>
    <row r="178" spans="1:7">
      <c r="A178" s="30">
        <v>141236</v>
      </c>
      <c r="B178" s="31" t="s">
        <v>402</v>
      </c>
      <c r="C178" s="31" t="s">
        <v>5</v>
      </c>
      <c r="D178" s="31" t="s">
        <v>5</v>
      </c>
      <c r="E178" s="31" t="s">
        <v>732</v>
      </c>
      <c r="F178" s="32">
        <v>188</v>
      </c>
      <c r="G178" s="32">
        <v>36</v>
      </c>
    </row>
    <row r="179" spans="1:7">
      <c r="A179" s="30">
        <v>179437</v>
      </c>
      <c r="B179" s="31" t="s">
        <v>369</v>
      </c>
      <c r="C179" s="31" t="s">
        <v>5</v>
      </c>
      <c r="D179" s="31" t="s">
        <v>5</v>
      </c>
      <c r="E179" s="31" t="s">
        <v>732</v>
      </c>
      <c r="F179" s="32">
        <v>102.75</v>
      </c>
      <c r="G179" s="32">
        <v>12.5</v>
      </c>
    </row>
    <row r="180" spans="1:7">
      <c r="A180" s="30">
        <v>201079</v>
      </c>
      <c r="B180" s="31" t="s">
        <v>480</v>
      </c>
      <c r="C180" s="31" t="s">
        <v>5</v>
      </c>
      <c r="D180" s="31" t="s">
        <v>5</v>
      </c>
      <c r="E180" s="31" t="s">
        <v>732</v>
      </c>
      <c r="F180" s="32">
        <v>24</v>
      </c>
      <c r="G180" s="32">
        <v>7.5</v>
      </c>
    </row>
    <row r="181" spans="1:7">
      <c r="A181" s="30">
        <v>144868</v>
      </c>
      <c r="B181" s="31" t="s">
        <v>168</v>
      </c>
      <c r="C181" s="31" t="s">
        <v>5</v>
      </c>
      <c r="D181" s="31" t="s">
        <v>5</v>
      </c>
      <c r="E181" s="31" t="s">
        <v>732</v>
      </c>
      <c r="F181" s="32">
        <v>206.25</v>
      </c>
      <c r="G181" s="32">
        <v>15</v>
      </c>
    </row>
    <row r="182" spans="1:7">
      <c r="A182" s="30">
        <v>171947</v>
      </c>
      <c r="B182" s="31" t="s">
        <v>189</v>
      </c>
      <c r="C182" s="31" t="s">
        <v>5</v>
      </c>
      <c r="D182" s="31" t="s">
        <v>5</v>
      </c>
      <c r="E182" s="31" t="s">
        <v>732</v>
      </c>
      <c r="F182" s="32">
        <v>226.3</v>
      </c>
      <c r="G182" s="32">
        <v>18</v>
      </c>
    </row>
    <row r="183" spans="1:7">
      <c r="A183" s="30">
        <v>176276</v>
      </c>
      <c r="B183" s="31" t="s">
        <v>216</v>
      </c>
      <c r="C183" s="31" t="s">
        <v>5</v>
      </c>
      <c r="D183" s="31" t="s">
        <v>5</v>
      </c>
      <c r="E183" s="31" t="s">
        <v>732</v>
      </c>
      <c r="F183" s="32">
        <v>290.5</v>
      </c>
      <c r="G183" s="32">
        <v>28</v>
      </c>
    </row>
    <row r="184" spans="1:7">
      <c r="A184" s="30">
        <v>141231</v>
      </c>
      <c r="B184" s="31" t="s">
        <v>161</v>
      </c>
      <c r="C184" s="31" t="s">
        <v>5</v>
      </c>
      <c r="D184" s="31" t="s">
        <v>5</v>
      </c>
      <c r="E184" s="31" t="s">
        <v>732</v>
      </c>
      <c r="F184" s="32">
        <v>97.25</v>
      </c>
      <c r="G184" s="32">
        <v>24.5</v>
      </c>
    </row>
    <row r="185" spans="1:7">
      <c r="A185" s="30">
        <v>170464</v>
      </c>
      <c r="B185" s="31" t="s">
        <v>429</v>
      </c>
      <c r="C185" s="31" t="s">
        <v>5</v>
      </c>
      <c r="D185" s="31" t="s">
        <v>5</v>
      </c>
      <c r="E185" s="31" t="s">
        <v>732</v>
      </c>
      <c r="F185" s="32">
        <v>47.5</v>
      </c>
      <c r="G185" s="32">
        <v>5</v>
      </c>
    </row>
    <row r="186" spans="1:7">
      <c r="A186" s="30">
        <v>141190</v>
      </c>
      <c r="B186" s="31" t="s">
        <v>160</v>
      </c>
      <c r="C186" s="31" t="s">
        <v>5</v>
      </c>
      <c r="D186" s="31" t="s">
        <v>5</v>
      </c>
      <c r="E186" s="31" t="s">
        <v>732</v>
      </c>
      <c r="F186" s="32">
        <v>73.75</v>
      </c>
      <c r="G186" s="32">
        <v>25</v>
      </c>
    </row>
    <row r="187" spans="1:7">
      <c r="A187" s="30">
        <v>202227</v>
      </c>
      <c r="B187" s="31" t="s">
        <v>780</v>
      </c>
      <c r="C187" s="31" t="s">
        <v>5</v>
      </c>
      <c r="D187" s="31" t="s">
        <v>5</v>
      </c>
      <c r="E187" s="31" t="s">
        <v>732</v>
      </c>
      <c r="F187" s="32">
        <v>83.75</v>
      </c>
      <c r="G187" s="32">
        <v>0</v>
      </c>
    </row>
    <row r="188" spans="1:7">
      <c r="A188" s="30">
        <v>146876</v>
      </c>
      <c r="B188" s="31" t="s">
        <v>435</v>
      </c>
      <c r="C188" s="31" t="s">
        <v>5</v>
      </c>
      <c r="D188" s="31" t="s">
        <v>5</v>
      </c>
      <c r="E188" s="31" t="s">
        <v>732</v>
      </c>
      <c r="F188" s="32">
        <v>22.5</v>
      </c>
      <c r="G188" s="32">
        <v>2.5</v>
      </c>
    </row>
    <row r="189" spans="1:7">
      <c r="A189" s="30">
        <v>119073</v>
      </c>
      <c r="B189" s="31" t="s">
        <v>672</v>
      </c>
      <c r="C189" s="31" t="s">
        <v>5</v>
      </c>
      <c r="D189" s="31" t="s">
        <v>5</v>
      </c>
      <c r="E189" s="31" t="s">
        <v>732</v>
      </c>
      <c r="F189" s="32">
        <v>32.5</v>
      </c>
      <c r="G189" s="32">
        <v>30</v>
      </c>
    </row>
    <row r="190" spans="1:7">
      <c r="A190" s="30">
        <v>141194</v>
      </c>
      <c r="B190" s="31" t="s">
        <v>781</v>
      </c>
      <c r="C190" s="31" t="s">
        <v>5</v>
      </c>
      <c r="D190" s="31" t="s">
        <v>5</v>
      </c>
      <c r="E190" s="31" t="s">
        <v>732</v>
      </c>
      <c r="F190" s="32">
        <v>54</v>
      </c>
      <c r="G190" s="32">
        <v>0</v>
      </c>
    </row>
    <row r="191" spans="1:7">
      <c r="A191" s="30">
        <v>141540</v>
      </c>
      <c r="B191" s="31" t="s">
        <v>782</v>
      </c>
      <c r="C191" s="31" t="s">
        <v>5</v>
      </c>
      <c r="D191" s="31" t="s">
        <v>5</v>
      </c>
      <c r="E191" s="31" t="s">
        <v>732</v>
      </c>
      <c r="F191" s="32">
        <v>59.75</v>
      </c>
      <c r="G191" s="32">
        <v>0</v>
      </c>
    </row>
    <row r="192" spans="1:7">
      <c r="A192" s="30">
        <v>145956</v>
      </c>
      <c r="B192" s="31" t="s">
        <v>170</v>
      </c>
      <c r="C192" s="31" t="s">
        <v>5</v>
      </c>
      <c r="D192" s="31" t="s">
        <v>5</v>
      </c>
      <c r="E192" s="31" t="s">
        <v>732</v>
      </c>
      <c r="F192" s="32">
        <v>5</v>
      </c>
      <c r="G192" s="32">
        <v>12.5</v>
      </c>
    </row>
    <row r="193" spans="1:7">
      <c r="A193" s="30">
        <v>146015</v>
      </c>
      <c r="B193" s="31" t="s">
        <v>783</v>
      </c>
      <c r="C193" s="31" t="s">
        <v>5</v>
      </c>
      <c r="D193" s="31" t="s">
        <v>5</v>
      </c>
      <c r="E193" s="31" t="s">
        <v>732</v>
      </c>
      <c r="F193" s="32">
        <v>20</v>
      </c>
      <c r="G193" s="32">
        <v>0</v>
      </c>
    </row>
    <row r="194" spans="1:7">
      <c r="A194" s="30">
        <v>148234</v>
      </c>
      <c r="B194" s="31" t="s">
        <v>784</v>
      </c>
      <c r="C194" s="31" t="s">
        <v>5</v>
      </c>
      <c r="D194" s="31" t="s">
        <v>5</v>
      </c>
      <c r="E194" s="31" t="s">
        <v>732</v>
      </c>
      <c r="F194" s="32">
        <v>55.5</v>
      </c>
      <c r="G194" s="32">
        <v>0</v>
      </c>
    </row>
    <row r="195" spans="1:7">
      <c r="A195" s="30">
        <v>149111</v>
      </c>
      <c r="B195" s="31" t="s">
        <v>785</v>
      </c>
      <c r="C195" s="31" t="s">
        <v>5</v>
      </c>
      <c r="D195" s="31" t="s">
        <v>5</v>
      </c>
      <c r="E195" s="31" t="s">
        <v>732</v>
      </c>
      <c r="F195" s="32">
        <v>16</v>
      </c>
      <c r="G195" s="32">
        <v>0</v>
      </c>
    </row>
    <row r="196" spans="1:7">
      <c r="A196" s="30">
        <v>171701</v>
      </c>
      <c r="B196" s="31" t="s">
        <v>563</v>
      </c>
      <c r="C196" s="31" t="s">
        <v>5</v>
      </c>
      <c r="D196" s="31" t="s">
        <v>5</v>
      </c>
      <c r="E196" s="31" t="s">
        <v>732</v>
      </c>
      <c r="F196" s="32">
        <v>50</v>
      </c>
      <c r="G196" s="32">
        <v>15</v>
      </c>
    </row>
    <row r="197" spans="1:7">
      <c r="A197" s="30">
        <v>172308</v>
      </c>
      <c r="B197" s="31" t="s">
        <v>786</v>
      </c>
      <c r="C197" s="31" t="s">
        <v>5</v>
      </c>
      <c r="D197" s="31" t="s">
        <v>5</v>
      </c>
      <c r="E197" s="31" t="s">
        <v>732</v>
      </c>
      <c r="F197" s="32">
        <v>2.5</v>
      </c>
      <c r="G197" s="32">
        <v>0</v>
      </c>
    </row>
    <row r="198" spans="1:7">
      <c r="A198" s="30">
        <v>173347</v>
      </c>
      <c r="B198" s="31" t="s">
        <v>787</v>
      </c>
      <c r="C198" s="31" t="s">
        <v>5</v>
      </c>
      <c r="D198" s="31" t="s">
        <v>5</v>
      </c>
      <c r="E198" s="31" t="s">
        <v>732</v>
      </c>
      <c r="F198" s="32">
        <v>5</v>
      </c>
      <c r="G198" s="32">
        <v>0</v>
      </c>
    </row>
    <row r="199" spans="1:7">
      <c r="A199" s="30">
        <v>173548</v>
      </c>
      <c r="B199" s="31" t="s">
        <v>616</v>
      </c>
      <c r="C199" s="31" t="s">
        <v>5</v>
      </c>
      <c r="D199" s="31" t="s">
        <v>5</v>
      </c>
      <c r="E199" s="31" t="s">
        <v>732</v>
      </c>
      <c r="F199" s="32">
        <v>10</v>
      </c>
      <c r="G199" s="32">
        <v>1</v>
      </c>
    </row>
    <row r="200" spans="1:7">
      <c r="A200" s="30">
        <v>175539</v>
      </c>
      <c r="B200" s="31" t="s">
        <v>714</v>
      </c>
      <c r="C200" s="31" t="s">
        <v>5</v>
      </c>
      <c r="D200" s="31" t="s">
        <v>5</v>
      </c>
      <c r="E200" s="31" t="s">
        <v>732</v>
      </c>
      <c r="F200" s="32">
        <v>32.5</v>
      </c>
      <c r="G200" s="32">
        <v>2.5</v>
      </c>
    </row>
    <row r="201" spans="1:7">
      <c r="A201" s="30">
        <v>175546</v>
      </c>
      <c r="B201" s="31" t="s">
        <v>788</v>
      </c>
      <c r="C201" s="31" t="s">
        <v>5</v>
      </c>
      <c r="D201" s="31" t="s">
        <v>5</v>
      </c>
      <c r="E201" s="31" t="s">
        <v>732</v>
      </c>
      <c r="F201" s="32">
        <v>169.5</v>
      </c>
      <c r="G201" s="32">
        <v>0</v>
      </c>
    </row>
    <row r="202" spans="1:7">
      <c r="A202" s="30">
        <v>176279</v>
      </c>
      <c r="B202" s="31" t="s">
        <v>789</v>
      </c>
      <c r="C202" s="31" t="s">
        <v>5</v>
      </c>
      <c r="D202" s="31" t="s">
        <v>5</v>
      </c>
      <c r="E202" s="31" t="s">
        <v>732</v>
      </c>
      <c r="F202" s="32">
        <v>234.5</v>
      </c>
      <c r="G202" s="32">
        <v>0</v>
      </c>
    </row>
    <row r="203" spans="1:7">
      <c r="A203" s="30">
        <v>176388</v>
      </c>
      <c r="B203" s="31" t="s">
        <v>513</v>
      </c>
      <c r="C203" s="31" t="s">
        <v>5</v>
      </c>
      <c r="D203" s="31" t="s">
        <v>5</v>
      </c>
      <c r="E203" s="31" t="s">
        <v>732</v>
      </c>
      <c r="F203" s="32">
        <v>53.5</v>
      </c>
      <c r="G203" s="32">
        <v>0</v>
      </c>
    </row>
    <row r="204" spans="1:7">
      <c r="A204" s="30">
        <v>176390</v>
      </c>
      <c r="B204" s="31" t="s">
        <v>790</v>
      </c>
      <c r="C204" s="31" t="s">
        <v>5</v>
      </c>
      <c r="D204" s="31" t="s">
        <v>5</v>
      </c>
      <c r="E204" s="31" t="s">
        <v>732</v>
      </c>
      <c r="F204" s="32">
        <v>50.5</v>
      </c>
      <c r="G204" s="32">
        <v>0</v>
      </c>
    </row>
    <row r="205" spans="1:7">
      <c r="A205" s="30">
        <v>179857</v>
      </c>
      <c r="B205" s="31" t="s">
        <v>791</v>
      </c>
      <c r="C205" s="31" t="s">
        <v>5</v>
      </c>
      <c r="D205" s="31" t="s">
        <v>5</v>
      </c>
      <c r="E205" s="31" t="s">
        <v>732</v>
      </c>
      <c r="F205" s="32">
        <v>10</v>
      </c>
      <c r="G205" s="32">
        <v>0</v>
      </c>
    </row>
    <row r="206" spans="1:7">
      <c r="A206" s="30">
        <v>179927</v>
      </c>
      <c r="B206" s="31" t="s">
        <v>792</v>
      </c>
      <c r="C206" s="31" t="s">
        <v>5</v>
      </c>
      <c r="D206" s="31" t="s">
        <v>5</v>
      </c>
      <c r="E206" s="31" t="s">
        <v>732</v>
      </c>
      <c r="F206" s="32">
        <v>70</v>
      </c>
      <c r="G206" s="32">
        <v>0</v>
      </c>
    </row>
    <row r="207" spans="1:7">
      <c r="A207" s="30">
        <v>201237</v>
      </c>
      <c r="B207" s="31" t="s">
        <v>793</v>
      </c>
      <c r="C207" s="31" t="s">
        <v>5</v>
      </c>
      <c r="D207" s="31" t="s">
        <v>5</v>
      </c>
      <c r="E207" s="31" t="s">
        <v>732</v>
      </c>
      <c r="F207" s="32">
        <v>2.5</v>
      </c>
      <c r="G207" s="32">
        <v>0</v>
      </c>
    </row>
    <row r="208" spans="1:7">
      <c r="A208" s="30">
        <v>201417</v>
      </c>
      <c r="B208" s="31" t="s">
        <v>794</v>
      </c>
      <c r="C208" s="31" t="s">
        <v>5</v>
      </c>
      <c r="D208" s="31" t="s">
        <v>5</v>
      </c>
      <c r="E208" s="31" t="s">
        <v>732</v>
      </c>
      <c r="F208" s="32">
        <v>19</v>
      </c>
      <c r="G208" s="32">
        <v>0</v>
      </c>
    </row>
    <row r="209" spans="1:7">
      <c r="A209" s="30">
        <v>202026</v>
      </c>
      <c r="B209" s="31" t="s">
        <v>795</v>
      </c>
      <c r="C209" s="31" t="s">
        <v>5</v>
      </c>
      <c r="D209" s="31" t="s">
        <v>5</v>
      </c>
      <c r="E209" s="31" t="s">
        <v>732</v>
      </c>
      <c r="F209" s="32">
        <v>2.5</v>
      </c>
      <c r="G209" s="32">
        <v>0</v>
      </c>
    </row>
    <row r="210" spans="1:7">
      <c r="A210" s="30">
        <v>202228</v>
      </c>
      <c r="B210" s="31" t="s">
        <v>386</v>
      </c>
      <c r="C210" s="31" t="s">
        <v>5</v>
      </c>
      <c r="D210" s="31" t="s">
        <v>5</v>
      </c>
      <c r="E210" s="31" t="s">
        <v>732</v>
      </c>
      <c r="F210" s="32">
        <v>12.5</v>
      </c>
      <c r="G210" s="32">
        <v>8</v>
      </c>
    </row>
    <row r="211" spans="1:7">
      <c r="A211" s="30">
        <v>202470</v>
      </c>
      <c r="B211" s="31" t="s">
        <v>796</v>
      </c>
      <c r="C211" s="31" t="s">
        <v>5</v>
      </c>
      <c r="D211" s="31" t="s">
        <v>5</v>
      </c>
      <c r="E211" s="31" t="s">
        <v>732</v>
      </c>
      <c r="F211" s="32">
        <v>38.5</v>
      </c>
      <c r="G211" s="32">
        <v>0</v>
      </c>
    </row>
    <row r="212" spans="1:7">
      <c r="A212" s="30">
        <v>201678</v>
      </c>
      <c r="B212" s="31" t="s">
        <v>380</v>
      </c>
      <c r="C212" s="31" t="s">
        <v>7</v>
      </c>
      <c r="D212" s="31" t="s">
        <v>8</v>
      </c>
      <c r="E212" s="31" t="s">
        <v>732</v>
      </c>
      <c r="F212" s="32">
        <v>33.75</v>
      </c>
      <c r="G212" s="32">
        <v>40</v>
      </c>
    </row>
    <row r="213" spans="1:7">
      <c r="A213" s="30">
        <v>177787</v>
      </c>
      <c r="B213" s="31" t="s">
        <v>579</v>
      </c>
      <c r="C213" s="31" t="s">
        <v>7</v>
      </c>
      <c r="D213" s="31" t="s">
        <v>8</v>
      </c>
      <c r="E213" s="31" t="s">
        <v>732</v>
      </c>
      <c r="F213" s="32">
        <v>169.5</v>
      </c>
      <c r="G213" s="32">
        <v>84</v>
      </c>
    </row>
    <row r="214" spans="1:7">
      <c r="A214" s="30">
        <v>179900</v>
      </c>
      <c r="B214" s="31" t="s">
        <v>667</v>
      </c>
      <c r="C214" s="31" t="s">
        <v>7</v>
      </c>
      <c r="D214" s="31" t="s">
        <v>8</v>
      </c>
      <c r="E214" s="31" t="s">
        <v>732</v>
      </c>
      <c r="F214" s="32">
        <v>60</v>
      </c>
      <c r="G214" s="32">
        <v>9.0500000000000007</v>
      </c>
    </row>
    <row r="215" spans="1:7">
      <c r="A215" s="30">
        <v>147237</v>
      </c>
      <c r="B215" s="31" t="s">
        <v>797</v>
      </c>
      <c r="C215" s="31" t="s">
        <v>7</v>
      </c>
      <c r="D215" s="31" t="s">
        <v>8</v>
      </c>
      <c r="E215" s="31" t="s">
        <v>732</v>
      </c>
      <c r="F215" s="32">
        <v>9</v>
      </c>
      <c r="G215" s="32">
        <v>0</v>
      </c>
    </row>
    <row r="216" spans="1:7">
      <c r="A216" s="30">
        <v>177383</v>
      </c>
      <c r="B216" s="31" t="s">
        <v>798</v>
      </c>
      <c r="C216" s="31" t="s">
        <v>7</v>
      </c>
      <c r="D216" s="31" t="s">
        <v>8</v>
      </c>
      <c r="E216" s="31" t="s">
        <v>732</v>
      </c>
      <c r="F216" s="32">
        <v>44</v>
      </c>
      <c r="G216" s="32">
        <v>0</v>
      </c>
    </row>
    <row r="217" spans="1:7">
      <c r="A217" s="30">
        <v>177300</v>
      </c>
      <c r="B217" s="31" t="s">
        <v>799</v>
      </c>
      <c r="C217" s="31" t="s">
        <v>7</v>
      </c>
      <c r="D217" s="31" t="s">
        <v>8</v>
      </c>
      <c r="E217" s="31" t="s">
        <v>732</v>
      </c>
      <c r="F217" s="32">
        <v>35</v>
      </c>
      <c r="G217" s="32">
        <v>0</v>
      </c>
    </row>
    <row r="218" spans="1:7">
      <c r="A218" s="30">
        <v>142986</v>
      </c>
      <c r="B218" s="31" t="s">
        <v>800</v>
      </c>
      <c r="C218" s="31" t="s">
        <v>7</v>
      </c>
      <c r="D218" s="31" t="s">
        <v>8</v>
      </c>
      <c r="E218" s="31" t="s">
        <v>732</v>
      </c>
      <c r="F218" s="32">
        <v>50</v>
      </c>
      <c r="G218" s="32">
        <v>0</v>
      </c>
    </row>
    <row r="219" spans="1:7">
      <c r="A219" s="30">
        <v>176693</v>
      </c>
      <c r="B219" s="31" t="s">
        <v>221</v>
      </c>
      <c r="C219" s="31" t="s">
        <v>7</v>
      </c>
      <c r="D219" s="31" t="s">
        <v>8</v>
      </c>
      <c r="E219" s="31" t="s">
        <v>732</v>
      </c>
      <c r="F219" s="32">
        <v>433.59999999999997</v>
      </c>
      <c r="G219" s="32">
        <v>174.5</v>
      </c>
    </row>
    <row r="220" spans="1:7">
      <c r="A220" s="30">
        <v>177352</v>
      </c>
      <c r="B220" s="31" t="s">
        <v>657</v>
      </c>
      <c r="C220" s="31" t="s">
        <v>7</v>
      </c>
      <c r="D220" s="31" t="s">
        <v>8</v>
      </c>
      <c r="E220" s="31" t="s">
        <v>732</v>
      </c>
      <c r="F220" s="32">
        <v>50.8</v>
      </c>
      <c r="G220" s="32">
        <v>10</v>
      </c>
    </row>
    <row r="221" spans="1:7">
      <c r="A221" s="30">
        <v>170847</v>
      </c>
      <c r="B221" s="31" t="s">
        <v>509</v>
      </c>
      <c r="C221" s="31" t="s">
        <v>7</v>
      </c>
      <c r="D221" s="31" t="s">
        <v>8</v>
      </c>
      <c r="E221" s="31" t="s">
        <v>732</v>
      </c>
      <c r="F221" s="32">
        <v>211.5</v>
      </c>
      <c r="G221" s="32">
        <v>50</v>
      </c>
    </row>
    <row r="222" spans="1:7">
      <c r="A222" s="30">
        <v>177016</v>
      </c>
      <c r="B222" s="31" t="s">
        <v>344</v>
      </c>
      <c r="C222" s="31" t="s">
        <v>7</v>
      </c>
      <c r="D222" s="31" t="s">
        <v>8</v>
      </c>
      <c r="E222" s="31" t="s">
        <v>732</v>
      </c>
      <c r="F222" s="32">
        <v>225.60000000000002</v>
      </c>
      <c r="G222" s="32">
        <v>85.85</v>
      </c>
    </row>
    <row r="223" spans="1:7">
      <c r="A223" s="30">
        <v>177662</v>
      </c>
      <c r="B223" s="31" t="s">
        <v>578</v>
      </c>
      <c r="C223" s="31" t="s">
        <v>7</v>
      </c>
      <c r="D223" s="31" t="s">
        <v>8</v>
      </c>
      <c r="E223" s="31" t="s">
        <v>732</v>
      </c>
      <c r="F223" s="32">
        <v>135</v>
      </c>
      <c r="G223" s="32">
        <v>9</v>
      </c>
    </row>
    <row r="224" spans="1:7">
      <c r="A224" s="30">
        <v>176869</v>
      </c>
      <c r="B224" s="31" t="s">
        <v>341</v>
      </c>
      <c r="C224" s="31" t="s">
        <v>7</v>
      </c>
      <c r="D224" s="31" t="s">
        <v>8</v>
      </c>
      <c r="E224" s="31" t="s">
        <v>732</v>
      </c>
      <c r="F224" s="32">
        <v>505.5</v>
      </c>
      <c r="G224" s="32">
        <v>176</v>
      </c>
    </row>
    <row r="225" spans="1:7">
      <c r="A225" s="30">
        <v>177301</v>
      </c>
      <c r="B225" s="31" t="s">
        <v>576</v>
      </c>
      <c r="C225" s="31" t="s">
        <v>7</v>
      </c>
      <c r="D225" s="31" t="s">
        <v>8</v>
      </c>
      <c r="E225" s="31" t="s">
        <v>732</v>
      </c>
      <c r="F225" s="32">
        <v>139</v>
      </c>
      <c r="G225" s="32">
        <v>10</v>
      </c>
    </row>
    <row r="226" spans="1:7">
      <c r="A226" s="30">
        <v>202226</v>
      </c>
      <c r="B226" s="31" t="s">
        <v>702</v>
      </c>
      <c r="C226" s="31" t="s">
        <v>7</v>
      </c>
      <c r="D226" s="31" t="s">
        <v>8</v>
      </c>
      <c r="E226" s="31" t="s">
        <v>732</v>
      </c>
      <c r="F226" s="32">
        <v>10</v>
      </c>
      <c r="G226" s="32">
        <v>4.5</v>
      </c>
    </row>
    <row r="227" spans="1:7">
      <c r="A227" s="30">
        <v>119136</v>
      </c>
      <c r="B227" s="31" t="s">
        <v>801</v>
      </c>
      <c r="C227" s="31" t="s">
        <v>7</v>
      </c>
      <c r="D227" s="31" t="s">
        <v>8</v>
      </c>
      <c r="E227" s="31" t="s">
        <v>732</v>
      </c>
      <c r="F227" s="32">
        <v>131.5</v>
      </c>
      <c r="G227" s="32">
        <v>0</v>
      </c>
    </row>
    <row r="228" spans="1:7">
      <c r="A228" s="30">
        <v>201817</v>
      </c>
      <c r="B228" s="31" t="s">
        <v>802</v>
      </c>
      <c r="C228" s="31" t="s">
        <v>7</v>
      </c>
      <c r="D228" s="31" t="s">
        <v>8</v>
      </c>
      <c r="E228" s="31" t="s">
        <v>732</v>
      </c>
      <c r="F228" s="32">
        <v>25</v>
      </c>
      <c r="G228" s="32">
        <v>0</v>
      </c>
    </row>
    <row r="229" spans="1:7">
      <c r="A229" s="30">
        <v>177680</v>
      </c>
      <c r="B229" s="31" t="s">
        <v>803</v>
      </c>
      <c r="C229" s="31" t="s">
        <v>7</v>
      </c>
      <c r="D229" s="31" t="s">
        <v>8</v>
      </c>
      <c r="E229" s="31" t="s">
        <v>732</v>
      </c>
      <c r="F229" s="32">
        <v>21.5</v>
      </c>
      <c r="G229" s="32">
        <v>0</v>
      </c>
    </row>
    <row r="230" spans="1:7">
      <c r="A230" s="30">
        <v>141747</v>
      </c>
      <c r="B230" s="31" t="s">
        <v>804</v>
      </c>
      <c r="C230" s="31" t="s">
        <v>7</v>
      </c>
      <c r="D230" s="31" t="s">
        <v>8</v>
      </c>
      <c r="E230" s="31" t="s">
        <v>732</v>
      </c>
      <c r="F230" s="32">
        <v>36</v>
      </c>
      <c r="G230" s="32">
        <v>0</v>
      </c>
    </row>
    <row r="231" spans="1:7">
      <c r="A231" s="30">
        <v>173257</v>
      </c>
      <c r="B231" s="31" t="s">
        <v>566</v>
      </c>
      <c r="C231" s="31" t="s">
        <v>7</v>
      </c>
      <c r="D231" s="31" t="s">
        <v>8</v>
      </c>
      <c r="E231" s="31" t="s">
        <v>732</v>
      </c>
      <c r="F231" s="32">
        <v>92</v>
      </c>
      <c r="G231" s="32">
        <v>10</v>
      </c>
    </row>
    <row r="232" spans="1:7">
      <c r="A232" s="30">
        <v>178243</v>
      </c>
      <c r="B232" s="31" t="s">
        <v>582</v>
      </c>
      <c r="C232" s="31" t="s">
        <v>7</v>
      </c>
      <c r="D232" s="31" t="s">
        <v>8</v>
      </c>
      <c r="E232" s="31" t="s">
        <v>732</v>
      </c>
      <c r="F232" s="32">
        <v>66</v>
      </c>
      <c r="G232" s="32">
        <v>16</v>
      </c>
    </row>
    <row r="233" spans="1:7">
      <c r="A233" s="30">
        <v>176429</v>
      </c>
      <c r="B233" s="31" t="s">
        <v>805</v>
      </c>
      <c r="C233" s="31" t="s">
        <v>7</v>
      </c>
      <c r="D233" s="31" t="s">
        <v>8</v>
      </c>
      <c r="E233" s="31" t="s">
        <v>732</v>
      </c>
      <c r="F233" s="32">
        <v>43</v>
      </c>
      <c r="G233" s="32">
        <v>0</v>
      </c>
    </row>
    <row r="234" spans="1:7">
      <c r="A234" s="30">
        <v>177068</v>
      </c>
      <c r="B234" s="31" t="s">
        <v>655</v>
      </c>
      <c r="C234" s="31" t="s">
        <v>7</v>
      </c>
      <c r="D234" s="31" t="s">
        <v>8</v>
      </c>
      <c r="E234" s="31" t="s">
        <v>732</v>
      </c>
      <c r="F234" s="32">
        <v>75.25</v>
      </c>
      <c r="G234" s="32">
        <v>9</v>
      </c>
    </row>
    <row r="235" spans="1:7">
      <c r="A235" s="30">
        <v>149555</v>
      </c>
      <c r="B235" s="31" t="s">
        <v>679</v>
      </c>
      <c r="C235" s="31" t="s">
        <v>7</v>
      </c>
      <c r="D235" s="31" t="s">
        <v>8</v>
      </c>
      <c r="E235" s="31" t="s">
        <v>732</v>
      </c>
      <c r="F235" s="32">
        <v>110.5</v>
      </c>
      <c r="G235" s="32">
        <v>1.5</v>
      </c>
    </row>
    <row r="236" spans="1:7">
      <c r="A236" s="30">
        <v>177384</v>
      </c>
      <c r="B236" s="31" t="s">
        <v>806</v>
      </c>
      <c r="C236" s="31" t="s">
        <v>7</v>
      </c>
      <c r="D236" s="31" t="s">
        <v>8</v>
      </c>
      <c r="E236" s="31" t="s">
        <v>732</v>
      </c>
      <c r="F236" s="32">
        <v>84</v>
      </c>
      <c r="G236" s="32">
        <v>0</v>
      </c>
    </row>
    <row r="237" spans="1:7">
      <c r="A237" s="30">
        <v>173143</v>
      </c>
      <c r="B237" s="31" t="s">
        <v>807</v>
      </c>
      <c r="C237" s="31" t="s">
        <v>7</v>
      </c>
      <c r="D237" s="31" t="s">
        <v>8</v>
      </c>
      <c r="E237" s="31" t="s">
        <v>732</v>
      </c>
      <c r="F237" s="32">
        <v>18.5</v>
      </c>
      <c r="G237" s="32">
        <v>0</v>
      </c>
    </row>
    <row r="238" spans="1:7">
      <c r="A238" s="30">
        <v>177554</v>
      </c>
      <c r="B238" s="31" t="s">
        <v>808</v>
      </c>
      <c r="C238" s="31" t="s">
        <v>7</v>
      </c>
      <c r="D238" s="31" t="s">
        <v>8</v>
      </c>
      <c r="E238" s="31" t="s">
        <v>732</v>
      </c>
      <c r="F238" s="32">
        <v>30</v>
      </c>
      <c r="G238" s="32">
        <v>0</v>
      </c>
    </row>
    <row r="239" spans="1:7">
      <c r="A239" s="30">
        <v>178552</v>
      </c>
      <c r="B239" s="31" t="s">
        <v>809</v>
      </c>
      <c r="C239" s="31" t="s">
        <v>7</v>
      </c>
      <c r="D239" s="31" t="s">
        <v>8</v>
      </c>
      <c r="E239" s="31" t="s">
        <v>732</v>
      </c>
      <c r="F239" s="32">
        <v>63.5</v>
      </c>
      <c r="G239" s="32">
        <v>0</v>
      </c>
    </row>
    <row r="240" spans="1:7">
      <c r="A240" s="30">
        <v>179925</v>
      </c>
      <c r="B240" s="31" t="s">
        <v>721</v>
      </c>
      <c r="C240" s="31" t="s">
        <v>8</v>
      </c>
      <c r="D240" s="31" t="s">
        <v>8</v>
      </c>
      <c r="E240" s="31" t="s">
        <v>732</v>
      </c>
      <c r="F240" s="32">
        <v>70</v>
      </c>
      <c r="G240" s="32">
        <v>10</v>
      </c>
    </row>
    <row r="241" spans="1:7">
      <c r="A241" s="30">
        <v>147936</v>
      </c>
      <c r="B241" s="31" t="s">
        <v>289</v>
      </c>
      <c r="C241" s="31" t="s">
        <v>8</v>
      </c>
      <c r="D241" s="31" t="s">
        <v>8</v>
      </c>
      <c r="E241" s="31" t="s">
        <v>732</v>
      </c>
      <c r="F241" s="32">
        <v>157.45000000000002</v>
      </c>
      <c r="G241" s="32">
        <v>80</v>
      </c>
    </row>
    <row r="242" spans="1:7">
      <c r="A242" s="30">
        <v>202244</v>
      </c>
      <c r="B242" s="31" t="s">
        <v>626</v>
      </c>
      <c r="C242" s="31" t="s">
        <v>8</v>
      </c>
      <c r="D242" s="31" t="s">
        <v>8</v>
      </c>
      <c r="E242" s="31" t="s">
        <v>732</v>
      </c>
      <c r="F242" s="32">
        <v>17.5</v>
      </c>
      <c r="G242" s="32">
        <v>15</v>
      </c>
    </row>
    <row r="243" spans="1:7">
      <c r="A243" s="30">
        <v>119172</v>
      </c>
      <c r="B243" s="31" t="s">
        <v>810</v>
      </c>
      <c r="C243" s="31" t="s">
        <v>8</v>
      </c>
      <c r="D243" s="31" t="s">
        <v>8</v>
      </c>
      <c r="E243" s="31" t="s">
        <v>732</v>
      </c>
      <c r="F243" s="32">
        <v>19.8</v>
      </c>
      <c r="G243" s="32">
        <v>0</v>
      </c>
    </row>
    <row r="244" spans="1:7">
      <c r="A244" s="30">
        <v>175759</v>
      </c>
      <c r="B244" s="31" t="s">
        <v>693</v>
      </c>
      <c r="C244" s="31" t="s">
        <v>8</v>
      </c>
      <c r="D244" s="31" t="s">
        <v>8</v>
      </c>
      <c r="E244" s="31" t="s">
        <v>732</v>
      </c>
      <c r="F244" s="32">
        <v>20</v>
      </c>
      <c r="G244" s="32">
        <v>10</v>
      </c>
    </row>
    <row r="245" spans="1:7">
      <c r="A245" s="30">
        <v>179486</v>
      </c>
      <c r="B245" s="31" t="s">
        <v>237</v>
      </c>
      <c r="C245" s="31" t="s">
        <v>8</v>
      </c>
      <c r="D245" s="31" t="s">
        <v>8</v>
      </c>
      <c r="E245" s="31" t="s">
        <v>732</v>
      </c>
      <c r="F245" s="32">
        <v>181.5</v>
      </c>
      <c r="G245" s="32">
        <v>70</v>
      </c>
    </row>
    <row r="246" spans="1:7">
      <c r="A246" s="30">
        <v>201295</v>
      </c>
      <c r="B246" s="31" t="s">
        <v>245</v>
      </c>
      <c r="C246" s="31" t="s">
        <v>8</v>
      </c>
      <c r="D246" s="31" t="s">
        <v>8</v>
      </c>
      <c r="E246" s="31" t="s">
        <v>732</v>
      </c>
      <c r="F246" s="32">
        <v>89.5</v>
      </c>
      <c r="G246" s="32">
        <v>39.5</v>
      </c>
    </row>
    <row r="247" spans="1:7">
      <c r="A247" s="30">
        <v>176138</v>
      </c>
      <c r="B247" s="31" t="s">
        <v>337</v>
      </c>
      <c r="C247" s="31" t="s">
        <v>8</v>
      </c>
      <c r="D247" s="31" t="s">
        <v>8</v>
      </c>
      <c r="E247" s="31" t="s">
        <v>732</v>
      </c>
      <c r="F247" s="32">
        <v>55</v>
      </c>
      <c r="G247" s="32">
        <v>30</v>
      </c>
    </row>
    <row r="248" spans="1:7">
      <c r="A248" s="30">
        <v>171646</v>
      </c>
      <c r="B248" s="31" t="s">
        <v>811</v>
      </c>
      <c r="C248" s="31" t="s">
        <v>8</v>
      </c>
      <c r="D248" s="31" t="s">
        <v>8</v>
      </c>
      <c r="E248" s="31" t="s">
        <v>732</v>
      </c>
      <c r="F248" s="32">
        <v>10</v>
      </c>
      <c r="G248" s="32">
        <v>0</v>
      </c>
    </row>
    <row r="249" spans="1:7">
      <c r="A249" s="30">
        <v>170555</v>
      </c>
      <c r="B249" s="31" t="s">
        <v>607</v>
      </c>
      <c r="C249" s="31" t="s">
        <v>8</v>
      </c>
      <c r="D249" s="31" t="s">
        <v>8</v>
      </c>
      <c r="E249" s="31" t="s">
        <v>732</v>
      </c>
      <c r="F249" s="32">
        <v>61.25</v>
      </c>
      <c r="G249" s="32">
        <v>20</v>
      </c>
    </row>
    <row r="250" spans="1:7">
      <c r="A250" s="30">
        <v>179081</v>
      </c>
      <c r="B250" s="31" t="s">
        <v>587</v>
      </c>
      <c r="C250" s="31" t="s">
        <v>8</v>
      </c>
      <c r="D250" s="31" t="s">
        <v>8</v>
      </c>
      <c r="E250" s="31" t="s">
        <v>732</v>
      </c>
      <c r="F250" s="32">
        <v>91.5</v>
      </c>
      <c r="G250" s="32">
        <v>20.75</v>
      </c>
    </row>
    <row r="251" spans="1:7">
      <c r="A251" s="30">
        <v>174981</v>
      </c>
      <c r="B251" s="31" t="s">
        <v>713</v>
      </c>
      <c r="C251" s="31" t="s">
        <v>8</v>
      </c>
      <c r="D251" s="31" t="s">
        <v>8</v>
      </c>
      <c r="E251" s="31" t="s">
        <v>732</v>
      </c>
      <c r="F251" s="32">
        <v>50</v>
      </c>
      <c r="G251" s="32">
        <v>10</v>
      </c>
    </row>
    <row r="252" spans="1:7">
      <c r="A252" s="30">
        <v>179808</v>
      </c>
      <c r="B252" s="31" t="s">
        <v>534</v>
      </c>
      <c r="C252" s="31" t="s">
        <v>8</v>
      </c>
      <c r="D252" s="31" t="s">
        <v>8</v>
      </c>
      <c r="E252" s="31" t="s">
        <v>732</v>
      </c>
      <c r="F252" s="32">
        <v>10</v>
      </c>
      <c r="G252" s="32">
        <v>10</v>
      </c>
    </row>
    <row r="253" spans="1:7">
      <c r="A253" s="30">
        <v>149794</v>
      </c>
      <c r="B253" s="31" t="s">
        <v>812</v>
      </c>
      <c r="C253" s="31" t="s">
        <v>8</v>
      </c>
      <c r="D253" s="31" t="s">
        <v>8</v>
      </c>
      <c r="E253" s="31" t="s">
        <v>732</v>
      </c>
      <c r="F253" s="32">
        <v>82.5</v>
      </c>
      <c r="G253" s="32">
        <v>0</v>
      </c>
    </row>
    <row r="254" spans="1:7">
      <c r="A254" s="30">
        <v>170744</v>
      </c>
      <c r="B254" s="31" t="s">
        <v>813</v>
      </c>
      <c r="C254" s="31" t="s">
        <v>8</v>
      </c>
      <c r="D254" s="31" t="s">
        <v>8</v>
      </c>
      <c r="E254" s="31" t="s">
        <v>732</v>
      </c>
      <c r="F254" s="32">
        <v>75.75</v>
      </c>
      <c r="G254" s="32">
        <v>0</v>
      </c>
    </row>
    <row r="255" spans="1:7">
      <c r="A255" s="30">
        <v>170795</v>
      </c>
      <c r="B255" s="31" t="s">
        <v>814</v>
      </c>
      <c r="C255" s="31" t="s">
        <v>8</v>
      </c>
      <c r="D255" s="31" t="s">
        <v>8</v>
      </c>
      <c r="E255" s="31" t="s">
        <v>732</v>
      </c>
      <c r="F255" s="32">
        <v>2.5</v>
      </c>
      <c r="G255" s="32">
        <v>0</v>
      </c>
    </row>
    <row r="256" spans="1:7">
      <c r="A256" s="30">
        <v>172859</v>
      </c>
      <c r="B256" s="31" t="s">
        <v>815</v>
      </c>
      <c r="C256" s="31" t="s">
        <v>8</v>
      </c>
      <c r="D256" s="31" t="s">
        <v>8</v>
      </c>
      <c r="E256" s="31" t="s">
        <v>732</v>
      </c>
      <c r="F256" s="32">
        <v>52.5</v>
      </c>
      <c r="G256" s="32">
        <v>0</v>
      </c>
    </row>
    <row r="257" spans="1:7">
      <c r="A257" s="30">
        <v>175578</v>
      </c>
      <c r="B257" s="31" t="s">
        <v>816</v>
      </c>
      <c r="C257" s="31" t="s">
        <v>8</v>
      </c>
      <c r="D257" s="31" t="s">
        <v>8</v>
      </c>
      <c r="E257" s="31" t="s">
        <v>732</v>
      </c>
      <c r="F257" s="32">
        <v>20</v>
      </c>
      <c r="G257" s="32">
        <v>0</v>
      </c>
    </row>
    <row r="258" spans="1:7">
      <c r="A258" s="30">
        <v>175758</v>
      </c>
      <c r="B258" s="31" t="s">
        <v>817</v>
      </c>
      <c r="C258" s="31" t="s">
        <v>8</v>
      </c>
      <c r="D258" s="31" t="s">
        <v>8</v>
      </c>
      <c r="E258" s="31" t="s">
        <v>732</v>
      </c>
      <c r="F258" s="32">
        <v>40</v>
      </c>
      <c r="G258" s="32">
        <v>0</v>
      </c>
    </row>
    <row r="259" spans="1:7">
      <c r="A259" s="30">
        <v>178640</v>
      </c>
      <c r="B259" s="31" t="s">
        <v>818</v>
      </c>
      <c r="C259" s="31" t="s">
        <v>8</v>
      </c>
      <c r="D259" s="31" t="s">
        <v>8</v>
      </c>
      <c r="E259" s="31" t="s">
        <v>732</v>
      </c>
      <c r="F259" s="32">
        <v>30</v>
      </c>
      <c r="G259" s="32">
        <v>0</v>
      </c>
    </row>
    <row r="260" spans="1:7">
      <c r="A260" s="30">
        <v>178940</v>
      </c>
      <c r="B260" s="31" t="s">
        <v>819</v>
      </c>
      <c r="C260" s="31" t="s">
        <v>8</v>
      </c>
      <c r="D260" s="31" t="s">
        <v>8</v>
      </c>
      <c r="E260" s="31" t="s">
        <v>732</v>
      </c>
      <c r="F260" s="32">
        <v>20</v>
      </c>
      <c r="G260" s="32">
        <v>0</v>
      </c>
    </row>
    <row r="261" spans="1:7">
      <c r="A261" s="30">
        <v>177956</v>
      </c>
      <c r="B261" s="31" t="s">
        <v>820</v>
      </c>
      <c r="C261" s="31" t="s">
        <v>9</v>
      </c>
      <c r="D261" s="31" t="s">
        <v>8</v>
      </c>
      <c r="E261" s="31" t="s">
        <v>732</v>
      </c>
      <c r="F261" s="32">
        <v>30</v>
      </c>
      <c r="G261" s="32">
        <v>0</v>
      </c>
    </row>
    <row r="262" spans="1:7">
      <c r="A262" s="30">
        <v>144343</v>
      </c>
      <c r="B262" s="31" t="s">
        <v>412</v>
      </c>
      <c r="C262" s="31" t="s">
        <v>9</v>
      </c>
      <c r="D262" s="31" t="s">
        <v>8</v>
      </c>
      <c r="E262" s="31" t="s">
        <v>732</v>
      </c>
      <c r="F262" s="32">
        <v>30</v>
      </c>
      <c r="G262" s="32">
        <v>20</v>
      </c>
    </row>
    <row r="263" spans="1:7">
      <c r="A263" s="30">
        <v>149991</v>
      </c>
      <c r="B263" s="31" t="s">
        <v>297</v>
      </c>
      <c r="C263" s="31" t="s">
        <v>9</v>
      </c>
      <c r="D263" s="31" t="s">
        <v>8</v>
      </c>
      <c r="E263" s="31" t="s">
        <v>732</v>
      </c>
      <c r="F263" s="32">
        <v>189.5</v>
      </c>
      <c r="G263" s="32">
        <v>78</v>
      </c>
    </row>
    <row r="264" spans="1:7">
      <c r="A264" s="30">
        <v>144243</v>
      </c>
      <c r="B264" s="31" t="s">
        <v>281</v>
      </c>
      <c r="C264" s="31" t="s">
        <v>9</v>
      </c>
      <c r="D264" s="31" t="s">
        <v>8</v>
      </c>
      <c r="E264" s="31" t="s">
        <v>732</v>
      </c>
      <c r="F264" s="32">
        <v>125</v>
      </c>
      <c r="G264" s="32">
        <v>83.5</v>
      </c>
    </row>
    <row r="265" spans="1:7">
      <c r="A265" s="30">
        <v>170143</v>
      </c>
      <c r="B265" s="31" t="s">
        <v>821</v>
      </c>
      <c r="C265" s="31" t="s">
        <v>9</v>
      </c>
      <c r="D265" s="31" t="s">
        <v>8</v>
      </c>
      <c r="E265" s="31" t="s">
        <v>732</v>
      </c>
      <c r="F265" s="32">
        <v>52</v>
      </c>
      <c r="G265" s="32">
        <v>0</v>
      </c>
    </row>
    <row r="266" spans="1:7">
      <c r="A266" s="30">
        <v>149796</v>
      </c>
      <c r="B266" s="31" t="s">
        <v>425</v>
      </c>
      <c r="C266" s="31" t="s">
        <v>9</v>
      </c>
      <c r="D266" s="31" t="s">
        <v>8</v>
      </c>
      <c r="E266" s="31" t="s">
        <v>732</v>
      </c>
      <c r="F266" s="32">
        <v>10</v>
      </c>
      <c r="G266" s="32">
        <v>14.5</v>
      </c>
    </row>
    <row r="267" spans="1:7">
      <c r="A267" s="30">
        <v>178236</v>
      </c>
      <c r="B267" s="31" t="s">
        <v>357</v>
      </c>
      <c r="C267" s="31" t="s">
        <v>9</v>
      </c>
      <c r="D267" s="31" t="s">
        <v>8</v>
      </c>
      <c r="E267" s="31" t="s">
        <v>732</v>
      </c>
      <c r="F267" s="32">
        <v>259.7</v>
      </c>
      <c r="G267" s="32">
        <v>138.5</v>
      </c>
    </row>
    <row r="268" spans="1:7">
      <c r="A268" s="30">
        <v>141118</v>
      </c>
      <c r="B268" s="31" t="s">
        <v>601</v>
      </c>
      <c r="C268" s="31" t="s">
        <v>9</v>
      </c>
      <c r="D268" s="31" t="s">
        <v>8</v>
      </c>
      <c r="E268" s="31" t="s">
        <v>732</v>
      </c>
      <c r="F268" s="32">
        <v>152.5</v>
      </c>
      <c r="G268" s="32">
        <v>10</v>
      </c>
    </row>
    <row r="269" spans="1:7">
      <c r="A269" s="30">
        <v>171834</v>
      </c>
      <c r="B269" s="31" t="s">
        <v>308</v>
      </c>
      <c r="C269" s="31" t="s">
        <v>9</v>
      </c>
      <c r="D269" s="31" t="s">
        <v>8</v>
      </c>
      <c r="E269" s="31" t="s">
        <v>732</v>
      </c>
      <c r="F269" s="32">
        <v>99</v>
      </c>
      <c r="G269" s="32">
        <v>35</v>
      </c>
    </row>
    <row r="270" spans="1:7">
      <c r="A270" s="30">
        <v>170617</v>
      </c>
      <c r="B270" s="31" t="s">
        <v>431</v>
      </c>
      <c r="C270" s="31" t="s">
        <v>9</v>
      </c>
      <c r="D270" s="31" t="s">
        <v>8</v>
      </c>
      <c r="E270" s="31" t="s">
        <v>732</v>
      </c>
      <c r="F270" s="32">
        <v>642.79999999999995</v>
      </c>
      <c r="G270" s="32">
        <v>137.85</v>
      </c>
    </row>
    <row r="271" spans="1:7">
      <c r="A271" s="30">
        <v>149885</v>
      </c>
      <c r="B271" s="31" t="s">
        <v>93</v>
      </c>
      <c r="C271" s="31" t="s">
        <v>9</v>
      </c>
      <c r="D271" s="31" t="s">
        <v>8</v>
      </c>
      <c r="E271" s="31" t="s">
        <v>732</v>
      </c>
      <c r="F271" s="32">
        <v>786.34999999999991</v>
      </c>
      <c r="G271" s="32">
        <v>362.05</v>
      </c>
    </row>
    <row r="272" spans="1:7">
      <c r="A272" s="30">
        <v>178299</v>
      </c>
      <c r="B272" s="31" t="s">
        <v>822</v>
      </c>
      <c r="C272" s="31" t="s">
        <v>9</v>
      </c>
      <c r="D272" s="31" t="s">
        <v>8</v>
      </c>
      <c r="E272" s="31" t="s">
        <v>732</v>
      </c>
      <c r="F272" s="32">
        <v>10</v>
      </c>
      <c r="G272" s="32">
        <v>0</v>
      </c>
    </row>
    <row r="273" spans="1:7">
      <c r="A273" s="30">
        <v>171591</v>
      </c>
      <c r="B273" s="31" t="s">
        <v>823</v>
      </c>
      <c r="C273" s="31" t="s">
        <v>9</v>
      </c>
      <c r="D273" s="31" t="s">
        <v>8</v>
      </c>
      <c r="E273" s="31" t="s">
        <v>732</v>
      </c>
      <c r="F273" s="32">
        <v>62</v>
      </c>
      <c r="G273" s="32">
        <v>0</v>
      </c>
    </row>
    <row r="274" spans="1:7">
      <c r="A274" s="30">
        <v>179114</v>
      </c>
      <c r="B274" s="31" t="s">
        <v>660</v>
      </c>
      <c r="C274" s="31" t="s">
        <v>9</v>
      </c>
      <c r="D274" s="31" t="s">
        <v>8</v>
      </c>
      <c r="E274" s="31" t="s">
        <v>732</v>
      </c>
      <c r="F274" s="32">
        <v>52.75</v>
      </c>
      <c r="G274" s="32">
        <v>10</v>
      </c>
    </row>
    <row r="275" spans="1:7">
      <c r="A275" s="30">
        <v>172636</v>
      </c>
      <c r="B275" s="31" t="s">
        <v>824</v>
      </c>
      <c r="C275" s="31" t="s">
        <v>9</v>
      </c>
      <c r="D275" s="31" t="s">
        <v>8</v>
      </c>
      <c r="E275" s="31" t="s">
        <v>732</v>
      </c>
      <c r="F275" s="32">
        <v>44.5</v>
      </c>
      <c r="G275" s="32">
        <v>0</v>
      </c>
    </row>
    <row r="276" spans="1:7">
      <c r="A276" s="30">
        <v>119212</v>
      </c>
      <c r="B276" s="31" t="s">
        <v>548</v>
      </c>
      <c r="C276" s="31" t="s">
        <v>9</v>
      </c>
      <c r="D276" s="31" t="s">
        <v>8</v>
      </c>
      <c r="E276" s="31" t="s">
        <v>732</v>
      </c>
      <c r="F276" s="32">
        <v>382.75</v>
      </c>
      <c r="G276" s="32">
        <v>89</v>
      </c>
    </row>
    <row r="277" spans="1:7">
      <c r="A277" s="30">
        <v>143301</v>
      </c>
      <c r="B277" s="31" t="s">
        <v>124</v>
      </c>
      <c r="C277" s="31" t="s">
        <v>9</v>
      </c>
      <c r="D277" s="31" t="s">
        <v>8</v>
      </c>
      <c r="E277" s="31" t="s">
        <v>732</v>
      </c>
      <c r="F277" s="32">
        <v>202.05</v>
      </c>
      <c r="G277" s="32">
        <v>30</v>
      </c>
    </row>
    <row r="278" spans="1:7">
      <c r="A278" s="30">
        <v>201451</v>
      </c>
      <c r="B278" s="31" t="s">
        <v>539</v>
      </c>
      <c r="C278" s="31" t="s">
        <v>9</v>
      </c>
      <c r="D278" s="31" t="s">
        <v>8</v>
      </c>
      <c r="E278" s="31" t="s">
        <v>732</v>
      </c>
      <c r="F278" s="32">
        <v>123.75</v>
      </c>
      <c r="G278" s="32">
        <v>15</v>
      </c>
    </row>
    <row r="279" spans="1:7">
      <c r="A279" s="30">
        <v>149971</v>
      </c>
      <c r="B279" s="31" t="s">
        <v>507</v>
      </c>
      <c r="C279" s="31" t="s">
        <v>9</v>
      </c>
      <c r="D279" s="31" t="s">
        <v>8</v>
      </c>
      <c r="E279" s="31" t="s">
        <v>732</v>
      </c>
      <c r="F279" s="32">
        <v>139</v>
      </c>
      <c r="G279" s="32">
        <v>17.5</v>
      </c>
    </row>
    <row r="280" spans="1:7">
      <c r="A280" s="30">
        <v>176959</v>
      </c>
      <c r="B280" s="31" t="s">
        <v>343</v>
      </c>
      <c r="C280" s="31" t="s">
        <v>9</v>
      </c>
      <c r="D280" s="31" t="s">
        <v>8</v>
      </c>
      <c r="E280" s="31" t="s">
        <v>732</v>
      </c>
      <c r="F280" s="32">
        <v>90</v>
      </c>
      <c r="G280" s="32">
        <v>10</v>
      </c>
    </row>
    <row r="281" spans="1:7">
      <c r="A281" s="30">
        <v>172602</v>
      </c>
      <c r="B281" s="31" t="s">
        <v>194</v>
      </c>
      <c r="C281" s="31" t="s">
        <v>9</v>
      </c>
      <c r="D281" s="31" t="s">
        <v>8</v>
      </c>
      <c r="E281" s="31" t="s">
        <v>732</v>
      </c>
      <c r="F281" s="32">
        <v>10</v>
      </c>
      <c r="G281" s="32">
        <v>2.5</v>
      </c>
    </row>
    <row r="282" spans="1:7">
      <c r="A282" s="30">
        <v>177426</v>
      </c>
      <c r="B282" s="31" t="s">
        <v>226</v>
      </c>
      <c r="C282" s="31" t="s">
        <v>9</v>
      </c>
      <c r="D282" s="31" t="s">
        <v>8</v>
      </c>
      <c r="E282" s="31" t="s">
        <v>732</v>
      </c>
      <c r="F282" s="32">
        <v>339.2</v>
      </c>
      <c r="G282" s="32">
        <v>81</v>
      </c>
    </row>
    <row r="283" spans="1:7">
      <c r="A283" s="30">
        <v>149582</v>
      </c>
      <c r="B283" s="31" t="s">
        <v>491</v>
      </c>
      <c r="C283" s="31" t="s">
        <v>9</v>
      </c>
      <c r="D283" s="31" t="s">
        <v>8</v>
      </c>
      <c r="E283" s="31" t="s">
        <v>732</v>
      </c>
      <c r="F283" s="32">
        <v>80</v>
      </c>
      <c r="G283" s="32">
        <v>0</v>
      </c>
    </row>
    <row r="284" spans="1:7">
      <c r="A284" s="30">
        <v>177560</v>
      </c>
      <c r="B284" s="31" t="s">
        <v>577</v>
      </c>
      <c r="C284" s="31" t="s">
        <v>9</v>
      </c>
      <c r="D284" s="31" t="s">
        <v>8</v>
      </c>
      <c r="E284" s="31" t="s">
        <v>732</v>
      </c>
      <c r="F284" s="32">
        <v>20</v>
      </c>
      <c r="G284" s="32">
        <v>10</v>
      </c>
    </row>
    <row r="285" spans="1:7">
      <c r="A285" s="30">
        <v>179490</v>
      </c>
      <c r="B285" s="31" t="s">
        <v>238</v>
      </c>
      <c r="C285" s="31" t="s">
        <v>9</v>
      </c>
      <c r="D285" s="31" t="s">
        <v>8</v>
      </c>
      <c r="E285" s="31" t="s">
        <v>732</v>
      </c>
      <c r="F285" s="32">
        <v>230.7</v>
      </c>
      <c r="G285" s="32">
        <v>41</v>
      </c>
    </row>
    <row r="286" spans="1:7">
      <c r="A286" s="30">
        <v>176530</v>
      </c>
      <c r="B286" s="31" t="s">
        <v>450</v>
      </c>
      <c r="C286" s="31" t="s">
        <v>9</v>
      </c>
      <c r="D286" s="31" t="s">
        <v>8</v>
      </c>
      <c r="E286" s="31" t="s">
        <v>732</v>
      </c>
      <c r="F286" s="32">
        <v>145</v>
      </c>
      <c r="G286" s="32">
        <v>30</v>
      </c>
    </row>
    <row r="287" spans="1:7">
      <c r="A287" s="30">
        <v>178313</v>
      </c>
      <c r="B287" s="31" t="s">
        <v>658</v>
      </c>
      <c r="C287" s="31" t="s">
        <v>9</v>
      </c>
      <c r="D287" s="31" t="s">
        <v>8</v>
      </c>
      <c r="E287" s="31" t="s">
        <v>732</v>
      </c>
      <c r="F287" s="32">
        <v>42.5</v>
      </c>
      <c r="G287" s="32">
        <v>8.5</v>
      </c>
    </row>
    <row r="288" spans="1:7">
      <c r="A288" s="30">
        <v>175332</v>
      </c>
      <c r="B288" s="31" t="s">
        <v>519</v>
      </c>
      <c r="C288" s="31" t="s">
        <v>9</v>
      </c>
      <c r="D288" s="31" t="s">
        <v>8</v>
      </c>
      <c r="E288" s="31" t="s">
        <v>732</v>
      </c>
      <c r="F288" s="32">
        <v>50</v>
      </c>
      <c r="G288" s="32">
        <v>10</v>
      </c>
    </row>
    <row r="289" spans="1:7">
      <c r="A289" s="30">
        <v>175246</v>
      </c>
      <c r="B289" s="31" t="s">
        <v>825</v>
      </c>
      <c r="C289" s="31" t="s">
        <v>9</v>
      </c>
      <c r="D289" s="31" t="s">
        <v>8</v>
      </c>
      <c r="E289" s="31" t="s">
        <v>732</v>
      </c>
      <c r="F289" s="32">
        <v>40</v>
      </c>
      <c r="G289" s="32">
        <v>0</v>
      </c>
    </row>
    <row r="290" spans="1:7">
      <c r="A290" s="30">
        <v>146401</v>
      </c>
      <c r="B290" s="31" t="s">
        <v>826</v>
      </c>
      <c r="C290" s="31" t="s">
        <v>9</v>
      </c>
      <c r="D290" s="31" t="s">
        <v>8</v>
      </c>
      <c r="E290" s="31" t="s">
        <v>732</v>
      </c>
      <c r="F290" s="32">
        <v>11</v>
      </c>
      <c r="G290" s="32">
        <v>0</v>
      </c>
    </row>
    <row r="291" spans="1:7">
      <c r="A291" s="30">
        <v>146633</v>
      </c>
      <c r="B291" s="31" t="s">
        <v>827</v>
      </c>
      <c r="C291" s="31" t="s">
        <v>9</v>
      </c>
      <c r="D291" s="31" t="s">
        <v>8</v>
      </c>
      <c r="E291" s="31" t="s">
        <v>732</v>
      </c>
      <c r="F291" s="32">
        <v>30</v>
      </c>
      <c r="G291" s="32">
        <v>0</v>
      </c>
    </row>
    <row r="292" spans="1:7">
      <c r="A292" s="30">
        <v>171632</v>
      </c>
      <c r="B292" s="31" t="s">
        <v>828</v>
      </c>
      <c r="C292" s="31" t="s">
        <v>9</v>
      </c>
      <c r="D292" s="31" t="s">
        <v>8</v>
      </c>
      <c r="E292" s="31" t="s">
        <v>732</v>
      </c>
      <c r="F292" s="32">
        <v>16.25</v>
      </c>
      <c r="G292" s="32">
        <v>0</v>
      </c>
    </row>
    <row r="293" spans="1:7">
      <c r="A293" s="30">
        <v>178235</v>
      </c>
      <c r="B293" s="31" t="s">
        <v>651</v>
      </c>
      <c r="C293" s="31" t="s">
        <v>9</v>
      </c>
      <c r="D293" s="31" t="s">
        <v>8</v>
      </c>
      <c r="E293" s="31" t="s">
        <v>732</v>
      </c>
      <c r="F293" s="32">
        <v>42</v>
      </c>
      <c r="G293" s="32">
        <v>10</v>
      </c>
    </row>
    <row r="294" spans="1:7">
      <c r="A294" s="30">
        <v>178550</v>
      </c>
      <c r="B294" s="31" t="s">
        <v>829</v>
      </c>
      <c r="C294" s="31" t="s">
        <v>9</v>
      </c>
      <c r="D294" s="31" t="s">
        <v>8</v>
      </c>
      <c r="E294" s="31" t="s">
        <v>732</v>
      </c>
      <c r="F294" s="32">
        <v>35</v>
      </c>
      <c r="G294" s="32">
        <v>0</v>
      </c>
    </row>
    <row r="295" spans="1:7">
      <c r="A295" s="30">
        <v>179125</v>
      </c>
      <c r="B295" s="31" t="s">
        <v>830</v>
      </c>
      <c r="C295" s="31" t="s">
        <v>9</v>
      </c>
      <c r="D295" s="31" t="s">
        <v>8</v>
      </c>
      <c r="E295" s="31" t="s">
        <v>732</v>
      </c>
      <c r="F295" s="32">
        <v>18.5</v>
      </c>
      <c r="G295" s="32">
        <v>0</v>
      </c>
    </row>
    <row r="296" spans="1:7">
      <c r="A296" s="30">
        <v>145612</v>
      </c>
      <c r="B296" s="31" t="s">
        <v>831</v>
      </c>
      <c r="C296" s="31" t="s">
        <v>11</v>
      </c>
      <c r="D296" s="31" t="s">
        <v>13</v>
      </c>
      <c r="E296" s="31" t="s">
        <v>732</v>
      </c>
      <c r="F296" s="32">
        <v>57.75</v>
      </c>
      <c r="G296" s="32">
        <v>0</v>
      </c>
    </row>
    <row r="297" spans="1:7">
      <c r="A297" s="30">
        <v>172964</v>
      </c>
      <c r="B297" s="31" t="s">
        <v>319</v>
      </c>
      <c r="C297" s="31" t="s">
        <v>11</v>
      </c>
      <c r="D297" s="31" t="s">
        <v>13</v>
      </c>
      <c r="E297" s="31" t="s">
        <v>732</v>
      </c>
      <c r="F297" s="32">
        <v>50</v>
      </c>
      <c r="G297" s="32">
        <v>20</v>
      </c>
    </row>
    <row r="298" spans="1:7">
      <c r="A298" s="30">
        <v>149969</v>
      </c>
      <c r="B298" s="31" t="s">
        <v>832</v>
      </c>
      <c r="C298" s="31" t="s">
        <v>11</v>
      </c>
      <c r="D298" s="31" t="s">
        <v>13</v>
      </c>
      <c r="E298" s="31" t="s">
        <v>732</v>
      </c>
      <c r="F298" s="32">
        <v>2</v>
      </c>
      <c r="G298" s="32">
        <v>0</v>
      </c>
    </row>
    <row r="299" spans="1:7">
      <c r="A299" s="30">
        <v>178298</v>
      </c>
      <c r="B299" s="31" t="s">
        <v>361</v>
      </c>
      <c r="C299" s="31" t="s">
        <v>11</v>
      </c>
      <c r="D299" s="31" t="s">
        <v>13</v>
      </c>
      <c r="E299" s="31" t="s">
        <v>732</v>
      </c>
      <c r="F299" s="32">
        <v>258</v>
      </c>
      <c r="G299" s="32">
        <v>42</v>
      </c>
    </row>
    <row r="300" spans="1:7">
      <c r="A300" s="30">
        <v>175717</v>
      </c>
      <c r="B300" s="31" t="s">
        <v>334</v>
      </c>
      <c r="C300" s="31" t="s">
        <v>11</v>
      </c>
      <c r="D300" s="31" t="s">
        <v>13</v>
      </c>
      <c r="E300" s="31" t="s">
        <v>732</v>
      </c>
      <c r="F300" s="32">
        <v>115</v>
      </c>
      <c r="G300" s="32">
        <v>52</v>
      </c>
    </row>
    <row r="301" spans="1:7">
      <c r="A301" s="30">
        <v>178234</v>
      </c>
      <c r="B301" s="31" t="s">
        <v>356</v>
      </c>
      <c r="C301" s="31" t="s">
        <v>11</v>
      </c>
      <c r="D301" s="31" t="s">
        <v>13</v>
      </c>
      <c r="E301" s="31" t="s">
        <v>732</v>
      </c>
      <c r="F301" s="32">
        <v>121</v>
      </c>
      <c r="G301" s="32">
        <v>40</v>
      </c>
    </row>
    <row r="302" spans="1:7">
      <c r="A302" s="30">
        <v>149459</v>
      </c>
      <c r="B302" s="31" t="s">
        <v>833</v>
      </c>
      <c r="C302" s="31" t="s">
        <v>11</v>
      </c>
      <c r="D302" s="31" t="s">
        <v>13</v>
      </c>
      <c r="E302" s="31" t="s">
        <v>732</v>
      </c>
      <c r="F302" s="32">
        <v>20</v>
      </c>
      <c r="G302" s="32">
        <v>0</v>
      </c>
    </row>
    <row r="303" spans="1:7">
      <c r="A303" s="30">
        <v>119052</v>
      </c>
      <c r="B303" s="31" t="s">
        <v>547</v>
      </c>
      <c r="C303" s="31" t="s">
        <v>11</v>
      </c>
      <c r="D303" s="31" t="s">
        <v>13</v>
      </c>
      <c r="E303" s="31" t="s">
        <v>732</v>
      </c>
      <c r="F303" s="32">
        <v>157.5</v>
      </c>
      <c r="G303" s="32">
        <v>42</v>
      </c>
    </row>
    <row r="304" spans="1:7">
      <c r="A304" s="30">
        <v>178237</v>
      </c>
      <c r="B304" s="31" t="s">
        <v>358</v>
      </c>
      <c r="C304" s="31" t="s">
        <v>11</v>
      </c>
      <c r="D304" s="31" t="s">
        <v>13</v>
      </c>
      <c r="E304" s="31" t="s">
        <v>732</v>
      </c>
      <c r="F304" s="32">
        <v>279.2</v>
      </c>
      <c r="G304" s="32">
        <v>90</v>
      </c>
    </row>
    <row r="305" spans="1:7">
      <c r="A305" s="30">
        <v>178879</v>
      </c>
      <c r="B305" s="31" t="s">
        <v>254</v>
      </c>
      <c r="C305" s="31" t="s">
        <v>11</v>
      </c>
      <c r="D305" s="31" t="s">
        <v>13</v>
      </c>
      <c r="E305" s="31" t="s">
        <v>732</v>
      </c>
      <c r="F305" s="32">
        <v>183.4</v>
      </c>
      <c r="G305" s="32">
        <v>25</v>
      </c>
    </row>
    <row r="306" spans="1:7">
      <c r="A306" s="30">
        <v>179176</v>
      </c>
      <c r="B306" s="31" t="s">
        <v>76</v>
      </c>
      <c r="C306" s="31" t="s">
        <v>11</v>
      </c>
      <c r="D306" s="31" t="s">
        <v>13</v>
      </c>
      <c r="E306" s="31" t="s">
        <v>732</v>
      </c>
      <c r="F306" s="32">
        <v>26</v>
      </c>
      <c r="G306" s="32">
        <v>10</v>
      </c>
    </row>
    <row r="307" spans="1:7">
      <c r="A307" s="30">
        <v>172967</v>
      </c>
      <c r="B307" s="31" t="s">
        <v>834</v>
      </c>
      <c r="C307" s="31" t="s">
        <v>11</v>
      </c>
      <c r="D307" s="31" t="s">
        <v>13</v>
      </c>
      <c r="E307" s="31" t="s">
        <v>732</v>
      </c>
      <c r="F307" s="32">
        <v>38.5</v>
      </c>
      <c r="G307" s="32">
        <v>0</v>
      </c>
    </row>
    <row r="308" spans="1:7">
      <c r="A308" s="30">
        <v>119032</v>
      </c>
      <c r="B308" s="31" t="s">
        <v>835</v>
      </c>
      <c r="C308" s="31" t="s">
        <v>11</v>
      </c>
      <c r="D308" s="31" t="s">
        <v>13</v>
      </c>
      <c r="E308" s="31" t="s">
        <v>732</v>
      </c>
      <c r="F308" s="32">
        <v>182.6</v>
      </c>
      <c r="G308" s="32">
        <v>0</v>
      </c>
    </row>
    <row r="309" spans="1:7">
      <c r="A309" s="30">
        <v>179082</v>
      </c>
      <c r="B309" s="31" t="s">
        <v>836</v>
      </c>
      <c r="C309" s="31" t="s">
        <v>11</v>
      </c>
      <c r="D309" s="31" t="s">
        <v>13</v>
      </c>
      <c r="E309" s="31" t="s">
        <v>732</v>
      </c>
      <c r="F309" s="32">
        <v>21</v>
      </c>
      <c r="G309" s="32">
        <v>0</v>
      </c>
    </row>
    <row r="310" spans="1:7">
      <c r="A310" s="30">
        <v>171505</v>
      </c>
      <c r="B310" s="31" t="s">
        <v>837</v>
      </c>
      <c r="C310" s="31" t="s">
        <v>12</v>
      </c>
      <c r="D310" s="31" t="s">
        <v>13</v>
      </c>
      <c r="E310" s="31" t="s">
        <v>732</v>
      </c>
      <c r="F310" s="32">
        <v>69.5</v>
      </c>
      <c r="G310" s="32">
        <v>0</v>
      </c>
    </row>
    <row r="311" spans="1:7">
      <c r="A311" s="30">
        <v>171506</v>
      </c>
      <c r="B311" s="31" t="s">
        <v>307</v>
      </c>
      <c r="C311" s="31" t="s">
        <v>12</v>
      </c>
      <c r="D311" s="31" t="s">
        <v>13</v>
      </c>
      <c r="E311" s="31" t="s">
        <v>732</v>
      </c>
      <c r="F311" s="32">
        <v>70</v>
      </c>
      <c r="G311" s="32">
        <v>20</v>
      </c>
    </row>
    <row r="312" spans="1:7">
      <c r="A312" s="30">
        <v>176398</v>
      </c>
      <c r="B312" s="31" t="s">
        <v>521</v>
      </c>
      <c r="C312" s="31" t="s">
        <v>12</v>
      </c>
      <c r="D312" s="31" t="s">
        <v>13</v>
      </c>
      <c r="E312" s="31" t="s">
        <v>732</v>
      </c>
      <c r="F312" s="32">
        <v>80</v>
      </c>
      <c r="G312" s="32">
        <v>35</v>
      </c>
    </row>
    <row r="313" spans="1:7">
      <c r="A313" s="30">
        <v>170327</v>
      </c>
      <c r="B313" s="31" t="s">
        <v>640</v>
      </c>
      <c r="C313" s="31" t="s">
        <v>12</v>
      </c>
      <c r="D313" s="31" t="s">
        <v>13</v>
      </c>
      <c r="E313" s="31" t="s">
        <v>732</v>
      </c>
      <c r="F313" s="32">
        <v>92.5</v>
      </c>
      <c r="G313" s="32">
        <v>20</v>
      </c>
    </row>
    <row r="314" spans="1:7">
      <c r="A314" s="30">
        <v>171783</v>
      </c>
      <c r="B314" s="31" t="s">
        <v>838</v>
      </c>
      <c r="C314" s="31" t="s">
        <v>12</v>
      </c>
      <c r="D314" s="31" t="s">
        <v>13</v>
      </c>
      <c r="E314" s="31" t="s">
        <v>732</v>
      </c>
      <c r="F314" s="32">
        <v>14.5</v>
      </c>
      <c r="G314" s="32">
        <v>0</v>
      </c>
    </row>
    <row r="315" spans="1:7">
      <c r="A315" s="30">
        <v>177351</v>
      </c>
      <c r="B315" s="31" t="s">
        <v>695</v>
      </c>
      <c r="C315" s="31" t="s">
        <v>12</v>
      </c>
      <c r="D315" s="31" t="s">
        <v>13</v>
      </c>
      <c r="E315" s="31" t="s">
        <v>732</v>
      </c>
      <c r="F315" s="32">
        <v>159.5</v>
      </c>
      <c r="G315" s="32">
        <v>35</v>
      </c>
    </row>
    <row r="316" spans="1:7">
      <c r="A316" s="30">
        <v>170139</v>
      </c>
      <c r="B316" s="31" t="s">
        <v>181</v>
      </c>
      <c r="C316" s="31" t="s">
        <v>12</v>
      </c>
      <c r="D316" s="31" t="s">
        <v>13</v>
      </c>
      <c r="E316" s="31" t="s">
        <v>732</v>
      </c>
      <c r="F316" s="32">
        <v>774</v>
      </c>
      <c r="G316" s="32">
        <v>256.45</v>
      </c>
    </row>
    <row r="317" spans="1:7">
      <c r="A317" s="30">
        <v>179430</v>
      </c>
      <c r="B317" s="31" t="s">
        <v>588</v>
      </c>
      <c r="C317" s="31" t="s">
        <v>12</v>
      </c>
      <c r="D317" s="31" t="s">
        <v>13</v>
      </c>
      <c r="E317" s="31" t="s">
        <v>732</v>
      </c>
      <c r="F317" s="32">
        <v>89</v>
      </c>
      <c r="G317" s="32">
        <v>10</v>
      </c>
    </row>
    <row r="318" spans="1:7">
      <c r="A318" s="30">
        <v>175472</v>
      </c>
      <c r="B318" s="31" t="s">
        <v>520</v>
      </c>
      <c r="C318" s="31" t="s">
        <v>12</v>
      </c>
      <c r="D318" s="31" t="s">
        <v>13</v>
      </c>
      <c r="E318" s="31" t="s">
        <v>732</v>
      </c>
      <c r="F318" s="32">
        <v>30</v>
      </c>
      <c r="G318" s="32">
        <v>20</v>
      </c>
    </row>
    <row r="319" spans="1:7">
      <c r="A319" s="30">
        <v>202097</v>
      </c>
      <c r="B319" s="31" t="s">
        <v>482</v>
      </c>
      <c r="C319" s="31" t="s">
        <v>12</v>
      </c>
      <c r="D319" s="31" t="s">
        <v>13</v>
      </c>
      <c r="E319" s="31" t="s">
        <v>732</v>
      </c>
      <c r="F319" s="32">
        <v>80</v>
      </c>
      <c r="G319" s="32">
        <v>35</v>
      </c>
    </row>
    <row r="320" spans="1:7">
      <c r="A320" s="30">
        <v>171562</v>
      </c>
      <c r="B320" s="31" t="s">
        <v>434</v>
      </c>
      <c r="C320" s="31" t="s">
        <v>12</v>
      </c>
      <c r="D320" s="31" t="s">
        <v>13</v>
      </c>
      <c r="E320" s="31" t="s">
        <v>732</v>
      </c>
      <c r="F320" s="32">
        <v>35</v>
      </c>
      <c r="G320" s="32">
        <v>51.5</v>
      </c>
    </row>
    <row r="321" spans="1:7">
      <c r="A321" s="30">
        <v>171980</v>
      </c>
      <c r="B321" s="31" t="s">
        <v>645</v>
      </c>
      <c r="C321" s="31" t="s">
        <v>12</v>
      </c>
      <c r="D321" s="31" t="s">
        <v>13</v>
      </c>
      <c r="E321" s="31" t="s">
        <v>732</v>
      </c>
      <c r="F321" s="32">
        <v>35</v>
      </c>
      <c r="G321" s="32">
        <v>35</v>
      </c>
    </row>
    <row r="322" spans="1:7">
      <c r="A322" s="30">
        <v>170196</v>
      </c>
      <c r="B322" s="31" t="s">
        <v>839</v>
      </c>
      <c r="C322" s="31" t="s">
        <v>12</v>
      </c>
      <c r="D322" s="31" t="s">
        <v>13</v>
      </c>
      <c r="E322" s="31" t="s">
        <v>732</v>
      </c>
      <c r="F322" s="32">
        <v>326</v>
      </c>
      <c r="G322" s="32">
        <v>0</v>
      </c>
    </row>
    <row r="323" spans="1:7">
      <c r="A323" s="30">
        <v>172404</v>
      </c>
      <c r="B323" s="31" t="s">
        <v>192</v>
      </c>
      <c r="C323" s="31" t="s">
        <v>12</v>
      </c>
      <c r="D323" s="31" t="s">
        <v>13</v>
      </c>
      <c r="E323" s="31" t="s">
        <v>732</v>
      </c>
      <c r="F323" s="32">
        <v>120</v>
      </c>
      <c r="G323" s="32">
        <v>50</v>
      </c>
    </row>
    <row r="324" spans="1:7">
      <c r="A324" s="30">
        <v>178549</v>
      </c>
      <c r="B324" s="31" t="s">
        <v>467</v>
      </c>
      <c r="C324" s="31" t="s">
        <v>12</v>
      </c>
      <c r="D324" s="31" t="s">
        <v>13</v>
      </c>
      <c r="E324" s="31" t="s">
        <v>732</v>
      </c>
      <c r="F324" s="32">
        <v>634.5</v>
      </c>
      <c r="G324" s="32">
        <v>314.5</v>
      </c>
    </row>
    <row r="325" spans="1:7">
      <c r="A325" s="30">
        <v>178109</v>
      </c>
      <c r="B325" s="31" t="s">
        <v>233</v>
      </c>
      <c r="C325" s="31" t="s">
        <v>12</v>
      </c>
      <c r="D325" s="31" t="s">
        <v>13</v>
      </c>
      <c r="E325" s="31" t="s">
        <v>732</v>
      </c>
      <c r="F325" s="32">
        <v>190.5</v>
      </c>
      <c r="G325" s="32">
        <v>31</v>
      </c>
    </row>
    <row r="326" spans="1:7">
      <c r="A326" s="30">
        <v>170892</v>
      </c>
      <c r="B326" s="31" t="s">
        <v>104</v>
      </c>
      <c r="C326" s="31" t="s">
        <v>12</v>
      </c>
      <c r="D326" s="31" t="s">
        <v>13</v>
      </c>
      <c r="E326" s="31" t="s">
        <v>732</v>
      </c>
      <c r="F326" s="32">
        <v>162.5</v>
      </c>
      <c r="G326" s="32">
        <v>70.5</v>
      </c>
    </row>
    <row r="327" spans="1:7">
      <c r="A327" s="30">
        <v>202509</v>
      </c>
      <c r="B327" s="31" t="s">
        <v>723</v>
      </c>
      <c r="C327" s="31" t="s">
        <v>12</v>
      </c>
      <c r="D327" s="31" t="s">
        <v>13</v>
      </c>
      <c r="E327" s="31" t="s">
        <v>732</v>
      </c>
      <c r="F327" s="32">
        <v>84</v>
      </c>
      <c r="G327" s="32">
        <v>41.5</v>
      </c>
    </row>
    <row r="328" spans="1:7">
      <c r="A328" s="30">
        <v>170197</v>
      </c>
      <c r="B328" s="31" t="s">
        <v>183</v>
      </c>
      <c r="C328" s="31" t="s">
        <v>12</v>
      </c>
      <c r="D328" s="31" t="s">
        <v>13</v>
      </c>
      <c r="E328" s="31" t="s">
        <v>732</v>
      </c>
      <c r="F328" s="32">
        <v>643.5</v>
      </c>
      <c r="G328" s="32">
        <v>183.9</v>
      </c>
    </row>
    <row r="329" spans="1:7">
      <c r="A329" s="30">
        <v>175863</v>
      </c>
      <c r="B329" s="31" t="s">
        <v>428</v>
      </c>
      <c r="C329" s="31" t="s">
        <v>12</v>
      </c>
      <c r="D329" s="31" t="s">
        <v>13</v>
      </c>
      <c r="E329" s="31" t="s">
        <v>732</v>
      </c>
      <c r="F329" s="32">
        <v>34.5</v>
      </c>
      <c r="G329" s="32">
        <v>35</v>
      </c>
    </row>
    <row r="330" spans="1:7">
      <c r="A330" s="30">
        <v>177741</v>
      </c>
      <c r="B330" s="31" t="s">
        <v>840</v>
      </c>
      <c r="C330" s="31" t="s">
        <v>12</v>
      </c>
      <c r="D330" s="31" t="s">
        <v>13</v>
      </c>
      <c r="E330" s="31" t="s">
        <v>732</v>
      </c>
      <c r="F330" s="32">
        <v>34.5</v>
      </c>
      <c r="G330" s="32">
        <v>0</v>
      </c>
    </row>
    <row r="331" spans="1:7">
      <c r="A331" s="30">
        <v>170347</v>
      </c>
      <c r="B331" s="31" t="s">
        <v>841</v>
      </c>
      <c r="C331" s="31" t="s">
        <v>12</v>
      </c>
      <c r="D331" s="31" t="s">
        <v>13</v>
      </c>
      <c r="E331" s="31" t="s">
        <v>732</v>
      </c>
      <c r="F331" s="32">
        <v>67.75</v>
      </c>
      <c r="G331" s="32">
        <v>0</v>
      </c>
    </row>
    <row r="332" spans="1:7">
      <c r="A332" s="30">
        <v>149996</v>
      </c>
      <c r="B332" s="31" t="s">
        <v>94</v>
      </c>
      <c r="C332" s="31" t="s">
        <v>12</v>
      </c>
      <c r="D332" s="31" t="s">
        <v>13</v>
      </c>
      <c r="E332" s="31" t="s">
        <v>732</v>
      </c>
      <c r="F332" s="32">
        <v>299.5</v>
      </c>
      <c r="G332" s="32">
        <v>97.5</v>
      </c>
    </row>
    <row r="333" spans="1:7">
      <c r="A333" s="30">
        <v>170739</v>
      </c>
      <c r="B333" s="31" t="s">
        <v>842</v>
      </c>
      <c r="C333" s="31" t="s">
        <v>12</v>
      </c>
      <c r="D333" s="31" t="s">
        <v>13</v>
      </c>
      <c r="E333" s="31" t="s">
        <v>732</v>
      </c>
      <c r="F333" s="32">
        <v>71</v>
      </c>
      <c r="G333" s="32">
        <v>0</v>
      </c>
    </row>
    <row r="334" spans="1:7">
      <c r="A334" s="30">
        <v>177153</v>
      </c>
      <c r="B334" s="31" t="s">
        <v>843</v>
      </c>
      <c r="C334" s="31" t="s">
        <v>12</v>
      </c>
      <c r="D334" s="31" t="s">
        <v>13</v>
      </c>
      <c r="E334" s="31" t="s">
        <v>732</v>
      </c>
      <c r="F334" s="32">
        <v>34.5</v>
      </c>
      <c r="G334" s="32">
        <v>0</v>
      </c>
    </row>
    <row r="335" spans="1:7">
      <c r="A335" s="30">
        <v>173072</v>
      </c>
      <c r="B335" s="31" t="s">
        <v>116</v>
      </c>
      <c r="C335" s="31" t="s">
        <v>13</v>
      </c>
      <c r="D335" s="31" t="s">
        <v>13</v>
      </c>
      <c r="E335" s="31" t="s">
        <v>732</v>
      </c>
      <c r="F335" s="32">
        <v>40</v>
      </c>
      <c r="G335" s="32">
        <v>10</v>
      </c>
    </row>
    <row r="336" spans="1:7">
      <c r="A336" s="30">
        <v>202142</v>
      </c>
      <c r="B336" s="31" t="s">
        <v>383</v>
      </c>
      <c r="C336" s="31" t="s">
        <v>13</v>
      </c>
      <c r="D336" s="31" t="s">
        <v>13</v>
      </c>
      <c r="E336" s="31" t="s">
        <v>732</v>
      </c>
      <c r="F336" s="32">
        <v>80</v>
      </c>
      <c r="G336" s="32">
        <v>35</v>
      </c>
    </row>
    <row r="337" spans="1:7">
      <c r="A337" s="30">
        <v>172086</v>
      </c>
      <c r="B337" s="31" t="s">
        <v>110</v>
      </c>
      <c r="C337" s="31" t="s">
        <v>13</v>
      </c>
      <c r="D337" s="31" t="s">
        <v>13</v>
      </c>
      <c r="E337" s="31" t="s">
        <v>732</v>
      </c>
      <c r="F337" s="32">
        <v>70</v>
      </c>
      <c r="G337" s="32">
        <v>104</v>
      </c>
    </row>
    <row r="338" spans="1:7">
      <c r="A338" s="30">
        <v>144746</v>
      </c>
      <c r="B338" s="31" t="s">
        <v>413</v>
      </c>
      <c r="C338" s="31" t="s">
        <v>13</v>
      </c>
      <c r="D338" s="31" t="s">
        <v>13</v>
      </c>
      <c r="E338" s="31" t="s">
        <v>732</v>
      </c>
      <c r="F338" s="32">
        <v>95</v>
      </c>
      <c r="G338" s="32">
        <v>69</v>
      </c>
    </row>
    <row r="339" spans="1:7">
      <c r="A339" s="30">
        <v>170146</v>
      </c>
      <c r="B339" s="31" t="s">
        <v>298</v>
      </c>
      <c r="C339" s="31" t="s">
        <v>13</v>
      </c>
      <c r="D339" s="31" t="s">
        <v>13</v>
      </c>
      <c r="E339" s="31" t="s">
        <v>732</v>
      </c>
      <c r="F339" s="32">
        <v>442</v>
      </c>
      <c r="G339" s="32">
        <v>140</v>
      </c>
    </row>
    <row r="340" spans="1:7">
      <c r="A340" s="30">
        <v>178386</v>
      </c>
      <c r="B340" s="31" t="s">
        <v>362</v>
      </c>
      <c r="C340" s="31" t="s">
        <v>13</v>
      </c>
      <c r="D340" s="31" t="s">
        <v>13</v>
      </c>
      <c r="E340" s="31" t="s">
        <v>732</v>
      </c>
      <c r="F340" s="32">
        <v>128</v>
      </c>
      <c r="G340" s="32">
        <v>35</v>
      </c>
    </row>
    <row r="341" spans="1:7">
      <c r="A341" s="30">
        <v>171226</v>
      </c>
      <c r="B341" s="31" t="s">
        <v>433</v>
      </c>
      <c r="C341" s="31" t="s">
        <v>13</v>
      </c>
      <c r="D341" s="31" t="s">
        <v>13</v>
      </c>
      <c r="E341" s="31" t="s">
        <v>732</v>
      </c>
      <c r="F341" s="32">
        <v>346</v>
      </c>
      <c r="G341" s="32">
        <v>182</v>
      </c>
    </row>
    <row r="342" spans="1:7">
      <c r="A342" s="30">
        <v>170298</v>
      </c>
      <c r="B342" s="31" t="s">
        <v>682</v>
      </c>
      <c r="C342" s="31" t="s">
        <v>13</v>
      </c>
      <c r="D342" s="31" t="s">
        <v>13</v>
      </c>
      <c r="E342" s="31" t="s">
        <v>732</v>
      </c>
      <c r="F342" s="32">
        <v>15</v>
      </c>
      <c r="G342" s="32">
        <v>35</v>
      </c>
    </row>
    <row r="343" spans="1:7">
      <c r="A343" s="30">
        <v>170147</v>
      </c>
      <c r="B343" s="31" t="s">
        <v>606</v>
      </c>
      <c r="C343" s="31" t="s">
        <v>13</v>
      </c>
      <c r="D343" s="31" t="s">
        <v>13</v>
      </c>
      <c r="E343" s="31" t="s">
        <v>732</v>
      </c>
      <c r="F343" s="32">
        <v>25</v>
      </c>
      <c r="G343" s="32">
        <v>35</v>
      </c>
    </row>
    <row r="344" spans="1:7">
      <c r="A344" s="30">
        <v>170202</v>
      </c>
      <c r="B344" s="31" t="s">
        <v>680</v>
      </c>
      <c r="C344" s="31" t="s">
        <v>13</v>
      </c>
      <c r="D344" s="31" t="s">
        <v>13</v>
      </c>
      <c r="E344" s="31" t="s">
        <v>732</v>
      </c>
      <c r="F344" s="32">
        <v>120</v>
      </c>
      <c r="G344" s="32">
        <v>35</v>
      </c>
    </row>
    <row r="345" spans="1:7">
      <c r="A345" s="30">
        <v>170132</v>
      </c>
      <c r="B345" s="31" t="s">
        <v>180</v>
      </c>
      <c r="C345" s="31" t="s">
        <v>13</v>
      </c>
      <c r="D345" s="31" t="s">
        <v>13</v>
      </c>
      <c r="E345" s="31" t="s">
        <v>732</v>
      </c>
      <c r="F345" s="32">
        <v>521</v>
      </c>
      <c r="G345" s="32">
        <v>285.5</v>
      </c>
    </row>
    <row r="346" spans="1:7">
      <c r="A346" s="30">
        <v>170363</v>
      </c>
      <c r="B346" s="31" t="s">
        <v>301</v>
      </c>
      <c r="C346" s="31" t="s">
        <v>13</v>
      </c>
      <c r="D346" s="31" t="s">
        <v>13</v>
      </c>
      <c r="E346" s="31" t="s">
        <v>732</v>
      </c>
      <c r="F346" s="32">
        <v>365</v>
      </c>
      <c r="G346" s="32">
        <v>146</v>
      </c>
    </row>
    <row r="347" spans="1:7">
      <c r="A347" s="30">
        <v>170149</v>
      </c>
      <c r="B347" s="31" t="s">
        <v>97</v>
      </c>
      <c r="C347" s="31" t="s">
        <v>13</v>
      </c>
      <c r="D347" s="31" t="s">
        <v>13</v>
      </c>
      <c r="E347" s="31" t="s">
        <v>732</v>
      </c>
      <c r="F347" s="32">
        <v>294.5</v>
      </c>
      <c r="G347" s="32">
        <v>188.5</v>
      </c>
    </row>
    <row r="348" spans="1:7">
      <c r="A348" s="30">
        <v>176871</v>
      </c>
      <c r="B348" s="31" t="s">
        <v>653</v>
      </c>
      <c r="C348" s="31" t="s">
        <v>13</v>
      </c>
      <c r="D348" s="31" t="s">
        <v>13</v>
      </c>
      <c r="E348" s="31" t="s">
        <v>732</v>
      </c>
      <c r="F348" s="32">
        <v>100</v>
      </c>
      <c r="G348" s="32">
        <v>35</v>
      </c>
    </row>
    <row r="349" spans="1:7">
      <c r="A349" s="30">
        <v>170200</v>
      </c>
      <c r="B349" s="31" t="s">
        <v>350</v>
      </c>
      <c r="C349" s="31" t="s">
        <v>13</v>
      </c>
      <c r="D349" s="31" t="s">
        <v>13</v>
      </c>
      <c r="E349" s="31" t="s">
        <v>732</v>
      </c>
      <c r="F349" s="32">
        <v>296</v>
      </c>
      <c r="G349" s="32">
        <v>76</v>
      </c>
    </row>
    <row r="350" spans="1:7">
      <c r="A350" s="30">
        <v>201741</v>
      </c>
      <c r="B350" s="31" t="s">
        <v>381</v>
      </c>
      <c r="C350" s="31" t="s">
        <v>13</v>
      </c>
      <c r="D350" s="31" t="s">
        <v>13</v>
      </c>
      <c r="E350" s="31" t="s">
        <v>732</v>
      </c>
      <c r="F350" s="32">
        <v>220.5</v>
      </c>
      <c r="G350" s="32">
        <v>56</v>
      </c>
    </row>
    <row r="351" spans="1:7">
      <c r="A351" s="30">
        <v>177556</v>
      </c>
      <c r="B351" s="31" t="s">
        <v>349</v>
      </c>
      <c r="C351" s="31" t="s">
        <v>13</v>
      </c>
      <c r="D351" s="31" t="s">
        <v>13</v>
      </c>
      <c r="E351" s="31" t="s">
        <v>732</v>
      </c>
      <c r="F351" s="32">
        <v>64</v>
      </c>
      <c r="G351" s="32">
        <v>16</v>
      </c>
    </row>
    <row r="352" spans="1:7">
      <c r="A352" s="30">
        <v>170175</v>
      </c>
      <c r="B352" s="31" t="s">
        <v>98</v>
      </c>
      <c r="C352" s="31" t="s">
        <v>13</v>
      </c>
      <c r="D352" s="31" t="s">
        <v>13</v>
      </c>
      <c r="E352" s="31" t="s">
        <v>732</v>
      </c>
      <c r="F352" s="32">
        <v>306.5</v>
      </c>
      <c r="G352" s="32">
        <v>138.5</v>
      </c>
    </row>
    <row r="353" spans="1:7">
      <c r="A353" s="30">
        <v>172702</v>
      </c>
      <c r="B353" s="31" t="s">
        <v>685</v>
      </c>
      <c r="C353" s="31" t="s">
        <v>13</v>
      </c>
      <c r="D353" s="31" t="s">
        <v>13</v>
      </c>
      <c r="E353" s="31" t="s">
        <v>732</v>
      </c>
      <c r="F353" s="32">
        <v>50</v>
      </c>
      <c r="G353" s="32">
        <v>20</v>
      </c>
    </row>
    <row r="354" spans="1:7">
      <c r="A354" s="30">
        <v>170297</v>
      </c>
      <c r="B354" s="31" t="s">
        <v>681</v>
      </c>
      <c r="C354" s="31" t="s">
        <v>13</v>
      </c>
      <c r="D354" s="31" t="s">
        <v>13</v>
      </c>
      <c r="E354" s="31" t="s">
        <v>732</v>
      </c>
      <c r="F354" s="32">
        <v>55</v>
      </c>
      <c r="G354" s="32">
        <v>15</v>
      </c>
    </row>
    <row r="355" spans="1:7">
      <c r="A355" s="30">
        <v>170203</v>
      </c>
      <c r="B355" s="31" t="s">
        <v>191</v>
      </c>
      <c r="C355" s="31" t="s">
        <v>13</v>
      </c>
      <c r="D355" s="31" t="s">
        <v>13</v>
      </c>
      <c r="E355" s="31" t="s">
        <v>732</v>
      </c>
      <c r="F355" s="32">
        <v>284</v>
      </c>
      <c r="G355" s="32">
        <v>140</v>
      </c>
    </row>
    <row r="356" spans="1:7">
      <c r="A356" s="30">
        <v>172097</v>
      </c>
      <c r="B356" s="31" t="s">
        <v>311</v>
      </c>
      <c r="C356" s="31" t="s">
        <v>13</v>
      </c>
      <c r="D356" s="31" t="s">
        <v>13</v>
      </c>
      <c r="E356" s="31" t="s">
        <v>732</v>
      </c>
      <c r="F356" s="32">
        <v>199</v>
      </c>
      <c r="G356" s="32">
        <v>105</v>
      </c>
    </row>
    <row r="357" spans="1:7">
      <c r="A357" s="30">
        <v>172136</v>
      </c>
      <c r="B357" s="31" t="s">
        <v>564</v>
      </c>
      <c r="C357" s="31" t="s">
        <v>13</v>
      </c>
      <c r="D357" s="31" t="s">
        <v>13</v>
      </c>
      <c r="E357" s="31" t="s">
        <v>732</v>
      </c>
      <c r="F357" s="32">
        <v>25</v>
      </c>
      <c r="G357" s="32">
        <v>35</v>
      </c>
    </row>
    <row r="358" spans="1:7">
      <c r="A358" s="30">
        <v>170204</v>
      </c>
      <c r="B358" s="31" t="s">
        <v>184</v>
      </c>
      <c r="C358" s="31" t="s">
        <v>13</v>
      </c>
      <c r="D358" s="31" t="s">
        <v>13</v>
      </c>
      <c r="E358" s="31" t="s">
        <v>732</v>
      </c>
      <c r="F358" s="32">
        <v>1583</v>
      </c>
      <c r="G358" s="32">
        <v>593.5</v>
      </c>
    </row>
    <row r="359" spans="1:7">
      <c r="A359" s="30">
        <v>171939</v>
      </c>
      <c r="B359" s="31" t="s">
        <v>612</v>
      </c>
      <c r="C359" s="31" t="s">
        <v>13</v>
      </c>
      <c r="D359" s="31" t="s">
        <v>13</v>
      </c>
      <c r="E359" s="31" t="s">
        <v>732</v>
      </c>
      <c r="F359" s="32">
        <v>141.5</v>
      </c>
      <c r="G359" s="32">
        <v>35</v>
      </c>
    </row>
    <row r="360" spans="1:7">
      <c r="A360" s="30">
        <v>170201</v>
      </c>
      <c r="B360" s="31" t="s">
        <v>844</v>
      </c>
      <c r="C360" s="31" t="s">
        <v>13</v>
      </c>
      <c r="D360" s="31" t="s">
        <v>13</v>
      </c>
      <c r="E360" s="31" t="s">
        <v>732</v>
      </c>
      <c r="F360" s="32">
        <v>35</v>
      </c>
      <c r="G360" s="32">
        <v>0</v>
      </c>
    </row>
    <row r="361" spans="1:7">
      <c r="A361" s="30">
        <v>172085</v>
      </c>
      <c r="B361" s="31" t="s">
        <v>683</v>
      </c>
      <c r="C361" s="31" t="s">
        <v>13</v>
      </c>
      <c r="D361" s="31" t="s">
        <v>13</v>
      </c>
      <c r="E361" s="31" t="s">
        <v>732</v>
      </c>
      <c r="F361" s="32">
        <v>114</v>
      </c>
      <c r="G361" s="32">
        <v>35</v>
      </c>
    </row>
    <row r="362" spans="1:7">
      <c r="A362" s="30">
        <v>174008</v>
      </c>
      <c r="B362" s="31" t="s">
        <v>568</v>
      </c>
      <c r="C362" s="31" t="s">
        <v>13</v>
      </c>
      <c r="D362" s="31" t="s">
        <v>13</v>
      </c>
      <c r="E362" s="31" t="s">
        <v>732</v>
      </c>
      <c r="F362" s="32">
        <v>254.5</v>
      </c>
      <c r="G362" s="32">
        <v>35</v>
      </c>
    </row>
    <row r="363" spans="1:7">
      <c r="A363" s="30">
        <v>172274</v>
      </c>
      <c r="B363" s="31" t="s">
        <v>845</v>
      </c>
      <c r="C363" s="31" t="s">
        <v>13</v>
      </c>
      <c r="D363" s="31" t="s">
        <v>13</v>
      </c>
      <c r="E363" s="31" t="s">
        <v>732</v>
      </c>
      <c r="F363" s="32">
        <v>40</v>
      </c>
      <c r="G363" s="32">
        <v>0</v>
      </c>
    </row>
    <row r="364" spans="1:7">
      <c r="A364" s="30">
        <v>177607</v>
      </c>
      <c r="B364" s="31" t="s">
        <v>846</v>
      </c>
      <c r="C364" s="31" t="s">
        <v>13</v>
      </c>
      <c r="D364" s="31" t="s">
        <v>13</v>
      </c>
      <c r="E364" s="31" t="s">
        <v>732</v>
      </c>
      <c r="F364" s="32">
        <v>30</v>
      </c>
      <c r="G364" s="32">
        <v>0</v>
      </c>
    </row>
    <row r="365" spans="1:7">
      <c r="A365" s="30">
        <v>144848</v>
      </c>
      <c r="B365" s="31" t="s">
        <v>283</v>
      </c>
      <c r="C365" s="31" t="s">
        <v>61</v>
      </c>
      <c r="D365" s="31" t="s">
        <v>61</v>
      </c>
      <c r="E365" s="31" t="s">
        <v>847</v>
      </c>
      <c r="F365" s="32">
        <v>50</v>
      </c>
      <c r="G365" s="32">
        <v>65</v>
      </c>
    </row>
    <row r="366" spans="1:7">
      <c r="A366" s="30">
        <v>172140</v>
      </c>
      <c r="B366" s="31" t="s">
        <v>848</v>
      </c>
      <c r="C366" s="31" t="s">
        <v>61</v>
      </c>
      <c r="D366" s="31" t="s">
        <v>61</v>
      </c>
      <c r="E366" s="31" t="s">
        <v>847</v>
      </c>
      <c r="F366" s="32">
        <v>35</v>
      </c>
      <c r="G366" s="32">
        <v>0</v>
      </c>
    </row>
    <row r="367" spans="1:7">
      <c r="A367" s="30">
        <v>178768</v>
      </c>
      <c r="B367" s="31" t="s">
        <v>472</v>
      </c>
      <c r="C367" s="31" t="s">
        <v>61</v>
      </c>
      <c r="D367" s="31" t="s">
        <v>61</v>
      </c>
      <c r="E367" s="31" t="s">
        <v>847</v>
      </c>
      <c r="F367" s="32">
        <v>121</v>
      </c>
      <c r="G367" s="32">
        <v>72</v>
      </c>
    </row>
    <row r="368" spans="1:7">
      <c r="A368" s="30">
        <v>119405</v>
      </c>
      <c r="B368" s="31" t="s">
        <v>849</v>
      </c>
      <c r="C368" s="31" t="s">
        <v>61</v>
      </c>
      <c r="D368" s="31" t="s">
        <v>61</v>
      </c>
      <c r="E368" s="31" t="s">
        <v>847</v>
      </c>
      <c r="F368" s="32">
        <v>30</v>
      </c>
      <c r="G368" s="32">
        <v>0</v>
      </c>
    </row>
    <row r="369" spans="1:7">
      <c r="A369" s="30">
        <v>170692</v>
      </c>
      <c r="B369" s="31" t="s">
        <v>231</v>
      </c>
      <c r="C369" s="31" t="s">
        <v>61</v>
      </c>
      <c r="D369" s="31" t="s">
        <v>61</v>
      </c>
      <c r="E369" s="31" t="s">
        <v>847</v>
      </c>
      <c r="F369" s="32">
        <v>133</v>
      </c>
      <c r="G369" s="32">
        <v>25</v>
      </c>
    </row>
    <row r="370" spans="1:7">
      <c r="A370" s="30">
        <v>202265</v>
      </c>
      <c r="B370" s="31" t="s">
        <v>387</v>
      </c>
      <c r="C370" s="31" t="s">
        <v>61</v>
      </c>
      <c r="D370" s="31" t="s">
        <v>61</v>
      </c>
      <c r="E370" s="31" t="s">
        <v>847</v>
      </c>
      <c r="F370" s="32">
        <v>90.5</v>
      </c>
      <c r="G370" s="32">
        <v>50</v>
      </c>
    </row>
    <row r="371" spans="1:7">
      <c r="A371" s="30">
        <v>144750</v>
      </c>
      <c r="B371" s="31" t="s">
        <v>555</v>
      </c>
      <c r="C371" s="31" t="s">
        <v>61</v>
      </c>
      <c r="D371" s="31" t="s">
        <v>61</v>
      </c>
      <c r="E371" s="31" t="s">
        <v>847</v>
      </c>
      <c r="F371" s="32">
        <v>20</v>
      </c>
      <c r="G371" s="32">
        <v>25</v>
      </c>
    </row>
    <row r="372" spans="1:7">
      <c r="A372" s="30">
        <v>170614</v>
      </c>
      <c r="B372" s="31" t="s">
        <v>430</v>
      </c>
      <c r="C372" s="31" t="s">
        <v>61</v>
      </c>
      <c r="D372" s="31" t="s">
        <v>61</v>
      </c>
      <c r="E372" s="31" t="s">
        <v>847</v>
      </c>
      <c r="F372" s="32">
        <v>190</v>
      </c>
      <c r="G372" s="32">
        <v>60</v>
      </c>
    </row>
    <row r="373" spans="1:7">
      <c r="A373" s="30">
        <v>140829</v>
      </c>
      <c r="B373" s="31" t="s">
        <v>267</v>
      </c>
      <c r="C373" s="31" t="s">
        <v>61</v>
      </c>
      <c r="D373" s="31" t="s">
        <v>61</v>
      </c>
      <c r="E373" s="31" t="s">
        <v>847</v>
      </c>
      <c r="F373" s="32">
        <v>185</v>
      </c>
      <c r="G373" s="32">
        <v>35</v>
      </c>
    </row>
    <row r="374" spans="1:7">
      <c r="A374" s="30">
        <v>140832</v>
      </c>
      <c r="B374" s="31" t="s">
        <v>850</v>
      </c>
      <c r="C374" s="31" t="s">
        <v>61</v>
      </c>
      <c r="D374" s="31" t="s">
        <v>61</v>
      </c>
      <c r="E374" s="31" t="s">
        <v>847</v>
      </c>
      <c r="F374" s="32">
        <v>30</v>
      </c>
      <c r="G374" s="32">
        <v>0</v>
      </c>
    </row>
    <row r="375" spans="1:7">
      <c r="A375" s="30">
        <v>119029</v>
      </c>
      <c r="B375" s="31" t="s">
        <v>258</v>
      </c>
      <c r="C375" s="31" t="s">
        <v>61</v>
      </c>
      <c r="D375" s="31" t="s">
        <v>61</v>
      </c>
      <c r="E375" s="31" t="s">
        <v>847</v>
      </c>
      <c r="F375" s="32">
        <v>473</v>
      </c>
      <c r="G375" s="32">
        <v>173</v>
      </c>
    </row>
    <row r="376" spans="1:7">
      <c r="A376" s="30">
        <v>119182</v>
      </c>
      <c r="B376" s="31" t="s">
        <v>851</v>
      </c>
      <c r="C376" s="31" t="s">
        <v>61</v>
      </c>
      <c r="D376" s="31" t="s">
        <v>61</v>
      </c>
      <c r="E376" s="31" t="s">
        <v>847</v>
      </c>
      <c r="F376" s="32">
        <v>65</v>
      </c>
      <c r="G376" s="32">
        <v>0</v>
      </c>
    </row>
    <row r="377" spans="1:7">
      <c r="A377" s="30">
        <v>149751</v>
      </c>
      <c r="B377" s="31" t="s">
        <v>293</v>
      </c>
      <c r="C377" s="31" t="s">
        <v>61</v>
      </c>
      <c r="D377" s="31" t="s">
        <v>61</v>
      </c>
      <c r="E377" s="31" t="s">
        <v>847</v>
      </c>
      <c r="F377" s="32">
        <v>42.5</v>
      </c>
      <c r="G377" s="32">
        <v>30</v>
      </c>
    </row>
    <row r="378" spans="1:7">
      <c r="A378" s="30">
        <v>119179</v>
      </c>
      <c r="B378" s="31" t="s">
        <v>60</v>
      </c>
      <c r="C378" s="31" t="s">
        <v>61</v>
      </c>
      <c r="D378" s="31" t="s">
        <v>61</v>
      </c>
      <c r="E378" s="31" t="s">
        <v>847</v>
      </c>
      <c r="F378" s="32">
        <v>165</v>
      </c>
      <c r="G378" s="32">
        <v>75</v>
      </c>
    </row>
    <row r="379" spans="1:7">
      <c r="A379" s="30">
        <v>140830</v>
      </c>
      <c r="B379" s="31" t="s">
        <v>268</v>
      </c>
      <c r="C379" s="31" t="s">
        <v>61</v>
      </c>
      <c r="D379" s="31" t="s">
        <v>61</v>
      </c>
      <c r="E379" s="31" t="s">
        <v>847</v>
      </c>
      <c r="F379" s="32">
        <v>308</v>
      </c>
      <c r="G379" s="32">
        <v>70</v>
      </c>
    </row>
    <row r="380" spans="1:7">
      <c r="A380" s="30">
        <v>119208</v>
      </c>
      <c r="B380" s="31" t="s">
        <v>263</v>
      </c>
      <c r="C380" s="31" t="s">
        <v>61</v>
      </c>
      <c r="D380" s="31" t="s">
        <v>61</v>
      </c>
      <c r="E380" s="31" t="s">
        <v>847</v>
      </c>
      <c r="F380" s="32">
        <v>2331.35</v>
      </c>
      <c r="G380" s="32">
        <v>679.7</v>
      </c>
    </row>
    <row r="381" spans="1:7">
      <c r="A381" s="30">
        <v>170615</v>
      </c>
      <c r="B381" s="31" t="s">
        <v>852</v>
      </c>
      <c r="C381" s="31" t="s">
        <v>61</v>
      </c>
      <c r="D381" s="31" t="s">
        <v>61</v>
      </c>
      <c r="E381" s="31" t="s">
        <v>847</v>
      </c>
      <c r="F381" s="32">
        <v>20</v>
      </c>
      <c r="G381" s="32">
        <v>0</v>
      </c>
    </row>
    <row r="382" spans="1:7">
      <c r="A382" s="30">
        <v>170745</v>
      </c>
      <c r="B382" s="31" t="s">
        <v>305</v>
      </c>
      <c r="C382" s="31" t="s">
        <v>61</v>
      </c>
      <c r="D382" s="31" t="s">
        <v>61</v>
      </c>
      <c r="E382" s="31" t="s">
        <v>847</v>
      </c>
      <c r="F382" s="32">
        <v>10</v>
      </c>
      <c r="G382" s="32">
        <v>35</v>
      </c>
    </row>
    <row r="383" spans="1:7">
      <c r="A383" s="30">
        <v>177261</v>
      </c>
      <c r="B383" s="31" t="s">
        <v>348</v>
      </c>
      <c r="C383" s="31" t="s">
        <v>61</v>
      </c>
      <c r="D383" s="31" t="s">
        <v>61</v>
      </c>
      <c r="E383" s="31" t="s">
        <v>847</v>
      </c>
      <c r="F383" s="32">
        <v>102.5</v>
      </c>
      <c r="G383" s="32">
        <v>30</v>
      </c>
    </row>
    <row r="384" spans="1:7">
      <c r="A384" s="30">
        <v>119230</v>
      </c>
      <c r="B384" s="31" t="s">
        <v>673</v>
      </c>
      <c r="C384" s="31" t="s">
        <v>61</v>
      </c>
      <c r="D384" s="31" t="s">
        <v>61</v>
      </c>
      <c r="E384" s="31" t="s">
        <v>847</v>
      </c>
      <c r="F384" s="32">
        <v>15</v>
      </c>
      <c r="G384" s="32">
        <v>15</v>
      </c>
    </row>
    <row r="385" spans="1:7">
      <c r="A385" s="30">
        <v>119042</v>
      </c>
      <c r="B385" s="31" t="s">
        <v>671</v>
      </c>
      <c r="C385" s="31" t="s">
        <v>61</v>
      </c>
      <c r="D385" s="31" t="s">
        <v>61</v>
      </c>
      <c r="E385" s="31" t="s">
        <v>847</v>
      </c>
      <c r="F385" s="32">
        <v>355</v>
      </c>
      <c r="G385" s="32">
        <v>35</v>
      </c>
    </row>
    <row r="386" spans="1:7">
      <c r="A386" s="30">
        <v>171063</v>
      </c>
      <c r="B386" s="31" t="s">
        <v>853</v>
      </c>
      <c r="C386" s="31" t="s">
        <v>61</v>
      </c>
      <c r="D386" s="31" t="s">
        <v>61</v>
      </c>
      <c r="E386" s="31" t="s">
        <v>847</v>
      </c>
      <c r="F386" s="32">
        <v>30</v>
      </c>
      <c r="G386" s="32">
        <v>0</v>
      </c>
    </row>
    <row r="387" spans="1:7">
      <c r="A387" s="30">
        <v>174382</v>
      </c>
      <c r="B387" s="31" t="s">
        <v>689</v>
      </c>
      <c r="C387" s="31" t="s">
        <v>61</v>
      </c>
      <c r="D387" s="31" t="s">
        <v>61</v>
      </c>
      <c r="E387" s="31" t="s">
        <v>847</v>
      </c>
      <c r="F387" s="32">
        <v>105</v>
      </c>
      <c r="G387" s="32">
        <v>47.5</v>
      </c>
    </row>
    <row r="388" spans="1:7">
      <c r="A388" s="30">
        <v>179876</v>
      </c>
      <c r="B388" s="31" t="s">
        <v>854</v>
      </c>
      <c r="C388" s="31" t="s">
        <v>61</v>
      </c>
      <c r="D388" s="31" t="s">
        <v>61</v>
      </c>
      <c r="E388" s="31" t="s">
        <v>847</v>
      </c>
      <c r="F388" s="32">
        <v>10</v>
      </c>
      <c r="G388" s="32">
        <v>0</v>
      </c>
    </row>
    <row r="389" spans="1:7">
      <c r="A389" s="30">
        <v>144278</v>
      </c>
      <c r="B389" s="31" t="s">
        <v>855</v>
      </c>
      <c r="C389" s="31" t="s">
        <v>61</v>
      </c>
      <c r="D389" s="31" t="s">
        <v>61</v>
      </c>
      <c r="E389" s="31" t="s">
        <v>847</v>
      </c>
      <c r="F389" s="32">
        <v>20</v>
      </c>
      <c r="G389" s="32">
        <v>0</v>
      </c>
    </row>
    <row r="390" spans="1:7">
      <c r="A390" s="30">
        <v>140818</v>
      </c>
      <c r="B390" s="31" t="s">
        <v>856</v>
      </c>
      <c r="C390" s="31" t="s">
        <v>61</v>
      </c>
      <c r="D390" s="31" t="s">
        <v>61</v>
      </c>
      <c r="E390" s="31" t="s">
        <v>847</v>
      </c>
      <c r="F390" s="32">
        <v>120</v>
      </c>
      <c r="G390" s="32">
        <v>0</v>
      </c>
    </row>
    <row r="391" spans="1:7">
      <c r="A391" s="30">
        <v>178615</v>
      </c>
      <c r="B391" s="31" t="s">
        <v>231</v>
      </c>
      <c r="C391" s="31" t="s">
        <v>61</v>
      </c>
      <c r="D391" s="31" t="s">
        <v>61</v>
      </c>
      <c r="E391" s="31" t="s">
        <v>847</v>
      </c>
      <c r="F391" s="32">
        <v>250</v>
      </c>
      <c r="G391" s="32">
        <v>10</v>
      </c>
    </row>
    <row r="392" spans="1:7">
      <c r="A392" s="30">
        <v>141379</v>
      </c>
      <c r="B392" s="31" t="s">
        <v>857</v>
      </c>
      <c r="C392" s="31" t="s">
        <v>61</v>
      </c>
      <c r="D392" s="31" t="s">
        <v>61</v>
      </c>
      <c r="E392" s="31" t="s">
        <v>847</v>
      </c>
      <c r="F392" s="32">
        <v>35</v>
      </c>
      <c r="G392" s="32">
        <v>0</v>
      </c>
    </row>
    <row r="393" spans="1:7">
      <c r="A393" s="30">
        <v>201561</v>
      </c>
      <c r="B393" s="31" t="s">
        <v>858</v>
      </c>
      <c r="C393" s="31" t="s">
        <v>61</v>
      </c>
      <c r="D393" s="31" t="s">
        <v>61</v>
      </c>
      <c r="E393" s="31" t="s">
        <v>847</v>
      </c>
      <c r="F393" s="32">
        <v>30</v>
      </c>
      <c r="G393" s="32">
        <v>0</v>
      </c>
    </row>
    <row r="394" spans="1:7">
      <c r="A394" s="30">
        <v>179689</v>
      </c>
      <c r="B394" s="31" t="s">
        <v>859</v>
      </c>
      <c r="C394" s="31" t="s">
        <v>61</v>
      </c>
      <c r="D394" s="31" t="s">
        <v>61</v>
      </c>
      <c r="E394" s="31" t="s">
        <v>847</v>
      </c>
      <c r="F394" s="32">
        <v>0.5</v>
      </c>
      <c r="G394" s="32">
        <v>0</v>
      </c>
    </row>
    <row r="395" spans="1:7">
      <c r="A395" s="30">
        <v>179999</v>
      </c>
      <c r="B395" s="31" t="s">
        <v>860</v>
      </c>
      <c r="C395" s="31" t="s">
        <v>61</v>
      </c>
      <c r="D395" s="31" t="s">
        <v>61</v>
      </c>
      <c r="E395" s="31" t="s">
        <v>847</v>
      </c>
      <c r="F395" s="32">
        <v>10</v>
      </c>
      <c r="G395" s="32">
        <v>0</v>
      </c>
    </row>
    <row r="396" spans="1:7">
      <c r="A396" s="30">
        <v>179947</v>
      </c>
      <c r="B396" s="31" t="s">
        <v>700</v>
      </c>
      <c r="C396" s="31" t="s">
        <v>61</v>
      </c>
      <c r="D396" s="31" t="s">
        <v>61</v>
      </c>
      <c r="E396" s="31" t="s">
        <v>847</v>
      </c>
      <c r="F396" s="32">
        <v>25.5</v>
      </c>
      <c r="G396" s="32">
        <v>2.5</v>
      </c>
    </row>
    <row r="397" spans="1:7">
      <c r="A397" s="30">
        <v>119221</v>
      </c>
      <c r="B397" s="31" t="s">
        <v>598</v>
      </c>
      <c r="C397" s="31" t="s">
        <v>61</v>
      </c>
      <c r="D397" s="31" t="s">
        <v>61</v>
      </c>
      <c r="E397" s="31" t="s">
        <v>847</v>
      </c>
      <c r="F397" s="32">
        <v>210</v>
      </c>
      <c r="G397" s="32">
        <v>18</v>
      </c>
    </row>
    <row r="398" spans="1:7">
      <c r="A398" s="30">
        <v>119198</v>
      </c>
      <c r="B398" s="31" t="s">
        <v>861</v>
      </c>
      <c r="C398" s="31" t="s">
        <v>61</v>
      </c>
      <c r="D398" s="31" t="s">
        <v>61</v>
      </c>
      <c r="E398" s="31" t="s">
        <v>847</v>
      </c>
      <c r="F398" s="32">
        <v>9</v>
      </c>
      <c r="G398" s="32">
        <v>0</v>
      </c>
    </row>
    <row r="399" spans="1:7">
      <c r="A399" s="30">
        <v>119222</v>
      </c>
      <c r="B399" s="31" t="s">
        <v>264</v>
      </c>
      <c r="C399" s="31" t="s">
        <v>61</v>
      </c>
      <c r="D399" s="31" t="s">
        <v>61</v>
      </c>
      <c r="E399" s="31" t="s">
        <v>847</v>
      </c>
      <c r="F399" s="32">
        <v>248</v>
      </c>
      <c r="G399" s="32">
        <v>43</v>
      </c>
    </row>
    <row r="400" spans="1:7">
      <c r="A400" s="30">
        <v>140827</v>
      </c>
      <c r="B400" s="31" t="s">
        <v>862</v>
      </c>
      <c r="C400" s="31" t="s">
        <v>61</v>
      </c>
      <c r="D400" s="31" t="s">
        <v>61</v>
      </c>
      <c r="E400" s="31" t="s">
        <v>847</v>
      </c>
      <c r="F400" s="32">
        <v>60</v>
      </c>
      <c r="G400" s="32">
        <v>0</v>
      </c>
    </row>
    <row r="401" spans="1:7">
      <c r="A401" s="30">
        <v>171662</v>
      </c>
      <c r="B401" s="31" t="s">
        <v>609</v>
      </c>
      <c r="C401" s="31" t="s">
        <v>61</v>
      </c>
      <c r="D401" s="31" t="s">
        <v>61</v>
      </c>
      <c r="E401" s="31" t="s">
        <v>847</v>
      </c>
      <c r="F401" s="32">
        <v>345.25</v>
      </c>
      <c r="G401" s="32">
        <v>30</v>
      </c>
    </row>
    <row r="402" spans="1:7">
      <c r="A402" s="30">
        <v>177752</v>
      </c>
      <c r="B402" s="31" t="s">
        <v>568</v>
      </c>
      <c r="C402" s="31" t="s">
        <v>61</v>
      </c>
      <c r="D402" s="31" t="s">
        <v>61</v>
      </c>
      <c r="E402" s="31" t="s">
        <v>847</v>
      </c>
      <c r="F402" s="32">
        <v>5</v>
      </c>
      <c r="G402" s="32">
        <v>0</v>
      </c>
    </row>
    <row r="403" spans="1:7">
      <c r="A403" s="30">
        <v>201124</v>
      </c>
      <c r="B403" s="31" t="s">
        <v>410</v>
      </c>
      <c r="C403" s="31" t="s">
        <v>61</v>
      </c>
      <c r="D403" s="31" t="s">
        <v>61</v>
      </c>
      <c r="E403" s="31" t="s">
        <v>847</v>
      </c>
      <c r="F403" s="32">
        <v>70</v>
      </c>
      <c r="G403" s="32">
        <v>0</v>
      </c>
    </row>
    <row r="404" spans="1:7">
      <c r="A404" s="30">
        <v>143530</v>
      </c>
      <c r="B404" s="31" t="s">
        <v>604</v>
      </c>
      <c r="C404" s="31" t="s">
        <v>321</v>
      </c>
      <c r="D404" s="31" t="s">
        <v>61</v>
      </c>
      <c r="E404" s="31" t="s">
        <v>847</v>
      </c>
      <c r="F404" s="32">
        <v>165</v>
      </c>
      <c r="G404" s="32">
        <v>35</v>
      </c>
    </row>
    <row r="405" spans="1:7">
      <c r="A405" s="30">
        <v>173356</v>
      </c>
      <c r="B405" s="31" t="s">
        <v>491</v>
      </c>
      <c r="C405" s="31" t="s">
        <v>321</v>
      </c>
      <c r="D405" s="31" t="s">
        <v>61</v>
      </c>
      <c r="E405" s="31" t="s">
        <v>847</v>
      </c>
      <c r="F405" s="32">
        <v>75</v>
      </c>
      <c r="G405" s="32">
        <v>0</v>
      </c>
    </row>
    <row r="406" spans="1:7">
      <c r="A406" s="30">
        <v>173247</v>
      </c>
      <c r="B406" s="31" t="s">
        <v>863</v>
      </c>
      <c r="C406" s="31" t="s">
        <v>321</v>
      </c>
      <c r="D406" s="31" t="s">
        <v>61</v>
      </c>
      <c r="E406" s="31" t="s">
        <v>847</v>
      </c>
      <c r="F406" s="32">
        <v>18</v>
      </c>
      <c r="G406" s="32">
        <v>0</v>
      </c>
    </row>
    <row r="407" spans="1:7">
      <c r="A407" s="30">
        <v>147913</v>
      </c>
      <c r="B407" s="31" t="s">
        <v>864</v>
      </c>
      <c r="C407" s="31" t="s">
        <v>321</v>
      </c>
      <c r="D407" s="31" t="s">
        <v>61</v>
      </c>
      <c r="E407" s="31" t="s">
        <v>847</v>
      </c>
      <c r="F407" s="32">
        <v>60</v>
      </c>
      <c r="G407" s="32">
        <v>0</v>
      </c>
    </row>
    <row r="408" spans="1:7">
      <c r="A408" s="30">
        <v>170228</v>
      </c>
      <c r="B408" s="31" t="s">
        <v>428</v>
      </c>
      <c r="C408" s="31" t="s">
        <v>321</v>
      </c>
      <c r="D408" s="31" t="s">
        <v>61</v>
      </c>
      <c r="E408" s="31" t="s">
        <v>847</v>
      </c>
      <c r="F408" s="32">
        <v>183.5</v>
      </c>
      <c r="G408" s="32">
        <v>69</v>
      </c>
    </row>
    <row r="409" spans="1:7">
      <c r="A409" s="30">
        <v>178660</v>
      </c>
      <c r="B409" s="31" t="s">
        <v>468</v>
      </c>
      <c r="C409" s="31" t="s">
        <v>321</v>
      </c>
      <c r="D409" s="31" t="s">
        <v>61</v>
      </c>
      <c r="E409" s="31" t="s">
        <v>847</v>
      </c>
      <c r="F409" s="32">
        <v>50.5</v>
      </c>
      <c r="G409" s="32">
        <v>16.850000000000001</v>
      </c>
    </row>
    <row r="410" spans="1:7">
      <c r="A410" s="30">
        <v>176457</v>
      </c>
      <c r="B410" s="31" t="s">
        <v>574</v>
      </c>
      <c r="C410" s="31" t="s">
        <v>321</v>
      </c>
      <c r="D410" s="31" t="s">
        <v>61</v>
      </c>
      <c r="E410" s="31" t="s">
        <v>847</v>
      </c>
      <c r="F410" s="32">
        <v>70</v>
      </c>
      <c r="G410" s="32">
        <v>55</v>
      </c>
    </row>
    <row r="411" spans="1:7">
      <c r="A411" s="30">
        <v>146403</v>
      </c>
      <c r="B411" s="31" t="s">
        <v>709</v>
      </c>
      <c r="C411" s="31" t="s">
        <v>321</v>
      </c>
      <c r="D411" s="31" t="s">
        <v>61</v>
      </c>
      <c r="E411" s="31" t="s">
        <v>847</v>
      </c>
      <c r="F411" s="32">
        <v>35</v>
      </c>
      <c r="G411" s="32">
        <v>15</v>
      </c>
    </row>
    <row r="412" spans="1:7">
      <c r="A412" s="30">
        <v>179877</v>
      </c>
      <c r="B412" s="31" t="s">
        <v>478</v>
      </c>
      <c r="C412" s="31" t="s">
        <v>321</v>
      </c>
      <c r="D412" s="31" t="s">
        <v>61</v>
      </c>
      <c r="E412" s="31" t="s">
        <v>847</v>
      </c>
      <c r="F412" s="32">
        <v>428</v>
      </c>
      <c r="G412" s="32">
        <v>140</v>
      </c>
    </row>
    <row r="413" spans="1:7">
      <c r="A413" s="30">
        <v>172765</v>
      </c>
      <c r="B413" s="31" t="s">
        <v>440</v>
      </c>
      <c r="C413" s="31" t="s">
        <v>321</v>
      </c>
      <c r="D413" s="31" t="s">
        <v>61</v>
      </c>
      <c r="E413" s="31" t="s">
        <v>847</v>
      </c>
      <c r="F413" s="32">
        <v>612.55000000000007</v>
      </c>
      <c r="G413" s="32">
        <v>144.35</v>
      </c>
    </row>
    <row r="414" spans="1:7">
      <c r="A414" s="30">
        <v>177507</v>
      </c>
      <c r="B414" s="31" t="s">
        <v>865</v>
      </c>
      <c r="C414" s="31" t="s">
        <v>321</v>
      </c>
      <c r="D414" s="31" t="s">
        <v>61</v>
      </c>
      <c r="E414" s="31" t="s">
        <v>847</v>
      </c>
      <c r="F414" s="32">
        <v>103</v>
      </c>
      <c r="G414" s="32">
        <v>0</v>
      </c>
    </row>
    <row r="415" spans="1:7">
      <c r="A415" s="30">
        <v>202096</v>
      </c>
      <c r="B415" s="31" t="s">
        <v>866</v>
      </c>
      <c r="C415" s="31" t="s">
        <v>321</v>
      </c>
      <c r="D415" s="31" t="s">
        <v>61</v>
      </c>
      <c r="E415" s="31" t="s">
        <v>847</v>
      </c>
      <c r="F415" s="32">
        <v>35</v>
      </c>
      <c r="G415" s="32">
        <v>0</v>
      </c>
    </row>
    <row r="416" spans="1:7">
      <c r="A416" s="30">
        <v>178571</v>
      </c>
      <c r="B416" s="31" t="s">
        <v>363</v>
      </c>
      <c r="C416" s="31" t="s">
        <v>321</v>
      </c>
      <c r="D416" s="31" t="s">
        <v>61</v>
      </c>
      <c r="E416" s="31" t="s">
        <v>847</v>
      </c>
      <c r="F416" s="32">
        <v>15</v>
      </c>
      <c r="G416" s="32">
        <v>30</v>
      </c>
    </row>
    <row r="417" spans="1:7">
      <c r="A417" s="30">
        <v>174942</v>
      </c>
      <c r="B417" s="31" t="s">
        <v>867</v>
      </c>
      <c r="C417" s="31" t="s">
        <v>321</v>
      </c>
      <c r="D417" s="31" t="s">
        <v>61</v>
      </c>
      <c r="E417" s="31" t="s">
        <v>847</v>
      </c>
      <c r="F417" s="32">
        <v>40</v>
      </c>
      <c r="G417" s="32">
        <v>0</v>
      </c>
    </row>
    <row r="418" spans="1:7">
      <c r="A418" s="30">
        <v>174235</v>
      </c>
      <c r="B418" s="31" t="s">
        <v>124</v>
      </c>
      <c r="C418" s="31" t="s">
        <v>321</v>
      </c>
      <c r="D418" s="31" t="s">
        <v>61</v>
      </c>
      <c r="E418" s="31" t="s">
        <v>847</v>
      </c>
      <c r="F418" s="32">
        <v>128</v>
      </c>
      <c r="G418" s="32">
        <v>0</v>
      </c>
    </row>
    <row r="419" spans="1:7">
      <c r="A419" s="30">
        <v>178724</v>
      </c>
      <c r="B419" s="31" t="s">
        <v>471</v>
      </c>
      <c r="C419" s="31" t="s">
        <v>321</v>
      </c>
      <c r="D419" s="31" t="s">
        <v>61</v>
      </c>
      <c r="E419" s="31" t="s">
        <v>847</v>
      </c>
      <c r="F419" s="32">
        <v>35</v>
      </c>
      <c r="G419" s="32">
        <v>20</v>
      </c>
    </row>
    <row r="420" spans="1:7">
      <c r="A420" s="30">
        <v>176870</v>
      </c>
      <c r="B420" s="31" t="s">
        <v>342</v>
      </c>
      <c r="C420" s="31" t="s">
        <v>321</v>
      </c>
      <c r="D420" s="31" t="s">
        <v>61</v>
      </c>
      <c r="E420" s="31" t="s">
        <v>847</v>
      </c>
      <c r="F420" s="32">
        <v>224</v>
      </c>
      <c r="G420" s="32">
        <v>34</v>
      </c>
    </row>
    <row r="421" spans="1:7">
      <c r="A421" s="30">
        <v>172299</v>
      </c>
      <c r="B421" s="31" t="s">
        <v>511</v>
      </c>
      <c r="C421" s="31" t="s">
        <v>321</v>
      </c>
      <c r="D421" s="31" t="s">
        <v>61</v>
      </c>
      <c r="E421" s="31" t="s">
        <v>847</v>
      </c>
      <c r="F421" s="32">
        <v>119.5</v>
      </c>
      <c r="G421" s="32">
        <v>30</v>
      </c>
    </row>
    <row r="422" spans="1:7">
      <c r="A422" s="30">
        <v>170311</v>
      </c>
      <c r="B422" s="31" t="s">
        <v>561</v>
      </c>
      <c r="C422" s="31" t="s">
        <v>321</v>
      </c>
      <c r="D422" s="31" t="s">
        <v>61</v>
      </c>
      <c r="E422" s="31" t="s">
        <v>847</v>
      </c>
      <c r="F422" s="32">
        <v>65</v>
      </c>
      <c r="G422" s="32">
        <v>10</v>
      </c>
    </row>
    <row r="423" spans="1:7">
      <c r="A423" s="30">
        <v>173100</v>
      </c>
      <c r="B423" s="31" t="s">
        <v>320</v>
      </c>
      <c r="C423" s="31" t="s">
        <v>321</v>
      </c>
      <c r="D423" s="31" t="s">
        <v>61</v>
      </c>
      <c r="E423" s="31" t="s">
        <v>847</v>
      </c>
      <c r="F423" s="32">
        <v>69</v>
      </c>
      <c r="G423" s="32">
        <v>35</v>
      </c>
    </row>
    <row r="424" spans="1:7">
      <c r="A424" s="30">
        <v>173720</v>
      </c>
      <c r="B424" s="31" t="s">
        <v>868</v>
      </c>
      <c r="C424" s="31" t="s">
        <v>321</v>
      </c>
      <c r="D424" s="31" t="s">
        <v>61</v>
      </c>
      <c r="E424" s="31" t="s">
        <v>847</v>
      </c>
      <c r="F424" s="32">
        <v>60</v>
      </c>
      <c r="G424" s="32">
        <v>0</v>
      </c>
    </row>
    <row r="425" spans="1:7">
      <c r="A425" s="30">
        <v>174410</v>
      </c>
      <c r="B425" s="31" t="s">
        <v>115</v>
      </c>
      <c r="C425" s="31" t="s">
        <v>321</v>
      </c>
      <c r="D425" s="31" t="s">
        <v>61</v>
      </c>
      <c r="E425" s="31" t="s">
        <v>847</v>
      </c>
      <c r="F425" s="32">
        <v>35</v>
      </c>
      <c r="G425" s="32">
        <v>0</v>
      </c>
    </row>
    <row r="426" spans="1:7">
      <c r="A426" s="30">
        <v>178245</v>
      </c>
      <c r="B426" s="31" t="s">
        <v>716</v>
      </c>
      <c r="C426" s="31" t="s">
        <v>321</v>
      </c>
      <c r="D426" s="31" t="s">
        <v>61</v>
      </c>
      <c r="E426" s="31" t="s">
        <v>847</v>
      </c>
      <c r="F426" s="32">
        <v>70</v>
      </c>
      <c r="G426" s="32">
        <v>20</v>
      </c>
    </row>
    <row r="427" spans="1:7">
      <c r="A427" s="30">
        <v>170013</v>
      </c>
      <c r="B427" s="31" t="s">
        <v>95</v>
      </c>
      <c r="C427" s="31" t="s">
        <v>96</v>
      </c>
      <c r="D427" s="31" t="s">
        <v>61</v>
      </c>
      <c r="E427" s="31" t="s">
        <v>847</v>
      </c>
      <c r="F427" s="32">
        <v>233</v>
      </c>
      <c r="G427" s="32">
        <v>104.5</v>
      </c>
    </row>
    <row r="428" spans="1:7">
      <c r="A428" s="30">
        <v>201090</v>
      </c>
      <c r="B428" s="31" t="s">
        <v>869</v>
      </c>
      <c r="C428" s="31" t="s">
        <v>96</v>
      </c>
      <c r="D428" s="31" t="s">
        <v>61</v>
      </c>
      <c r="E428" s="31" t="s">
        <v>847</v>
      </c>
      <c r="F428" s="32">
        <v>83.5</v>
      </c>
      <c r="G428" s="32">
        <v>0</v>
      </c>
    </row>
    <row r="429" spans="1:7">
      <c r="A429" s="30">
        <v>202288</v>
      </c>
      <c r="B429" s="31" t="s">
        <v>593</v>
      </c>
      <c r="C429" s="31" t="s">
        <v>96</v>
      </c>
      <c r="D429" s="31" t="s">
        <v>61</v>
      </c>
      <c r="E429" s="31" t="s">
        <v>847</v>
      </c>
      <c r="F429" s="32">
        <v>100</v>
      </c>
      <c r="G429" s="32">
        <v>16</v>
      </c>
    </row>
    <row r="430" spans="1:7">
      <c r="A430" s="30">
        <v>119034</v>
      </c>
      <c r="B430" s="31" t="s">
        <v>145</v>
      </c>
      <c r="C430" s="31" t="s">
        <v>96</v>
      </c>
      <c r="D430" s="31" t="s">
        <v>61</v>
      </c>
      <c r="E430" s="31" t="s">
        <v>847</v>
      </c>
      <c r="F430" s="32">
        <v>395</v>
      </c>
      <c r="G430" s="32">
        <v>187.5</v>
      </c>
    </row>
    <row r="431" spans="1:7">
      <c r="A431" s="30">
        <v>202289</v>
      </c>
      <c r="B431" s="31" t="s">
        <v>627</v>
      </c>
      <c r="C431" s="31" t="s">
        <v>96</v>
      </c>
      <c r="D431" s="31" t="s">
        <v>61</v>
      </c>
      <c r="E431" s="31" t="s">
        <v>847</v>
      </c>
      <c r="F431" s="32">
        <v>68</v>
      </c>
      <c r="G431" s="32">
        <v>20</v>
      </c>
    </row>
    <row r="432" spans="1:7">
      <c r="A432" s="30">
        <v>170550</v>
      </c>
      <c r="B432" s="31" t="s">
        <v>191</v>
      </c>
      <c r="C432" s="31" t="s">
        <v>96</v>
      </c>
      <c r="D432" s="31" t="s">
        <v>61</v>
      </c>
      <c r="E432" s="31" t="s">
        <v>847</v>
      </c>
      <c r="F432" s="32">
        <v>360.25</v>
      </c>
      <c r="G432" s="32">
        <v>139.5</v>
      </c>
    </row>
    <row r="433" spans="1:7">
      <c r="A433" s="30">
        <v>170325</v>
      </c>
      <c r="B433" s="31" t="s">
        <v>300</v>
      </c>
      <c r="C433" s="31" t="s">
        <v>96</v>
      </c>
      <c r="D433" s="31" t="s">
        <v>61</v>
      </c>
      <c r="E433" s="31" t="s">
        <v>847</v>
      </c>
      <c r="F433" s="32">
        <v>139</v>
      </c>
      <c r="G433" s="32">
        <v>156</v>
      </c>
    </row>
    <row r="434" spans="1:7">
      <c r="A434" s="30">
        <v>142353</v>
      </c>
      <c r="B434" s="31" t="s">
        <v>406</v>
      </c>
      <c r="C434" s="31" t="s">
        <v>96</v>
      </c>
      <c r="D434" s="31" t="s">
        <v>61</v>
      </c>
      <c r="E434" s="31" t="s">
        <v>847</v>
      </c>
      <c r="F434" s="32">
        <v>110</v>
      </c>
      <c r="G434" s="32">
        <v>35</v>
      </c>
    </row>
    <row r="435" spans="1:7">
      <c r="A435" s="30">
        <v>142204</v>
      </c>
      <c r="B435" s="31" t="s">
        <v>275</v>
      </c>
      <c r="C435" s="31" t="s">
        <v>96</v>
      </c>
      <c r="D435" s="31" t="s">
        <v>61</v>
      </c>
      <c r="E435" s="31" t="s">
        <v>847</v>
      </c>
      <c r="F435" s="32">
        <v>35</v>
      </c>
      <c r="G435" s="32">
        <v>8</v>
      </c>
    </row>
    <row r="436" spans="1:7">
      <c r="A436" s="30">
        <v>170115</v>
      </c>
      <c r="B436" s="31" t="s">
        <v>508</v>
      </c>
      <c r="C436" s="31" t="s">
        <v>96</v>
      </c>
      <c r="D436" s="31" t="s">
        <v>61</v>
      </c>
      <c r="E436" s="31" t="s">
        <v>847</v>
      </c>
      <c r="F436" s="32">
        <v>174</v>
      </c>
      <c r="G436" s="32">
        <v>70</v>
      </c>
    </row>
    <row r="437" spans="1:7">
      <c r="A437" s="30">
        <v>178941</v>
      </c>
      <c r="B437" s="31" t="s">
        <v>870</v>
      </c>
      <c r="C437" s="31" t="s">
        <v>96</v>
      </c>
      <c r="D437" s="31" t="s">
        <v>61</v>
      </c>
      <c r="E437" s="31" t="s">
        <v>847</v>
      </c>
      <c r="F437" s="32">
        <v>8</v>
      </c>
      <c r="G437" s="32">
        <v>0</v>
      </c>
    </row>
    <row r="438" spans="1:7">
      <c r="A438" s="30">
        <v>201117</v>
      </c>
      <c r="B438" s="31" t="s">
        <v>625</v>
      </c>
      <c r="C438" s="31" t="s">
        <v>96</v>
      </c>
      <c r="D438" s="31" t="s">
        <v>61</v>
      </c>
      <c r="E438" s="31" t="s">
        <v>847</v>
      </c>
      <c r="F438" s="32">
        <v>185.1</v>
      </c>
      <c r="G438" s="32">
        <v>32.5</v>
      </c>
    </row>
    <row r="439" spans="1:7">
      <c r="A439" s="30">
        <v>141177</v>
      </c>
      <c r="B439" s="31" t="s">
        <v>708</v>
      </c>
      <c r="C439" s="31" t="s">
        <v>96</v>
      </c>
      <c r="D439" s="31" t="s">
        <v>61</v>
      </c>
      <c r="E439" s="31" t="s">
        <v>847</v>
      </c>
      <c r="F439" s="32">
        <v>61</v>
      </c>
      <c r="G439" s="32">
        <v>15</v>
      </c>
    </row>
    <row r="440" spans="1:7">
      <c r="A440" s="30">
        <v>141674</v>
      </c>
      <c r="B440" s="31" t="s">
        <v>274</v>
      </c>
      <c r="C440" s="31" t="s">
        <v>96</v>
      </c>
      <c r="D440" s="31" t="s">
        <v>61</v>
      </c>
      <c r="E440" s="31" t="s">
        <v>847</v>
      </c>
      <c r="F440" s="32">
        <v>199.25</v>
      </c>
      <c r="G440" s="32">
        <v>64.5</v>
      </c>
    </row>
    <row r="441" spans="1:7">
      <c r="A441" s="30">
        <v>142021</v>
      </c>
      <c r="B441" s="31" t="s">
        <v>871</v>
      </c>
      <c r="C441" s="31" t="s">
        <v>96</v>
      </c>
      <c r="D441" s="31" t="s">
        <v>61</v>
      </c>
      <c r="E441" s="31" t="s">
        <v>847</v>
      </c>
      <c r="F441" s="32">
        <v>110</v>
      </c>
      <c r="G441" s="32">
        <v>0</v>
      </c>
    </row>
    <row r="442" spans="1:7">
      <c r="A442" s="30">
        <v>170859</v>
      </c>
      <c r="B442" s="31" t="s">
        <v>872</v>
      </c>
      <c r="C442" s="31" t="s">
        <v>96</v>
      </c>
      <c r="D442" s="31" t="s">
        <v>61</v>
      </c>
      <c r="E442" s="31" t="s">
        <v>847</v>
      </c>
      <c r="F442" s="32">
        <v>15</v>
      </c>
      <c r="G442" s="32">
        <v>0</v>
      </c>
    </row>
    <row r="443" spans="1:7">
      <c r="A443" s="30">
        <v>174418</v>
      </c>
      <c r="B443" s="31" t="s">
        <v>873</v>
      </c>
      <c r="C443" s="31" t="s">
        <v>96</v>
      </c>
      <c r="D443" s="31" t="s">
        <v>61</v>
      </c>
      <c r="E443" s="31" t="s">
        <v>847</v>
      </c>
      <c r="F443" s="32">
        <v>15</v>
      </c>
      <c r="G443" s="32">
        <v>0</v>
      </c>
    </row>
    <row r="444" spans="1:7">
      <c r="A444" s="30">
        <v>178769</v>
      </c>
      <c r="B444" s="31" t="s">
        <v>874</v>
      </c>
      <c r="C444" s="31" t="s">
        <v>96</v>
      </c>
      <c r="D444" s="31" t="s">
        <v>61</v>
      </c>
      <c r="E444" s="31" t="s">
        <v>847</v>
      </c>
      <c r="F444" s="32">
        <v>15</v>
      </c>
      <c r="G444" s="32">
        <v>0</v>
      </c>
    </row>
    <row r="445" spans="1:7">
      <c r="A445" s="30">
        <v>179909</v>
      </c>
      <c r="B445" s="31" t="s">
        <v>875</v>
      </c>
      <c r="C445" s="31" t="s">
        <v>96</v>
      </c>
      <c r="D445" s="31" t="s">
        <v>61</v>
      </c>
      <c r="E445" s="31" t="s">
        <v>847</v>
      </c>
      <c r="F445" s="32">
        <v>10</v>
      </c>
      <c r="G445" s="32">
        <v>0</v>
      </c>
    </row>
    <row r="446" spans="1:7">
      <c r="A446" s="30">
        <v>202579</v>
      </c>
      <c r="B446" s="31" t="s">
        <v>876</v>
      </c>
      <c r="C446" s="31" t="s">
        <v>131</v>
      </c>
      <c r="D446" s="31" t="s">
        <v>58</v>
      </c>
      <c r="E446" s="31" t="s">
        <v>847</v>
      </c>
      <c r="F446" s="32">
        <v>45</v>
      </c>
      <c r="G446" s="32">
        <v>0</v>
      </c>
    </row>
    <row r="447" spans="1:7">
      <c r="A447" s="30">
        <v>179883</v>
      </c>
      <c r="B447" s="31" t="s">
        <v>719</v>
      </c>
      <c r="C447" s="31" t="s">
        <v>131</v>
      </c>
      <c r="D447" s="31" t="s">
        <v>58</v>
      </c>
      <c r="E447" s="31" t="s">
        <v>847</v>
      </c>
      <c r="F447" s="32">
        <v>290</v>
      </c>
      <c r="G447" s="32">
        <v>30</v>
      </c>
    </row>
    <row r="448" spans="1:7">
      <c r="A448" s="30">
        <v>176833</v>
      </c>
      <c r="B448" s="31" t="s">
        <v>130</v>
      </c>
      <c r="C448" s="31" t="s">
        <v>131</v>
      </c>
      <c r="D448" s="31" t="s">
        <v>58</v>
      </c>
      <c r="E448" s="31" t="s">
        <v>847</v>
      </c>
      <c r="F448" s="32">
        <v>600</v>
      </c>
      <c r="G448" s="32">
        <v>202</v>
      </c>
    </row>
    <row r="449" spans="1:7">
      <c r="A449" s="30">
        <v>146861</v>
      </c>
      <c r="B449" s="31" t="s">
        <v>435</v>
      </c>
      <c r="C449" s="31" t="s">
        <v>131</v>
      </c>
      <c r="D449" s="31" t="s">
        <v>58</v>
      </c>
      <c r="E449" s="31" t="s">
        <v>847</v>
      </c>
      <c r="F449" s="32">
        <v>173</v>
      </c>
      <c r="G449" s="32">
        <v>84</v>
      </c>
    </row>
    <row r="450" spans="1:7">
      <c r="A450" s="30">
        <v>175565</v>
      </c>
      <c r="B450" s="31" t="s">
        <v>877</v>
      </c>
      <c r="C450" s="31" t="s">
        <v>131</v>
      </c>
      <c r="D450" s="31" t="s">
        <v>58</v>
      </c>
      <c r="E450" s="31" t="s">
        <v>847</v>
      </c>
      <c r="F450" s="32">
        <v>20</v>
      </c>
      <c r="G450" s="32">
        <v>0</v>
      </c>
    </row>
    <row r="451" spans="1:7">
      <c r="A451" s="30">
        <v>178267</v>
      </c>
      <c r="B451" s="31" t="s">
        <v>583</v>
      </c>
      <c r="C451" s="31" t="s">
        <v>131</v>
      </c>
      <c r="D451" s="31" t="s">
        <v>58</v>
      </c>
      <c r="E451" s="31" t="s">
        <v>847</v>
      </c>
      <c r="F451" s="32">
        <v>114.5</v>
      </c>
      <c r="G451" s="32">
        <v>30</v>
      </c>
    </row>
    <row r="452" spans="1:7">
      <c r="A452" s="30">
        <v>177959</v>
      </c>
      <c r="B452" s="31" t="s">
        <v>515</v>
      </c>
      <c r="C452" s="31" t="s">
        <v>131</v>
      </c>
      <c r="D452" s="31" t="s">
        <v>58</v>
      </c>
      <c r="E452" s="31" t="s">
        <v>847</v>
      </c>
      <c r="F452" s="32">
        <v>30</v>
      </c>
      <c r="G452" s="32">
        <v>30</v>
      </c>
    </row>
    <row r="453" spans="1:7">
      <c r="A453" s="30">
        <v>148935</v>
      </c>
      <c r="B453" s="31" t="s">
        <v>423</v>
      </c>
      <c r="C453" s="31" t="s">
        <v>131</v>
      </c>
      <c r="D453" s="31" t="s">
        <v>58</v>
      </c>
      <c r="E453" s="31" t="s">
        <v>847</v>
      </c>
      <c r="F453" s="32">
        <v>130</v>
      </c>
      <c r="G453" s="32">
        <v>50</v>
      </c>
    </row>
    <row r="454" spans="1:7">
      <c r="A454" s="30">
        <v>120662</v>
      </c>
      <c r="B454" s="31" t="s">
        <v>878</v>
      </c>
      <c r="C454" s="31" t="s">
        <v>131</v>
      </c>
      <c r="D454" s="31" t="s">
        <v>58</v>
      </c>
      <c r="E454" s="31" t="s">
        <v>847</v>
      </c>
      <c r="F454" s="32">
        <v>190</v>
      </c>
      <c r="G454" s="32">
        <v>0</v>
      </c>
    </row>
    <row r="455" spans="1:7">
      <c r="A455" s="30">
        <v>119109</v>
      </c>
      <c r="B455" s="31" t="s">
        <v>493</v>
      </c>
      <c r="C455" s="31" t="s">
        <v>131</v>
      </c>
      <c r="D455" s="31" t="s">
        <v>58</v>
      </c>
      <c r="E455" s="31" t="s">
        <v>847</v>
      </c>
      <c r="F455" s="32">
        <v>107.5</v>
      </c>
      <c r="G455" s="32">
        <v>60</v>
      </c>
    </row>
    <row r="456" spans="1:7">
      <c r="A456" s="30">
        <v>129727</v>
      </c>
      <c r="B456" s="31" t="s">
        <v>879</v>
      </c>
      <c r="C456" s="31" t="s">
        <v>131</v>
      </c>
      <c r="D456" s="31" t="s">
        <v>58</v>
      </c>
      <c r="E456" s="31" t="s">
        <v>847</v>
      </c>
      <c r="F456" s="32">
        <v>50</v>
      </c>
      <c r="G456" s="32">
        <v>0</v>
      </c>
    </row>
    <row r="457" spans="1:7">
      <c r="A457" s="30">
        <v>143085</v>
      </c>
      <c r="B457" s="31" t="s">
        <v>552</v>
      </c>
      <c r="C457" s="31" t="s">
        <v>131</v>
      </c>
      <c r="D457" s="31" t="s">
        <v>58</v>
      </c>
      <c r="E457" s="31" t="s">
        <v>847</v>
      </c>
      <c r="F457" s="32">
        <v>130</v>
      </c>
      <c r="G457" s="32">
        <v>30</v>
      </c>
    </row>
    <row r="458" spans="1:7">
      <c r="A458" s="30">
        <v>179841</v>
      </c>
      <c r="B458" s="31" t="s">
        <v>826</v>
      </c>
      <c r="C458" s="31" t="s">
        <v>131</v>
      </c>
      <c r="D458" s="31" t="s">
        <v>58</v>
      </c>
      <c r="E458" s="31" t="s">
        <v>847</v>
      </c>
      <c r="F458" s="32">
        <v>142</v>
      </c>
      <c r="G458" s="32">
        <v>0</v>
      </c>
    </row>
    <row r="459" spans="1:7">
      <c r="A459" s="30">
        <v>177982</v>
      </c>
      <c r="B459" s="31" t="s">
        <v>351</v>
      </c>
      <c r="C459" s="31" t="s">
        <v>131</v>
      </c>
      <c r="D459" s="31" t="s">
        <v>58</v>
      </c>
      <c r="E459" s="31" t="s">
        <v>847</v>
      </c>
      <c r="F459" s="32">
        <v>55</v>
      </c>
      <c r="G459" s="32">
        <v>20</v>
      </c>
    </row>
    <row r="460" spans="1:7">
      <c r="A460" s="30">
        <v>201578</v>
      </c>
      <c r="B460" s="31" t="s">
        <v>540</v>
      </c>
      <c r="C460" s="31" t="s">
        <v>131</v>
      </c>
      <c r="D460" s="31" t="s">
        <v>58</v>
      </c>
      <c r="E460" s="31" t="s">
        <v>847</v>
      </c>
      <c r="F460" s="32">
        <v>82.5</v>
      </c>
      <c r="G460" s="32">
        <v>30</v>
      </c>
    </row>
    <row r="461" spans="1:7">
      <c r="A461" s="30">
        <v>141714</v>
      </c>
      <c r="B461" s="31" t="s">
        <v>637</v>
      </c>
      <c r="C461" s="31" t="s">
        <v>131</v>
      </c>
      <c r="D461" s="31" t="s">
        <v>58</v>
      </c>
      <c r="E461" s="31" t="s">
        <v>847</v>
      </c>
      <c r="F461" s="32">
        <v>170</v>
      </c>
      <c r="G461" s="32">
        <v>34.5</v>
      </c>
    </row>
    <row r="462" spans="1:7">
      <c r="A462" s="30">
        <v>177314</v>
      </c>
      <c r="B462" s="31" t="s">
        <v>656</v>
      </c>
      <c r="C462" s="31" t="s">
        <v>131</v>
      </c>
      <c r="D462" s="31" t="s">
        <v>58</v>
      </c>
      <c r="E462" s="31" t="s">
        <v>847</v>
      </c>
      <c r="F462" s="32">
        <v>65</v>
      </c>
      <c r="G462" s="32">
        <v>20</v>
      </c>
    </row>
    <row r="463" spans="1:7">
      <c r="A463" s="30">
        <v>119117</v>
      </c>
      <c r="B463" s="31" t="s">
        <v>494</v>
      </c>
      <c r="C463" s="31" t="s">
        <v>131</v>
      </c>
      <c r="D463" s="31" t="s">
        <v>58</v>
      </c>
      <c r="E463" s="31" t="s">
        <v>847</v>
      </c>
      <c r="F463" s="32">
        <v>390</v>
      </c>
      <c r="G463" s="32">
        <v>85</v>
      </c>
    </row>
    <row r="464" spans="1:7">
      <c r="A464" s="30">
        <v>177295</v>
      </c>
      <c r="B464" s="31" t="s">
        <v>453</v>
      </c>
      <c r="C464" s="31" t="s">
        <v>131</v>
      </c>
      <c r="D464" s="31" t="s">
        <v>58</v>
      </c>
      <c r="E464" s="31" t="s">
        <v>847</v>
      </c>
      <c r="F464" s="32">
        <v>220.5</v>
      </c>
      <c r="G464" s="32">
        <v>65</v>
      </c>
    </row>
    <row r="465" spans="1:7">
      <c r="A465" s="30">
        <v>178031</v>
      </c>
      <c r="B465" s="31" t="s">
        <v>231</v>
      </c>
      <c r="C465" s="31" t="s">
        <v>131</v>
      </c>
      <c r="D465" s="31" t="s">
        <v>58</v>
      </c>
      <c r="E465" s="31" t="s">
        <v>847</v>
      </c>
      <c r="F465" s="32">
        <v>153</v>
      </c>
      <c r="G465" s="32">
        <v>30</v>
      </c>
    </row>
    <row r="466" spans="1:7">
      <c r="A466" s="30">
        <v>179882</v>
      </c>
      <c r="B466" s="31" t="s">
        <v>624</v>
      </c>
      <c r="C466" s="31" t="s">
        <v>131</v>
      </c>
      <c r="D466" s="31" t="s">
        <v>58</v>
      </c>
      <c r="E466" s="31" t="s">
        <v>847</v>
      </c>
      <c r="F466" s="32">
        <v>30</v>
      </c>
      <c r="G466" s="32">
        <v>35</v>
      </c>
    </row>
    <row r="467" spans="1:7">
      <c r="A467" s="30">
        <v>178626</v>
      </c>
      <c r="B467" s="31" t="s">
        <v>880</v>
      </c>
      <c r="C467" s="31" t="s">
        <v>131</v>
      </c>
      <c r="D467" s="31" t="s">
        <v>58</v>
      </c>
      <c r="E467" s="31" t="s">
        <v>847</v>
      </c>
      <c r="F467" s="32">
        <v>55</v>
      </c>
      <c r="G467" s="32">
        <v>0</v>
      </c>
    </row>
    <row r="468" spans="1:7">
      <c r="A468" s="30">
        <v>140025</v>
      </c>
      <c r="B468" s="31" t="s">
        <v>600</v>
      </c>
      <c r="C468" s="31" t="s">
        <v>131</v>
      </c>
      <c r="D468" s="31" t="s">
        <v>58</v>
      </c>
      <c r="E468" s="31" t="s">
        <v>847</v>
      </c>
      <c r="F468" s="32">
        <v>105</v>
      </c>
      <c r="G468" s="32">
        <v>70</v>
      </c>
    </row>
    <row r="469" spans="1:7">
      <c r="A469" s="30">
        <v>172250</v>
      </c>
      <c r="B469" s="31" t="s">
        <v>611</v>
      </c>
      <c r="C469" s="31" t="s">
        <v>131</v>
      </c>
      <c r="D469" s="31" t="s">
        <v>58</v>
      </c>
      <c r="E469" s="31" t="s">
        <v>847</v>
      </c>
      <c r="F469" s="32">
        <v>47</v>
      </c>
      <c r="G469" s="32">
        <v>0</v>
      </c>
    </row>
    <row r="470" spans="1:7">
      <c r="A470" s="30">
        <v>179879</v>
      </c>
      <c r="B470" s="31" t="s">
        <v>665</v>
      </c>
      <c r="C470" s="31" t="s">
        <v>131</v>
      </c>
      <c r="D470" s="31" t="s">
        <v>58</v>
      </c>
      <c r="E470" s="31" t="s">
        <v>847</v>
      </c>
      <c r="F470" s="32">
        <v>198</v>
      </c>
      <c r="G470" s="32">
        <v>35</v>
      </c>
    </row>
    <row r="471" spans="1:7">
      <c r="A471" s="30">
        <v>177595</v>
      </c>
      <c r="B471" s="31" t="s">
        <v>881</v>
      </c>
      <c r="C471" s="31" t="s">
        <v>131</v>
      </c>
      <c r="D471" s="31" t="s">
        <v>58</v>
      </c>
      <c r="E471" s="31" t="s">
        <v>847</v>
      </c>
      <c r="F471" s="32">
        <v>155</v>
      </c>
      <c r="G471" s="32">
        <v>0</v>
      </c>
    </row>
    <row r="472" spans="1:7">
      <c r="A472" s="30">
        <v>179884</v>
      </c>
      <c r="B472" s="31" t="s">
        <v>666</v>
      </c>
      <c r="C472" s="31" t="s">
        <v>131</v>
      </c>
      <c r="D472" s="31" t="s">
        <v>58</v>
      </c>
      <c r="E472" s="31" t="s">
        <v>847</v>
      </c>
      <c r="F472" s="32">
        <v>147.5</v>
      </c>
      <c r="G472" s="32">
        <v>35</v>
      </c>
    </row>
    <row r="473" spans="1:7">
      <c r="A473" s="30">
        <v>119115</v>
      </c>
      <c r="B473" s="31" t="s">
        <v>882</v>
      </c>
      <c r="C473" s="31" t="s">
        <v>131</v>
      </c>
      <c r="D473" s="31" t="s">
        <v>58</v>
      </c>
      <c r="E473" s="31" t="s">
        <v>847</v>
      </c>
      <c r="F473" s="32">
        <v>81</v>
      </c>
      <c r="G473" s="32">
        <v>0</v>
      </c>
    </row>
    <row r="474" spans="1:7">
      <c r="A474" s="30">
        <v>173872</v>
      </c>
      <c r="B474" s="31" t="s">
        <v>883</v>
      </c>
      <c r="C474" s="31" t="s">
        <v>131</v>
      </c>
      <c r="D474" s="31" t="s">
        <v>58</v>
      </c>
      <c r="E474" s="31" t="s">
        <v>847</v>
      </c>
      <c r="F474" s="32">
        <v>54</v>
      </c>
      <c r="G474" s="32">
        <v>0</v>
      </c>
    </row>
    <row r="475" spans="1:7">
      <c r="A475" s="30">
        <v>172832</v>
      </c>
      <c r="B475" s="31" t="s">
        <v>316</v>
      </c>
      <c r="C475" s="31" t="s">
        <v>210</v>
      </c>
      <c r="D475" s="31" t="s">
        <v>58</v>
      </c>
      <c r="E475" s="31" t="s">
        <v>847</v>
      </c>
      <c r="F475" s="32">
        <v>120</v>
      </c>
      <c r="G475" s="32">
        <v>79</v>
      </c>
    </row>
    <row r="476" spans="1:7">
      <c r="A476" s="30">
        <v>202243</v>
      </c>
      <c r="B476" s="31" t="s">
        <v>545</v>
      </c>
      <c r="C476" s="31" t="s">
        <v>210</v>
      </c>
      <c r="D476" s="31" t="s">
        <v>58</v>
      </c>
      <c r="E476" s="31" t="s">
        <v>847</v>
      </c>
      <c r="F476" s="32">
        <v>105</v>
      </c>
      <c r="G476" s="32">
        <v>45</v>
      </c>
    </row>
    <row r="477" spans="1:7">
      <c r="A477" s="30">
        <v>202065</v>
      </c>
      <c r="B477" s="31" t="s">
        <v>543</v>
      </c>
      <c r="C477" s="31" t="s">
        <v>210</v>
      </c>
      <c r="D477" s="31" t="s">
        <v>58</v>
      </c>
      <c r="E477" s="31" t="s">
        <v>847</v>
      </c>
      <c r="F477" s="32">
        <v>55</v>
      </c>
      <c r="G477" s="32">
        <v>20</v>
      </c>
    </row>
    <row r="478" spans="1:7">
      <c r="A478" s="30">
        <v>175547</v>
      </c>
      <c r="B478" s="31" t="s">
        <v>209</v>
      </c>
      <c r="C478" s="31" t="s">
        <v>210</v>
      </c>
      <c r="D478" s="31" t="s">
        <v>58</v>
      </c>
      <c r="E478" s="31" t="s">
        <v>847</v>
      </c>
      <c r="F478" s="32">
        <v>425</v>
      </c>
      <c r="G478" s="32">
        <v>95</v>
      </c>
    </row>
    <row r="479" spans="1:7">
      <c r="A479" s="30">
        <v>144170</v>
      </c>
      <c r="B479" s="31" t="s">
        <v>280</v>
      </c>
      <c r="C479" s="31" t="s">
        <v>210</v>
      </c>
      <c r="D479" s="31" t="s">
        <v>58</v>
      </c>
      <c r="E479" s="31" t="s">
        <v>847</v>
      </c>
      <c r="F479" s="32">
        <v>150</v>
      </c>
      <c r="G479" s="32">
        <v>65</v>
      </c>
    </row>
    <row r="480" spans="1:7">
      <c r="A480" s="30">
        <v>202262</v>
      </c>
      <c r="B480" s="31" t="s">
        <v>884</v>
      </c>
      <c r="C480" s="31" t="s">
        <v>58</v>
      </c>
      <c r="D480" s="31" t="s">
        <v>58</v>
      </c>
      <c r="E480" s="31" t="s">
        <v>847</v>
      </c>
      <c r="F480" s="32">
        <v>30</v>
      </c>
      <c r="G480" s="32">
        <v>0</v>
      </c>
    </row>
    <row r="481" spans="1:7">
      <c r="A481" s="30">
        <v>172600</v>
      </c>
      <c r="B481" s="31" t="s">
        <v>885</v>
      </c>
      <c r="C481" s="31" t="s">
        <v>58</v>
      </c>
      <c r="D481" s="31" t="s">
        <v>58</v>
      </c>
      <c r="E481" s="31" t="s">
        <v>847</v>
      </c>
      <c r="F481" s="32">
        <v>30</v>
      </c>
      <c r="G481" s="32">
        <v>0</v>
      </c>
    </row>
    <row r="482" spans="1:7">
      <c r="A482" s="30">
        <v>176644</v>
      </c>
      <c r="B482" s="31" t="s">
        <v>340</v>
      </c>
      <c r="C482" s="31" t="s">
        <v>58</v>
      </c>
      <c r="D482" s="31" t="s">
        <v>58</v>
      </c>
      <c r="E482" s="31" t="s">
        <v>847</v>
      </c>
      <c r="F482" s="32">
        <v>99.5</v>
      </c>
      <c r="G482" s="32">
        <v>65</v>
      </c>
    </row>
    <row r="483" spans="1:7">
      <c r="A483" s="30">
        <v>172706</v>
      </c>
      <c r="B483" s="31" t="s">
        <v>439</v>
      </c>
      <c r="C483" s="31" t="s">
        <v>58</v>
      </c>
      <c r="D483" s="31" t="s">
        <v>58</v>
      </c>
      <c r="E483" s="31" t="s">
        <v>847</v>
      </c>
      <c r="F483" s="32">
        <v>160</v>
      </c>
      <c r="G483" s="32">
        <v>30</v>
      </c>
    </row>
    <row r="484" spans="1:7">
      <c r="A484" s="30">
        <v>173224</v>
      </c>
      <c r="B484" s="31" t="s">
        <v>444</v>
      </c>
      <c r="C484" s="31" t="s">
        <v>58</v>
      </c>
      <c r="D484" s="31" t="s">
        <v>58</v>
      </c>
      <c r="E484" s="31" t="s">
        <v>847</v>
      </c>
      <c r="F484" s="32">
        <v>1036</v>
      </c>
      <c r="G484" s="32">
        <v>305</v>
      </c>
    </row>
    <row r="485" spans="1:7">
      <c r="A485" s="30">
        <v>201008</v>
      </c>
      <c r="B485" s="31" t="s">
        <v>412</v>
      </c>
      <c r="C485" s="31" t="s">
        <v>58</v>
      </c>
      <c r="D485" s="31" t="s">
        <v>58</v>
      </c>
      <c r="E485" s="31" t="s">
        <v>847</v>
      </c>
      <c r="F485" s="32">
        <v>65</v>
      </c>
      <c r="G485" s="32">
        <v>10</v>
      </c>
    </row>
    <row r="486" spans="1:7">
      <c r="A486" s="30">
        <v>119045</v>
      </c>
      <c r="B486" s="31" t="s">
        <v>57</v>
      </c>
      <c r="C486" s="31" t="s">
        <v>58</v>
      </c>
      <c r="D486" s="31" t="s">
        <v>58</v>
      </c>
      <c r="E486" s="31" t="s">
        <v>847</v>
      </c>
      <c r="F486" s="32">
        <v>120</v>
      </c>
      <c r="G486" s="32">
        <v>65</v>
      </c>
    </row>
    <row r="487" spans="1:7">
      <c r="A487" s="30">
        <v>201028</v>
      </c>
      <c r="B487" s="31" t="s">
        <v>242</v>
      </c>
      <c r="C487" s="31" t="s">
        <v>58</v>
      </c>
      <c r="D487" s="31" t="s">
        <v>58</v>
      </c>
      <c r="E487" s="31" t="s">
        <v>847</v>
      </c>
      <c r="F487" s="32">
        <v>40</v>
      </c>
      <c r="G487" s="32">
        <v>10</v>
      </c>
    </row>
    <row r="488" spans="1:7">
      <c r="A488" s="30">
        <v>173098</v>
      </c>
      <c r="B488" s="31" t="s">
        <v>443</v>
      </c>
      <c r="C488" s="31" t="s">
        <v>58</v>
      </c>
      <c r="D488" s="31" t="s">
        <v>58</v>
      </c>
      <c r="E488" s="31" t="s">
        <v>847</v>
      </c>
      <c r="F488" s="32">
        <v>155</v>
      </c>
      <c r="G488" s="32">
        <v>60</v>
      </c>
    </row>
    <row r="489" spans="1:7">
      <c r="A489" s="30">
        <v>179435</v>
      </c>
      <c r="B489" s="31" t="s">
        <v>718</v>
      </c>
      <c r="C489" s="31" t="s">
        <v>58</v>
      </c>
      <c r="D489" s="31" t="s">
        <v>58</v>
      </c>
      <c r="E489" s="31" t="s">
        <v>847</v>
      </c>
      <c r="F489" s="32">
        <v>80</v>
      </c>
      <c r="G489" s="32">
        <v>35</v>
      </c>
    </row>
    <row r="490" spans="1:7">
      <c r="A490" s="30">
        <v>176214</v>
      </c>
      <c r="B490" s="31" t="s">
        <v>215</v>
      </c>
      <c r="C490" s="31" t="s">
        <v>58</v>
      </c>
      <c r="D490" s="31" t="s">
        <v>58</v>
      </c>
      <c r="E490" s="31" t="s">
        <v>847</v>
      </c>
      <c r="F490" s="32">
        <v>90</v>
      </c>
      <c r="G490" s="32">
        <v>25</v>
      </c>
    </row>
    <row r="491" spans="1:7">
      <c r="A491" s="30">
        <v>173374</v>
      </c>
      <c r="B491" s="31" t="s">
        <v>567</v>
      </c>
      <c r="C491" s="31" t="s">
        <v>58</v>
      </c>
      <c r="D491" s="31" t="s">
        <v>58</v>
      </c>
      <c r="E491" s="31" t="s">
        <v>847</v>
      </c>
      <c r="F491" s="32">
        <v>254.5</v>
      </c>
      <c r="G491" s="32">
        <v>65</v>
      </c>
    </row>
    <row r="492" spans="1:7">
      <c r="A492" s="30">
        <v>177379</v>
      </c>
      <c r="B492" s="31" t="s">
        <v>455</v>
      </c>
      <c r="C492" s="31" t="s">
        <v>58</v>
      </c>
      <c r="D492" s="31" t="s">
        <v>58</v>
      </c>
      <c r="E492" s="31" t="s">
        <v>847</v>
      </c>
      <c r="F492" s="32">
        <v>420</v>
      </c>
      <c r="G492" s="32">
        <v>86</v>
      </c>
    </row>
    <row r="493" spans="1:7">
      <c r="A493" s="30">
        <v>172338</v>
      </c>
      <c r="B493" s="31" t="s">
        <v>313</v>
      </c>
      <c r="C493" s="31" t="s">
        <v>58</v>
      </c>
      <c r="D493" s="31" t="s">
        <v>58</v>
      </c>
      <c r="E493" s="31" t="s">
        <v>847</v>
      </c>
      <c r="F493" s="32">
        <v>635</v>
      </c>
      <c r="G493" s="32">
        <v>270</v>
      </c>
    </row>
    <row r="494" spans="1:7">
      <c r="A494" s="30">
        <v>201029</v>
      </c>
      <c r="B494" s="31" t="s">
        <v>886</v>
      </c>
      <c r="C494" s="31" t="s">
        <v>58</v>
      </c>
      <c r="D494" s="31" t="s">
        <v>58</v>
      </c>
      <c r="E494" s="31" t="s">
        <v>847</v>
      </c>
      <c r="F494" s="32">
        <v>65</v>
      </c>
      <c r="G494" s="32">
        <v>0</v>
      </c>
    </row>
    <row r="495" spans="1:7">
      <c r="A495" s="30">
        <v>172874</v>
      </c>
      <c r="B495" s="31" t="s">
        <v>614</v>
      </c>
      <c r="C495" s="31" t="s">
        <v>58</v>
      </c>
      <c r="D495" s="31" t="s">
        <v>58</v>
      </c>
      <c r="E495" s="31" t="s">
        <v>847</v>
      </c>
      <c r="F495" s="32">
        <v>70</v>
      </c>
      <c r="G495" s="32">
        <v>7.5</v>
      </c>
    </row>
    <row r="496" spans="1:7">
      <c r="A496" s="30">
        <v>174378</v>
      </c>
      <c r="B496" s="31" t="s">
        <v>887</v>
      </c>
      <c r="C496" s="31" t="s">
        <v>58</v>
      </c>
      <c r="D496" s="31" t="s">
        <v>58</v>
      </c>
      <c r="E496" s="31" t="s">
        <v>847</v>
      </c>
      <c r="F496" s="32">
        <v>87.5</v>
      </c>
      <c r="G496" s="32">
        <v>0</v>
      </c>
    </row>
    <row r="497" spans="1:7">
      <c r="A497" s="30">
        <v>172249</v>
      </c>
      <c r="B497" s="31" t="s">
        <v>437</v>
      </c>
      <c r="C497" s="31" t="s">
        <v>58</v>
      </c>
      <c r="D497" s="31" t="s">
        <v>58</v>
      </c>
      <c r="E497" s="31" t="s">
        <v>847</v>
      </c>
      <c r="F497" s="32">
        <v>30</v>
      </c>
      <c r="G497" s="32">
        <v>30</v>
      </c>
    </row>
    <row r="498" spans="1:7">
      <c r="A498" s="30">
        <v>179434</v>
      </c>
      <c r="B498" s="31" t="s">
        <v>142</v>
      </c>
      <c r="C498" s="31" t="s">
        <v>58</v>
      </c>
      <c r="D498" s="31" t="s">
        <v>58</v>
      </c>
      <c r="E498" s="31" t="s">
        <v>847</v>
      </c>
      <c r="F498" s="32">
        <v>65</v>
      </c>
      <c r="G498" s="32">
        <v>30</v>
      </c>
    </row>
    <row r="499" spans="1:7">
      <c r="A499" s="30">
        <v>148233</v>
      </c>
      <c r="B499" s="31" t="s">
        <v>291</v>
      </c>
      <c r="C499" s="31" t="s">
        <v>58</v>
      </c>
      <c r="D499" s="31" t="s">
        <v>58</v>
      </c>
      <c r="E499" s="31" t="s">
        <v>847</v>
      </c>
      <c r="F499" s="32">
        <v>222.5</v>
      </c>
      <c r="G499" s="32">
        <v>68.25</v>
      </c>
    </row>
    <row r="500" spans="1:7">
      <c r="A500" s="30">
        <v>178230</v>
      </c>
      <c r="B500" s="31" t="s">
        <v>355</v>
      </c>
      <c r="C500" s="31" t="s">
        <v>58</v>
      </c>
      <c r="D500" s="31" t="s">
        <v>58</v>
      </c>
      <c r="E500" s="31" t="s">
        <v>847</v>
      </c>
      <c r="F500" s="32">
        <v>745</v>
      </c>
      <c r="G500" s="32">
        <v>211</v>
      </c>
    </row>
    <row r="501" spans="1:7">
      <c r="A501" s="30">
        <v>172855</v>
      </c>
      <c r="B501" s="31" t="s">
        <v>435</v>
      </c>
      <c r="C501" s="31" t="s">
        <v>58</v>
      </c>
      <c r="D501" s="31" t="s">
        <v>58</v>
      </c>
      <c r="E501" s="31" t="s">
        <v>847</v>
      </c>
      <c r="F501" s="32">
        <v>420</v>
      </c>
      <c r="G501" s="32">
        <v>151</v>
      </c>
    </row>
    <row r="502" spans="1:7">
      <c r="A502" s="30">
        <v>141309</v>
      </c>
      <c r="B502" s="31" t="s">
        <v>636</v>
      </c>
      <c r="C502" s="31" t="s">
        <v>58</v>
      </c>
      <c r="D502" s="31" t="s">
        <v>58</v>
      </c>
      <c r="E502" s="31" t="s">
        <v>847</v>
      </c>
      <c r="F502" s="32">
        <v>203.5</v>
      </c>
      <c r="G502" s="32">
        <v>6.5</v>
      </c>
    </row>
    <row r="503" spans="1:7">
      <c r="A503" s="30">
        <v>172892</v>
      </c>
      <c r="B503" s="31" t="s">
        <v>615</v>
      </c>
      <c r="C503" s="31" t="s">
        <v>58</v>
      </c>
      <c r="D503" s="31" t="s">
        <v>58</v>
      </c>
      <c r="E503" s="31" t="s">
        <v>847</v>
      </c>
      <c r="F503" s="32">
        <v>265</v>
      </c>
      <c r="G503" s="32">
        <v>30</v>
      </c>
    </row>
    <row r="504" spans="1:7">
      <c r="A504" s="30">
        <v>119236</v>
      </c>
      <c r="B504" s="31" t="s">
        <v>62</v>
      </c>
      <c r="C504" s="31" t="s">
        <v>58</v>
      </c>
      <c r="D504" s="31" t="s">
        <v>58</v>
      </c>
      <c r="E504" s="31" t="s">
        <v>847</v>
      </c>
      <c r="F504" s="32">
        <v>504.2</v>
      </c>
      <c r="G504" s="32">
        <v>194.85</v>
      </c>
    </row>
    <row r="505" spans="1:7">
      <c r="A505" s="30">
        <v>170775</v>
      </c>
      <c r="B505" s="31" t="s">
        <v>186</v>
      </c>
      <c r="C505" s="31" t="s">
        <v>58</v>
      </c>
      <c r="D505" s="31" t="s">
        <v>58</v>
      </c>
      <c r="E505" s="31" t="s">
        <v>847</v>
      </c>
      <c r="F505" s="32">
        <v>980</v>
      </c>
      <c r="G505" s="32">
        <v>273</v>
      </c>
    </row>
    <row r="506" spans="1:7">
      <c r="A506" s="30">
        <v>179867</v>
      </c>
      <c r="B506" s="31" t="s">
        <v>664</v>
      </c>
      <c r="C506" s="31" t="s">
        <v>58</v>
      </c>
      <c r="D506" s="31" t="s">
        <v>58</v>
      </c>
      <c r="E506" s="31" t="s">
        <v>847</v>
      </c>
      <c r="F506" s="32">
        <v>50</v>
      </c>
      <c r="G506" s="32">
        <v>10</v>
      </c>
    </row>
    <row r="507" spans="1:7">
      <c r="A507" s="30">
        <v>172922</v>
      </c>
      <c r="B507" s="31" t="s">
        <v>441</v>
      </c>
      <c r="C507" s="31" t="s">
        <v>58</v>
      </c>
      <c r="D507" s="31" t="s">
        <v>58</v>
      </c>
      <c r="E507" s="31" t="s">
        <v>847</v>
      </c>
      <c r="F507" s="32">
        <v>419</v>
      </c>
      <c r="G507" s="32">
        <v>95</v>
      </c>
    </row>
    <row r="508" spans="1:7">
      <c r="A508" s="30">
        <v>177797</v>
      </c>
      <c r="B508" s="31" t="s">
        <v>527</v>
      </c>
      <c r="C508" s="31" t="s">
        <v>58</v>
      </c>
      <c r="D508" s="31" t="s">
        <v>58</v>
      </c>
      <c r="E508" s="31" t="s">
        <v>847</v>
      </c>
      <c r="F508" s="32">
        <v>187.5</v>
      </c>
      <c r="G508" s="32">
        <v>40</v>
      </c>
    </row>
    <row r="509" spans="1:7">
      <c r="A509" s="30">
        <v>179010</v>
      </c>
      <c r="B509" s="31" t="s">
        <v>888</v>
      </c>
      <c r="C509" s="31" t="s">
        <v>58</v>
      </c>
      <c r="D509" s="31" t="s">
        <v>58</v>
      </c>
      <c r="E509" s="31" t="s">
        <v>847</v>
      </c>
      <c r="F509" s="32">
        <v>55</v>
      </c>
      <c r="G509" s="32">
        <v>0</v>
      </c>
    </row>
    <row r="510" spans="1:7">
      <c r="A510" s="30">
        <v>119038</v>
      </c>
      <c r="B510" s="31" t="s">
        <v>146</v>
      </c>
      <c r="C510" s="31" t="s">
        <v>58</v>
      </c>
      <c r="D510" s="31" t="s">
        <v>58</v>
      </c>
      <c r="E510" s="31" t="s">
        <v>847</v>
      </c>
      <c r="F510" s="32">
        <v>2469</v>
      </c>
      <c r="G510" s="32">
        <v>582.9</v>
      </c>
    </row>
    <row r="511" spans="1:7">
      <c r="A511" s="30">
        <v>119149</v>
      </c>
      <c r="B511" s="31" t="s">
        <v>889</v>
      </c>
      <c r="C511" s="31" t="s">
        <v>58</v>
      </c>
      <c r="D511" s="31" t="s">
        <v>58</v>
      </c>
      <c r="E511" s="31" t="s">
        <v>847</v>
      </c>
      <c r="F511" s="32">
        <v>135</v>
      </c>
      <c r="G511" s="32">
        <v>0</v>
      </c>
    </row>
    <row r="512" spans="1:7">
      <c r="A512" s="30">
        <v>179946</v>
      </c>
      <c r="B512" s="31" t="s">
        <v>590</v>
      </c>
      <c r="C512" s="31" t="s">
        <v>58</v>
      </c>
      <c r="D512" s="31" t="s">
        <v>58</v>
      </c>
      <c r="E512" s="31" t="s">
        <v>847</v>
      </c>
      <c r="F512" s="32">
        <v>55</v>
      </c>
      <c r="G512" s="32">
        <v>20</v>
      </c>
    </row>
    <row r="513" spans="1:7">
      <c r="A513" s="30">
        <v>174770</v>
      </c>
      <c r="B513" s="31" t="s">
        <v>123</v>
      </c>
      <c r="C513" s="31" t="s">
        <v>58</v>
      </c>
      <c r="D513" s="31" t="s">
        <v>58</v>
      </c>
      <c r="E513" s="31" t="s">
        <v>847</v>
      </c>
      <c r="F513" s="32">
        <v>100</v>
      </c>
      <c r="G513" s="32">
        <v>35</v>
      </c>
    </row>
    <row r="514" spans="1:7">
      <c r="A514" s="30">
        <v>179418</v>
      </c>
      <c r="B514" s="31" t="s">
        <v>890</v>
      </c>
      <c r="C514" s="31" t="s">
        <v>219</v>
      </c>
      <c r="D514" s="31" t="s">
        <v>256</v>
      </c>
      <c r="E514" s="31" t="s">
        <v>847</v>
      </c>
      <c r="F514" s="32">
        <v>56</v>
      </c>
      <c r="G514" s="32">
        <v>0</v>
      </c>
    </row>
    <row r="515" spans="1:7">
      <c r="A515" s="30">
        <v>179286</v>
      </c>
      <c r="B515" s="31" t="s">
        <v>473</v>
      </c>
      <c r="C515" s="31" t="s">
        <v>219</v>
      </c>
      <c r="D515" s="31" t="s">
        <v>256</v>
      </c>
      <c r="E515" s="31" t="s">
        <v>847</v>
      </c>
      <c r="F515" s="32">
        <v>121.5</v>
      </c>
      <c r="G515" s="32">
        <v>50</v>
      </c>
    </row>
    <row r="516" spans="1:7">
      <c r="A516" s="30">
        <v>147429</v>
      </c>
      <c r="B516" s="31" t="s">
        <v>678</v>
      </c>
      <c r="C516" s="31" t="s">
        <v>219</v>
      </c>
      <c r="D516" s="31" t="s">
        <v>256</v>
      </c>
      <c r="E516" s="31" t="s">
        <v>847</v>
      </c>
      <c r="F516" s="32">
        <v>117</v>
      </c>
      <c r="G516" s="32">
        <v>42</v>
      </c>
    </row>
    <row r="517" spans="1:7">
      <c r="A517" s="30">
        <v>173529</v>
      </c>
      <c r="B517" s="31" t="s">
        <v>891</v>
      </c>
      <c r="C517" s="31" t="s">
        <v>219</v>
      </c>
      <c r="D517" s="31" t="s">
        <v>256</v>
      </c>
      <c r="E517" s="31" t="s">
        <v>847</v>
      </c>
      <c r="F517" s="32">
        <v>50</v>
      </c>
      <c r="G517" s="32">
        <v>0</v>
      </c>
    </row>
    <row r="518" spans="1:7">
      <c r="A518" s="30">
        <v>143896</v>
      </c>
      <c r="B518" s="31" t="s">
        <v>279</v>
      </c>
      <c r="C518" s="31" t="s">
        <v>219</v>
      </c>
      <c r="D518" s="31" t="s">
        <v>256</v>
      </c>
      <c r="E518" s="31" t="s">
        <v>847</v>
      </c>
      <c r="F518" s="32">
        <v>442</v>
      </c>
      <c r="G518" s="32">
        <v>96.05</v>
      </c>
    </row>
    <row r="519" spans="1:7">
      <c r="A519" s="30">
        <v>178903</v>
      </c>
      <c r="B519" s="31" t="s">
        <v>622</v>
      </c>
      <c r="C519" s="31" t="s">
        <v>219</v>
      </c>
      <c r="D519" s="31" t="s">
        <v>256</v>
      </c>
      <c r="E519" s="31" t="s">
        <v>847</v>
      </c>
      <c r="F519" s="32">
        <v>80.5</v>
      </c>
      <c r="G519" s="32">
        <v>22.5</v>
      </c>
    </row>
    <row r="520" spans="1:7">
      <c r="A520" s="30">
        <v>177947</v>
      </c>
      <c r="B520" s="31" t="s">
        <v>892</v>
      </c>
      <c r="C520" s="31" t="s">
        <v>219</v>
      </c>
      <c r="D520" s="31" t="s">
        <v>256</v>
      </c>
      <c r="E520" s="31" t="s">
        <v>847</v>
      </c>
      <c r="F520" s="32">
        <v>102.5</v>
      </c>
      <c r="G520" s="32">
        <v>0</v>
      </c>
    </row>
    <row r="521" spans="1:7">
      <c r="A521" s="30">
        <v>172289</v>
      </c>
      <c r="B521" s="31" t="s">
        <v>684</v>
      </c>
      <c r="C521" s="31" t="s">
        <v>219</v>
      </c>
      <c r="D521" s="31" t="s">
        <v>256</v>
      </c>
      <c r="E521" s="31" t="s">
        <v>847</v>
      </c>
      <c r="F521" s="32">
        <v>75</v>
      </c>
      <c r="G521" s="32">
        <v>10</v>
      </c>
    </row>
    <row r="522" spans="1:7">
      <c r="A522" s="30">
        <v>177377</v>
      </c>
      <c r="B522" s="31" t="s">
        <v>715</v>
      </c>
      <c r="C522" s="31" t="s">
        <v>219</v>
      </c>
      <c r="D522" s="31" t="s">
        <v>256</v>
      </c>
      <c r="E522" s="31" t="s">
        <v>847</v>
      </c>
      <c r="F522" s="32">
        <v>100.5</v>
      </c>
      <c r="G522" s="32">
        <v>8</v>
      </c>
    </row>
    <row r="523" spans="1:7">
      <c r="A523" s="30">
        <v>140965</v>
      </c>
      <c r="B523" s="31" t="s">
        <v>893</v>
      </c>
      <c r="C523" s="31" t="s">
        <v>219</v>
      </c>
      <c r="D523" s="31" t="s">
        <v>256</v>
      </c>
      <c r="E523" s="31" t="s">
        <v>847</v>
      </c>
      <c r="F523" s="32">
        <v>60</v>
      </c>
      <c r="G523" s="32">
        <v>0</v>
      </c>
    </row>
    <row r="524" spans="1:7">
      <c r="A524" s="30">
        <v>148196</v>
      </c>
      <c r="B524" s="31" t="s">
        <v>290</v>
      </c>
      <c r="C524" s="31" t="s">
        <v>219</v>
      </c>
      <c r="D524" s="31" t="s">
        <v>256</v>
      </c>
      <c r="E524" s="31" t="s">
        <v>847</v>
      </c>
      <c r="F524" s="32">
        <v>554</v>
      </c>
      <c r="G524" s="32">
        <v>146</v>
      </c>
    </row>
    <row r="525" spans="1:7">
      <c r="A525" s="30">
        <v>178219</v>
      </c>
      <c r="B525" s="31" t="s">
        <v>528</v>
      </c>
      <c r="C525" s="31" t="s">
        <v>219</v>
      </c>
      <c r="D525" s="31" t="s">
        <v>256</v>
      </c>
      <c r="E525" s="31" t="s">
        <v>847</v>
      </c>
      <c r="F525" s="32">
        <v>129</v>
      </c>
      <c r="G525" s="32">
        <v>30</v>
      </c>
    </row>
    <row r="526" spans="1:7">
      <c r="A526" s="30">
        <v>177450</v>
      </c>
      <c r="B526" s="31" t="s">
        <v>227</v>
      </c>
      <c r="C526" s="31" t="s">
        <v>219</v>
      </c>
      <c r="D526" s="31" t="s">
        <v>256</v>
      </c>
      <c r="E526" s="31" t="s">
        <v>847</v>
      </c>
      <c r="F526" s="32">
        <v>400.45</v>
      </c>
      <c r="G526" s="32">
        <v>40</v>
      </c>
    </row>
    <row r="527" spans="1:7">
      <c r="A527" s="30">
        <v>140839</v>
      </c>
      <c r="B527" s="31" t="s">
        <v>269</v>
      </c>
      <c r="C527" s="31" t="s">
        <v>219</v>
      </c>
      <c r="D527" s="31" t="s">
        <v>256</v>
      </c>
      <c r="E527" s="31" t="s">
        <v>847</v>
      </c>
      <c r="F527" s="32">
        <v>319.5</v>
      </c>
      <c r="G527" s="32">
        <v>79.5</v>
      </c>
    </row>
    <row r="528" spans="1:7">
      <c r="A528" s="30">
        <v>202405</v>
      </c>
      <c r="B528" s="31" t="s">
        <v>486</v>
      </c>
      <c r="C528" s="31" t="s">
        <v>219</v>
      </c>
      <c r="D528" s="31" t="s">
        <v>256</v>
      </c>
      <c r="E528" s="31" t="s">
        <v>847</v>
      </c>
      <c r="F528" s="32">
        <v>40</v>
      </c>
      <c r="G528" s="32">
        <v>35</v>
      </c>
    </row>
    <row r="529" spans="1:7">
      <c r="A529" s="30">
        <v>179270</v>
      </c>
      <c r="B529" s="31" t="s">
        <v>661</v>
      </c>
      <c r="C529" s="31" t="s">
        <v>219</v>
      </c>
      <c r="D529" s="31" t="s">
        <v>256</v>
      </c>
      <c r="E529" s="31" t="s">
        <v>847</v>
      </c>
      <c r="F529" s="32">
        <v>336.75</v>
      </c>
      <c r="G529" s="32">
        <v>30</v>
      </c>
    </row>
    <row r="530" spans="1:7">
      <c r="A530" s="30">
        <v>140956</v>
      </c>
      <c r="B530" s="31" t="s">
        <v>500</v>
      </c>
      <c r="C530" s="31" t="s">
        <v>219</v>
      </c>
      <c r="D530" s="31" t="s">
        <v>256</v>
      </c>
      <c r="E530" s="31" t="s">
        <v>847</v>
      </c>
      <c r="F530" s="32">
        <v>126</v>
      </c>
      <c r="G530" s="32">
        <v>8</v>
      </c>
    </row>
    <row r="531" spans="1:7">
      <c r="A531" s="30">
        <v>172471</v>
      </c>
      <c r="B531" s="31" t="s">
        <v>315</v>
      </c>
      <c r="C531" s="31" t="s">
        <v>219</v>
      </c>
      <c r="D531" s="31" t="s">
        <v>256</v>
      </c>
      <c r="E531" s="31" t="s">
        <v>847</v>
      </c>
      <c r="F531" s="32">
        <v>30</v>
      </c>
      <c r="G531" s="32">
        <v>9</v>
      </c>
    </row>
    <row r="532" spans="1:7">
      <c r="A532" s="30">
        <v>177420</v>
      </c>
      <c r="B532" s="31" t="s">
        <v>456</v>
      </c>
      <c r="C532" s="31" t="s">
        <v>219</v>
      </c>
      <c r="D532" s="31" t="s">
        <v>256</v>
      </c>
      <c r="E532" s="31" t="s">
        <v>847</v>
      </c>
      <c r="F532" s="32">
        <v>80.5</v>
      </c>
      <c r="G532" s="32">
        <v>20</v>
      </c>
    </row>
    <row r="533" spans="1:7">
      <c r="A533" s="30">
        <v>178460</v>
      </c>
      <c r="B533" s="31" t="s">
        <v>465</v>
      </c>
      <c r="C533" s="31" t="s">
        <v>219</v>
      </c>
      <c r="D533" s="31" t="s">
        <v>256</v>
      </c>
      <c r="E533" s="31" t="s">
        <v>847</v>
      </c>
      <c r="F533" s="32">
        <v>151.5</v>
      </c>
      <c r="G533" s="32">
        <v>40</v>
      </c>
    </row>
    <row r="534" spans="1:7">
      <c r="A534" s="30">
        <v>173849</v>
      </c>
      <c r="B534" s="31" t="s">
        <v>515</v>
      </c>
      <c r="C534" s="31" t="s">
        <v>219</v>
      </c>
      <c r="D534" s="31" t="s">
        <v>256</v>
      </c>
      <c r="E534" s="31" t="s">
        <v>847</v>
      </c>
      <c r="F534" s="32">
        <v>169</v>
      </c>
      <c r="G534" s="32">
        <v>45</v>
      </c>
    </row>
    <row r="535" spans="1:7">
      <c r="A535" s="30">
        <v>140836</v>
      </c>
      <c r="B535" s="31" t="s">
        <v>498</v>
      </c>
      <c r="C535" s="31" t="s">
        <v>219</v>
      </c>
      <c r="D535" s="31" t="s">
        <v>256</v>
      </c>
      <c r="E535" s="31" t="s">
        <v>847</v>
      </c>
      <c r="F535" s="32">
        <v>153.19999999999999</v>
      </c>
      <c r="G535" s="32">
        <v>30</v>
      </c>
    </row>
    <row r="536" spans="1:7">
      <c r="A536" s="30">
        <v>173838</v>
      </c>
      <c r="B536" s="31" t="s">
        <v>894</v>
      </c>
      <c r="C536" s="31" t="s">
        <v>219</v>
      </c>
      <c r="D536" s="31" t="s">
        <v>256</v>
      </c>
      <c r="E536" s="31" t="s">
        <v>847</v>
      </c>
      <c r="F536" s="32">
        <v>173.25</v>
      </c>
      <c r="G536" s="32">
        <v>0</v>
      </c>
    </row>
    <row r="537" spans="1:7">
      <c r="A537" s="30">
        <v>176551</v>
      </c>
      <c r="B537" s="31" t="s">
        <v>218</v>
      </c>
      <c r="C537" s="31" t="s">
        <v>219</v>
      </c>
      <c r="D537" s="31" t="s">
        <v>256</v>
      </c>
      <c r="E537" s="31" t="s">
        <v>847</v>
      </c>
      <c r="F537" s="32">
        <v>26</v>
      </c>
      <c r="G537" s="32">
        <v>8</v>
      </c>
    </row>
    <row r="538" spans="1:7">
      <c r="A538" s="30">
        <v>179246</v>
      </c>
      <c r="B538" s="31" t="s">
        <v>610</v>
      </c>
      <c r="C538" s="31" t="s">
        <v>219</v>
      </c>
      <c r="D538" s="31" t="s">
        <v>256</v>
      </c>
      <c r="E538" s="31" t="s">
        <v>847</v>
      </c>
      <c r="F538" s="32">
        <v>61</v>
      </c>
      <c r="G538" s="32">
        <v>0</v>
      </c>
    </row>
    <row r="539" spans="1:7">
      <c r="A539" s="30">
        <v>140837</v>
      </c>
      <c r="B539" s="31" t="s">
        <v>895</v>
      </c>
      <c r="C539" s="31" t="s">
        <v>256</v>
      </c>
      <c r="D539" s="31" t="s">
        <v>256</v>
      </c>
      <c r="E539" s="31" t="s">
        <v>847</v>
      </c>
      <c r="F539" s="32">
        <v>30</v>
      </c>
      <c r="G539" s="32">
        <v>0</v>
      </c>
    </row>
    <row r="540" spans="1:7">
      <c r="A540" s="30">
        <v>201280</v>
      </c>
      <c r="B540" s="31" t="s">
        <v>379</v>
      </c>
      <c r="C540" s="31" t="s">
        <v>256</v>
      </c>
      <c r="D540" s="31" t="s">
        <v>256</v>
      </c>
      <c r="E540" s="31" t="s">
        <v>847</v>
      </c>
      <c r="F540" s="32">
        <v>500</v>
      </c>
      <c r="G540" s="32">
        <v>161.1</v>
      </c>
    </row>
    <row r="541" spans="1:7">
      <c r="A541" s="30">
        <v>178268</v>
      </c>
      <c r="B541" s="31" t="s">
        <v>584</v>
      </c>
      <c r="C541" s="31" t="s">
        <v>256</v>
      </c>
      <c r="D541" s="31" t="s">
        <v>256</v>
      </c>
      <c r="E541" s="31" t="s">
        <v>847</v>
      </c>
      <c r="F541" s="32">
        <v>126.5</v>
      </c>
      <c r="G541" s="32">
        <v>33</v>
      </c>
    </row>
    <row r="542" spans="1:7">
      <c r="A542" s="30">
        <v>173345</v>
      </c>
      <c r="B542" s="31" t="s">
        <v>322</v>
      </c>
      <c r="C542" s="31" t="s">
        <v>256</v>
      </c>
      <c r="D542" s="31" t="s">
        <v>256</v>
      </c>
      <c r="E542" s="31" t="s">
        <v>847</v>
      </c>
      <c r="F542" s="32">
        <v>66</v>
      </c>
      <c r="G542" s="32">
        <v>42</v>
      </c>
    </row>
    <row r="543" spans="1:7">
      <c r="A543" s="30">
        <v>175774</v>
      </c>
      <c r="B543" s="31" t="s">
        <v>335</v>
      </c>
      <c r="C543" s="31" t="s">
        <v>256</v>
      </c>
      <c r="D543" s="31" t="s">
        <v>256</v>
      </c>
      <c r="E543" s="31" t="s">
        <v>847</v>
      </c>
      <c r="F543" s="32">
        <v>132.5</v>
      </c>
      <c r="G543" s="32">
        <v>71.5</v>
      </c>
    </row>
    <row r="544" spans="1:7">
      <c r="A544" s="30">
        <v>173288</v>
      </c>
      <c r="B544" s="31" t="s">
        <v>687</v>
      </c>
      <c r="C544" s="31" t="s">
        <v>256</v>
      </c>
      <c r="D544" s="31" t="s">
        <v>256</v>
      </c>
      <c r="E544" s="31" t="s">
        <v>847</v>
      </c>
      <c r="F544" s="32">
        <v>142</v>
      </c>
      <c r="G544" s="32">
        <v>30</v>
      </c>
    </row>
    <row r="545" spans="1:7">
      <c r="A545" s="30">
        <v>170904</v>
      </c>
      <c r="B545" s="31" t="s">
        <v>432</v>
      </c>
      <c r="C545" s="31" t="s">
        <v>256</v>
      </c>
      <c r="D545" s="31" t="s">
        <v>256</v>
      </c>
      <c r="E545" s="31" t="s">
        <v>847</v>
      </c>
      <c r="F545" s="32">
        <v>311.04999999999995</v>
      </c>
      <c r="G545" s="32">
        <v>123</v>
      </c>
    </row>
    <row r="546" spans="1:7">
      <c r="A546" s="30">
        <v>148934</v>
      </c>
      <c r="B546" s="31" t="s">
        <v>422</v>
      </c>
      <c r="C546" s="31" t="s">
        <v>256</v>
      </c>
      <c r="D546" s="31" t="s">
        <v>256</v>
      </c>
      <c r="E546" s="31" t="s">
        <v>847</v>
      </c>
      <c r="F546" s="32">
        <v>220</v>
      </c>
      <c r="G546" s="32">
        <v>80</v>
      </c>
    </row>
    <row r="547" spans="1:7">
      <c r="A547" s="30">
        <v>179928</v>
      </c>
      <c r="B547" s="31" t="s">
        <v>377</v>
      </c>
      <c r="C547" s="31" t="s">
        <v>256</v>
      </c>
      <c r="D547" s="31" t="s">
        <v>256</v>
      </c>
      <c r="E547" s="31" t="s">
        <v>847</v>
      </c>
      <c r="F547" s="32">
        <v>302</v>
      </c>
      <c r="G547" s="32">
        <v>89.3</v>
      </c>
    </row>
    <row r="548" spans="1:7">
      <c r="A548" s="30">
        <v>176929</v>
      </c>
      <c r="B548" s="31" t="s">
        <v>279</v>
      </c>
      <c r="C548" s="31" t="s">
        <v>256</v>
      </c>
      <c r="D548" s="31" t="s">
        <v>256</v>
      </c>
      <c r="E548" s="31" t="s">
        <v>847</v>
      </c>
      <c r="F548" s="32">
        <v>352</v>
      </c>
      <c r="G548" s="32">
        <v>109</v>
      </c>
    </row>
    <row r="549" spans="1:7">
      <c r="A549" s="30">
        <v>201461</v>
      </c>
      <c r="B549" s="31" t="s">
        <v>896</v>
      </c>
      <c r="C549" s="31" t="s">
        <v>256</v>
      </c>
      <c r="D549" s="31" t="s">
        <v>256</v>
      </c>
      <c r="E549" s="31" t="s">
        <v>847</v>
      </c>
      <c r="F549" s="32">
        <v>25</v>
      </c>
      <c r="G549" s="32">
        <v>0</v>
      </c>
    </row>
    <row r="550" spans="1:7">
      <c r="A550" s="30">
        <v>176744</v>
      </c>
      <c r="B550" s="31" t="s">
        <v>575</v>
      </c>
      <c r="C550" s="31" t="s">
        <v>256</v>
      </c>
      <c r="D550" s="31" t="s">
        <v>256</v>
      </c>
      <c r="E550" s="31" t="s">
        <v>847</v>
      </c>
      <c r="F550" s="32">
        <v>442.15</v>
      </c>
      <c r="G550" s="32">
        <v>45</v>
      </c>
    </row>
    <row r="551" spans="1:7">
      <c r="A551" s="30">
        <v>172343</v>
      </c>
      <c r="B551" s="31" t="s">
        <v>897</v>
      </c>
      <c r="C551" s="31" t="s">
        <v>256</v>
      </c>
      <c r="D551" s="31" t="s">
        <v>256</v>
      </c>
      <c r="E551" s="31" t="s">
        <v>847</v>
      </c>
      <c r="F551" s="32">
        <v>113</v>
      </c>
      <c r="G551" s="32">
        <v>0</v>
      </c>
    </row>
    <row r="552" spans="1:7">
      <c r="A552" s="30">
        <v>178248</v>
      </c>
      <c r="B552" s="31" t="s">
        <v>898</v>
      </c>
      <c r="C552" s="31" t="s">
        <v>256</v>
      </c>
      <c r="D552" s="31" t="s">
        <v>256</v>
      </c>
      <c r="E552" s="31" t="s">
        <v>847</v>
      </c>
      <c r="F552" s="32">
        <v>122.5</v>
      </c>
      <c r="G552" s="32">
        <v>0</v>
      </c>
    </row>
    <row r="553" spans="1:7">
      <c r="A553" s="30">
        <v>178405</v>
      </c>
      <c r="B553" s="31" t="s">
        <v>899</v>
      </c>
      <c r="C553" s="31" t="s">
        <v>256</v>
      </c>
      <c r="D553" s="31" t="s">
        <v>256</v>
      </c>
      <c r="E553" s="31" t="s">
        <v>847</v>
      </c>
      <c r="F553" s="32">
        <v>100</v>
      </c>
      <c r="G553" s="32">
        <v>0</v>
      </c>
    </row>
    <row r="554" spans="1:7">
      <c r="A554" s="30">
        <v>201009</v>
      </c>
      <c r="B554" s="31" t="s">
        <v>900</v>
      </c>
      <c r="C554" s="31" t="s">
        <v>256</v>
      </c>
      <c r="D554" s="31" t="s">
        <v>256</v>
      </c>
      <c r="E554" s="31" t="s">
        <v>847</v>
      </c>
      <c r="F554" s="32">
        <v>50</v>
      </c>
      <c r="G554" s="32">
        <v>0</v>
      </c>
    </row>
    <row r="555" spans="1:7">
      <c r="A555" s="30">
        <v>172556</v>
      </c>
      <c r="B555" s="31" t="s">
        <v>512</v>
      </c>
      <c r="C555" s="31" t="s">
        <v>129</v>
      </c>
      <c r="D555" s="31" t="s">
        <v>256</v>
      </c>
      <c r="E555" s="31" t="s">
        <v>847</v>
      </c>
      <c r="F555" s="32">
        <v>16</v>
      </c>
      <c r="G555" s="32">
        <v>25</v>
      </c>
    </row>
    <row r="556" spans="1:7">
      <c r="A556" s="30">
        <v>174745</v>
      </c>
      <c r="B556" s="31" t="s">
        <v>206</v>
      </c>
      <c r="C556" s="31" t="s">
        <v>129</v>
      </c>
      <c r="D556" s="31" t="s">
        <v>256</v>
      </c>
      <c r="E556" s="31" t="s">
        <v>847</v>
      </c>
      <c r="F556" s="32">
        <v>177.5</v>
      </c>
      <c r="G556" s="32">
        <v>55</v>
      </c>
    </row>
    <row r="557" spans="1:7">
      <c r="A557" s="30">
        <v>176773</v>
      </c>
      <c r="B557" s="31" t="s">
        <v>128</v>
      </c>
      <c r="C557" s="31" t="s">
        <v>129</v>
      </c>
      <c r="D557" s="31" t="s">
        <v>256</v>
      </c>
      <c r="E557" s="31" t="s">
        <v>847</v>
      </c>
      <c r="F557" s="32">
        <v>2119.75</v>
      </c>
      <c r="G557" s="32">
        <v>583.75</v>
      </c>
    </row>
    <row r="558" spans="1:7">
      <c r="A558" s="30">
        <v>140881</v>
      </c>
      <c r="B558" s="31" t="s">
        <v>499</v>
      </c>
      <c r="C558" s="31" t="s">
        <v>56</v>
      </c>
      <c r="D558" s="31" t="s">
        <v>81</v>
      </c>
      <c r="E558" s="31" t="s">
        <v>847</v>
      </c>
      <c r="F558" s="32">
        <v>256</v>
      </c>
      <c r="G558" s="32">
        <v>104.5</v>
      </c>
    </row>
    <row r="559" spans="1:7">
      <c r="A559" s="30">
        <v>179869</v>
      </c>
      <c r="B559" s="31" t="s">
        <v>477</v>
      </c>
      <c r="C559" s="31" t="s">
        <v>56</v>
      </c>
      <c r="D559" s="31" t="s">
        <v>81</v>
      </c>
      <c r="E559" s="31" t="s">
        <v>847</v>
      </c>
      <c r="F559" s="32">
        <v>194</v>
      </c>
      <c r="G559" s="32">
        <v>45.5</v>
      </c>
    </row>
    <row r="560" spans="1:7">
      <c r="A560" s="30">
        <v>176781</v>
      </c>
      <c r="B560" s="31" t="s">
        <v>523</v>
      </c>
      <c r="C560" s="31" t="s">
        <v>56</v>
      </c>
      <c r="D560" s="31" t="s">
        <v>81</v>
      </c>
      <c r="E560" s="31" t="s">
        <v>847</v>
      </c>
      <c r="F560" s="32">
        <v>50</v>
      </c>
      <c r="G560" s="32">
        <v>10</v>
      </c>
    </row>
    <row r="561" spans="1:7">
      <c r="A561" s="30">
        <v>119154</v>
      </c>
      <c r="B561" s="31" t="s">
        <v>395</v>
      </c>
      <c r="C561" s="31" t="s">
        <v>56</v>
      </c>
      <c r="D561" s="31" t="s">
        <v>81</v>
      </c>
      <c r="E561" s="31" t="s">
        <v>847</v>
      </c>
      <c r="F561" s="32">
        <v>375</v>
      </c>
      <c r="G561" s="32">
        <v>113</v>
      </c>
    </row>
    <row r="562" spans="1:7">
      <c r="A562" s="30">
        <v>174271</v>
      </c>
      <c r="B562" s="31" t="s">
        <v>617</v>
      </c>
      <c r="C562" s="31" t="s">
        <v>56</v>
      </c>
      <c r="D562" s="31" t="s">
        <v>81</v>
      </c>
      <c r="E562" s="31" t="s">
        <v>847</v>
      </c>
      <c r="F562" s="32">
        <v>517</v>
      </c>
      <c r="G562" s="32">
        <v>89</v>
      </c>
    </row>
    <row r="563" spans="1:7">
      <c r="A563" s="30">
        <v>171938</v>
      </c>
      <c r="B563" s="31" t="s">
        <v>310</v>
      </c>
      <c r="C563" s="31" t="s">
        <v>56</v>
      </c>
      <c r="D563" s="31" t="s">
        <v>81</v>
      </c>
      <c r="E563" s="31" t="s">
        <v>847</v>
      </c>
      <c r="F563" s="32">
        <v>79</v>
      </c>
      <c r="G563" s="32">
        <v>29.5</v>
      </c>
    </row>
    <row r="564" spans="1:7">
      <c r="A564" s="30">
        <v>175842</v>
      </c>
      <c r="B564" s="31" t="s">
        <v>336</v>
      </c>
      <c r="C564" s="31" t="s">
        <v>56</v>
      </c>
      <c r="D564" s="31" t="s">
        <v>81</v>
      </c>
      <c r="E564" s="31" t="s">
        <v>847</v>
      </c>
      <c r="F564" s="32">
        <v>60</v>
      </c>
      <c r="G564" s="32">
        <v>5</v>
      </c>
    </row>
    <row r="565" spans="1:7">
      <c r="A565" s="30">
        <v>145353</v>
      </c>
      <c r="B565" s="31" t="s">
        <v>415</v>
      </c>
      <c r="C565" s="31" t="s">
        <v>56</v>
      </c>
      <c r="D565" s="31" t="s">
        <v>81</v>
      </c>
      <c r="E565" s="31" t="s">
        <v>847</v>
      </c>
      <c r="F565" s="32">
        <v>409</v>
      </c>
      <c r="G565" s="32">
        <v>131</v>
      </c>
    </row>
    <row r="566" spans="1:7">
      <c r="A566" s="30">
        <v>179467</v>
      </c>
      <c r="B566" s="31" t="s">
        <v>474</v>
      </c>
      <c r="C566" s="31" t="s">
        <v>56</v>
      </c>
      <c r="D566" s="31" t="s">
        <v>81</v>
      </c>
      <c r="E566" s="31" t="s">
        <v>847</v>
      </c>
      <c r="F566" s="32">
        <v>337.5</v>
      </c>
      <c r="G566" s="32">
        <v>37.5</v>
      </c>
    </row>
    <row r="567" spans="1:7">
      <c r="A567" s="30">
        <v>174034</v>
      </c>
      <c r="B567" s="31" t="s">
        <v>327</v>
      </c>
      <c r="C567" s="31" t="s">
        <v>56</v>
      </c>
      <c r="D567" s="31" t="s">
        <v>81</v>
      </c>
      <c r="E567" s="31" t="s">
        <v>847</v>
      </c>
      <c r="F567" s="32">
        <v>591.5</v>
      </c>
      <c r="G567" s="32">
        <v>162.5</v>
      </c>
    </row>
    <row r="568" spans="1:7">
      <c r="A568" s="30">
        <v>179868</v>
      </c>
      <c r="B568" s="31" t="s">
        <v>535</v>
      </c>
      <c r="C568" s="31" t="s">
        <v>56</v>
      </c>
      <c r="D568" s="31" t="s">
        <v>81</v>
      </c>
      <c r="E568" s="31" t="s">
        <v>847</v>
      </c>
      <c r="F568" s="32">
        <v>70</v>
      </c>
      <c r="G568" s="32">
        <v>35</v>
      </c>
    </row>
    <row r="569" spans="1:7">
      <c r="A569" s="30">
        <v>174357</v>
      </c>
      <c r="B569" s="31" t="s">
        <v>329</v>
      </c>
      <c r="C569" s="31" t="s">
        <v>56</v>
      </c>
      <c r="D569" s="31" t="s">
        <v>81</v>
      </c>
      <c r="E569" s="31" t="s">
        <v>847</v>
      </c>
      <c r="F569" s="32">
        <v>503</v>
      </c>
      <c r="G569" s="32">
        <v>203</v>
      </c>
    </row>
    <row r="570" spans="1:7">
      <c r="A570" s="30">
        <v>119044</v>
      </c>
      <c r="B570" s="31" t="s">
        <v>55</v>
      </c>
      <c r="C570" s="31" t="s">
        <v>56</v>
      </c>
      <c r="D570" s="31" t="s">
        <v>81</v>
      </c>
      <c r="E570" s="31" t="s">
        <v>847</v>
      </c>
      <c r="F570" s="32">
        <v>1550.5</v>
      </c>
      <c r="G570" s="32">
        <v>430.5</v>
      </c>
    </row>
    <row r="571" spans="1:7">
      <c r="A571" s="30">
        <v>170156</v>
      </c>
      <c r="B571" s="31" t="s">
        <v>299</v>
      </c>
      <c r="C571" s="31" t="s">
        <v>56</v>
      </c>
      <c r="D571" s="31" t="s">
        <v>81</v>
      </c>
      <c r="E571" s="31" t="s">
        <v>847</v>
      </c>
      <c r="F571" s="32">
        <v>225</v>
      </c>
      <c r="G571" s="32">
        <v>52.5</v>
      </c>
    </row>
    <row r="572" spans="1:7">
      <c r="A572" s="30">
        <v>172281</v>
      </c>
      <c r="B572" s="31" t="s">
        <v>510</v>
      </c>
      <c r="C572" s="31" t="s">
        <v>56</v>
      </c>
      <c r="D572" s="31" t="s">
        <v>81</v>
      </c>
      <c r="E572" s="31" t="s">
        <v>847</v>
      </c>
      <c r="F572" s="32">
        <v>88.5</v>
      </c>
      <c r="G572" s="32">
        <v>45</v>
      </c>
    </row>
    <row r="573" spans="1:7">
      <c r="A573" s="30">
        <v>147640</v>
      </c>
      <c r="B573" s="31" t="s">
        <v>87</v>
      </c>
      <c r="C573" s="31" t="s">
        <v>56</v>
      </c>
      <c r="D573" s="31" t="s">
        <v>81</v>
      </c>
      <c r="E573" s="31" t="s">
        <v>847</v>
      </c>
      <c r="F573" s="32">
        <v>178.5</v>
      </c>
      <c r="G573" s="32">
        <v>62.75</v>
      </c>
    </row>
    <row r="574" spans="1:7">
      <c r="A574" s="30">
        <v>142512</v>
      </c>
      <c r="B574" s="31" t="s">
        <v>79</v>
      </c>
      <c r="C574" s="31" t="s">
        <v>56</v>
      </c>
      <c r="D574" s="31" t="s">
        <v>81</v>
      </c>
      <c r="E574" s="31" t="s">
        <v>847</v>
      </c>
      <c r="F574" s="32">
        <v>122.5</v>
      </c>
      <c r="G574" s="32">
        <v>31.5</v>
      </c>
    </row>
    <row r="575" spans="1:7">
      <c r="A575" s="30">
        <v>172497</v>
      </c>
      <c r="B575" s="31" t="s">
        <v>193</v>
      </c>
      <c r="C575" s="31" t="s">
        <v>56</v>
      </c>
      <c r="D575" s="31" t="s">
        <v>81</v>
      </c>
      <c r="E575" s="31" t="s">
        <v>847</v>
      </c>
      <c r="F575" s="32">
        <v>265</v>
      </c>
      <c r="G575" s="32">
        <v>36</v>
      </c>
    </row>
    <row r="576" spans="1:7">
      <c r="A576" s="30">
        <v>179866</v>
      </c>
      <c r="B576" s="31" t="s">
        <v>901</v>
      </c>
      <c r="C576" s="31" t="s">
        <v>56</v>
      </c>
      <c r="D576" s="31" t="s">
        <v>81</v>
      </c>
      <c r="E576" s="31" t="s">
        <v>847</v>
      </c>
      <c r="F576" s="32">
        <v>21</v>
      </c>
      <c r="G576" s="32">
        <v>0</v>
      </c>
    </row>
    <row r="577" spans="1:7">
      <c r="A577" s="30">
        <v>179930</v>
      </c>
      <c r="B577" s="31" t="s">
        <v>144</v>
      </c>
      <c r="C577" s="31" t="s">
        <v>56</v>
      </c>
      <c r="D577" s="31" t="s">
        <v>81</v>
      </c>
      <c r="E577" s="31" t="s">
        <v>847</v>
      </c>
      <c r="F577" s="32">
        <v>43</v>
      </c>
      <c r="G577" s="32">
        <v>20</v>
      </c>
    </row>
    <row r="578" spans="1:7">
      <c r="A578" s="30">
        <v>146500</v>
      </c>
      <c r="B578" s="31" t="s">
        <v>558</v>
      </c>
      <c r="C578" s="31" t="s">
        <v>56</v>
      </c>
      <c r="D578" s="31" t="s">
        <v>81</v>
      </c>
      <c r="E578" s="31" t="s">
        <v>847</v>
      </c>
      <c r="F578" s="32">
        <v>212.5</v>
      </c>
      <c r="G578" s="32">
        <v>27.5</v>
      </c>
    </row>
    <row r="579" spans="1:7">
      <c r="A579" s="30">
        <v>176271</v>
      </c>
      <c r="B579" s="31" t="s">
        <v>127</v>
      </c>
      <c r="C579" s="31" t="s">
        <v>56</v>
      </c>
      <c r="D579" s="31" t="s">
        <v>81</v>
      </c>
      <c r="E579" s="31" t="s">
        <v>847</v>
      </c>
      <c r="F579" s="32">
        <v>16</v>
      </c>
      <c r="G579" s="32">
        <v>12.5</v>
      </c>
    </row>
    <row r="580" spans="1:7">
      <c r="A580" s="30">
        <v>119160</v>
      </c>
      <c r="B580" s="31" t="s">
        <v>633</v>
      </c>
      <c r="C580" s="31" t="s">
        <v>56</v>
      </c>
      <c r="D580" s="31" t="s">
        <v>81</v>
      </c>
      <c r="E580" s="31" t="s">
        <v>847</v>
      </c>
      <c r="F580" s="32">
        <v>187.25</v>
      </c>
      <c r="G580" s="32">
        <v>22</v>
      </c>
    </row>
    <row r="581" spans="1:7">
      <c r="A581" s="30">
        <v>144154</v>
      </c>
      <c r="B581" s="31" t="s">
        <v>269</v>
      </c>
      <c r="C581" s="31" t="s">
        <v>56</v>
      </c>
      <c r="D581" s="31" t="s">
        <v>81</v>
      </c>
      <c r="E581" s="31" t="s">
        <v>847</v>
      </c>
      <c r="F581" s="32">
        <v>155.5</v>
      </c>
      <c r="G581" s="32">
        <v>33.5</v>
      </c>
    </row>
    <row r="582" spans="1:7">
      <c r="A582" s="30">
        <v>145716</v>
      </c>
      <c r="B582" s="31" t="s">
        <v>169</v>
      </c>
      <c r="C582" s="31" t="s">
        <v>56</v>
      </c>
      <c r="D582" s="31" t="s">
        <v>81</v>
      </c>
      <c r="E582" s="31" t="s">
        <v>847</v>
      </c>
      <c r="F582" s="32">
        <v>55</v>
      </c>
      <c r="G582" s="32">
        <v>34</v>
      </c>
    </row>
    <row r="583" spans="1:7">
      <c r="A583" s="30">
        <v>122295</v>
      </c>
      <c r="B583" s="31" t="s">
        <v>398</v>
      </c>
      <c r="C583" s="31" t="s">
        <v>56</v>
      </c>
      <c r="D583" s="31" t="s">
        <v>81</v>
      </c>
      <c r="E583" s="31" t="s">
        <v>847</v>
      </c>
      <c r="F583" s="32">
        <v>122.5</v>
      </c>
      <c r="G583" s="32">
        <v>60</v>
      </c>
    </row>
    <row r="584" spans="1:7">
      <c r="A584" s="30">
        <v>172282</v>
      </c>
      <c r="B584" s="31" t="s">
        <v>902</v>
      </c>
      <c r="C584" s="31" t="s">
        <v>56</v>
      </c>
      <c r="D584" s="31" t="s">
        <v>81</v>
      </c>
      <c r="E584" s="31" t="s">
        <v>847</v>
      </c>
      <c r="F584" s="32">
        <v>134.5</v>
      </c>
      <c r="G584" s="32">
        <v>0</v>
      </c>
    </row>
    <row r="585" spans="1:7">
      <c r="A585" s="30">
        <v>178819</v>
      </c>
      <c r="B585" s="31" t="s">
        <v>659</v>
      </c>
      <c r="C585" s="31" t="s">
        <v>56</v>
      </c>
      <c r="D585" s="31" t="s">
        <v>81</v>
      </c>
      <c r="E585" s="31" t="s">
        <v>847</v>
      </c>
      <c r="F585" s="32">
        <v>22.5</v>
      </c>
      <c r="G585" s="32">
        <v>5</v>
      </c>
    </row>
    <row r="586" spans="1:7">
      <c r="A586" s="30">
        <v>179561</v>
      </c>
      <c r="B586" s="31" t="s">
        <v>589</v>
      </c>
      <c r="C586" s="31" t="s">
        <v>56</v>
      </c>
      <c r="D586" s="31" t="s">
        <v>81</v>
      </c>
      <c r="E586" s="31" t="s">
        <v>847</v>
      </c>
      <c r="F586" s="32">
        <v>30</v>
      </c>
      <c r="G586" s="32">
        <v>7.5</v>
      </c>
    </row>
    <row r="587" spans="1:7">
      <c r="A587" s="30">
        <v>179842</v>
      </c>
      <c r="B587" s="31" t="s">
        <v>476</v>
      </c>
      <c r="C587" s="31" t="s">
        <v>56</v>
      </c>
      <c r="D587" s="31" t="s">
        <v>81</v>
      </c>
      <c r="E587" s="31" t="s">
        <v>847</v>
      </c>
      <c r="F587" s="32">
        <v>20.75</v>
      </c>
      <c r="G587" s="32">
        <v>7.5</v>
      </c>
    </row>
    <row r="588" spans="1:7">
      <c r="A588" s="30">
        <v>122241</v>
      </c>
      <c r="B588" s="31" t="s">
        <v>903</v>
      </c>
      <c r="C588" s="31" t="s">
        <v>178</v>
      </c>
      <c r="D588" s="31" t="s">
        <v>81</v>
      </c>
      <c r="E588" s="31" t="s">
        <v>847</v>
      </c>
      <c r="F588" s="32">
        <v>2</v>
      </c>
      <c r="G588" s="32">
        <v>0</v>
      </c>
    </row>
    <row r="589" spans="1:7">
      <c r="A589" s="30">
        <v>176324</v>
      </c>
      <c r="B589" s="31" t="s">
        <v>346</v>
      </c>
      <c r="C589" s="31" t="s">
        <v>178</v>
      </c>
      <c r="D589" s="31" t="s">
        <v>81</v>
      </c>
      <c r="E589" s="31" t="s">
        <v>847</v>
      </c>
      <c r="F589" s="32">
        <v>1</v>
      </c>
      <c r="G589" s="32">
        <v>0</v>
      </c>
    </row>
    <row r="590" spans="1:7">
      <c r="A590" s="30">
        <v>149859</v>
      </c>
      <c r="B590" s="31" t="s">
        <v>177</v>
      </c>
      <c r="C590" s="31" t="s">
        <v>178</v>
      </c>
      <c r="D590" s="31" t="s">
        <v>81</v>
      </c>
      <c r="E590" s="31" t="s">
        <v>847</v>
      </c>
      <c r="F590" s="32">
        <v>99.5</v>
      </c>
      <c r="G590" s="32">
        <v>84</v>
      </c>
    </row>
    <row r="591" spans="1:7">
      <c r="A591" s="30">
        <v>143608</v>
      </c>
      <c r="B591" s="31" t="s">
        <v>409</v>
      </c>
      <c r="C591" s="31" t="s">
        <v>178</v>
      </c>
      <c r="D591" s="31" t="s">
        <v>81</v>
      </c>
      <c r="E591" s="31" t="s">
        <v>847</v>
      </c>
      <c r="F591" s="32">
        <v>172.4</v>
      </c>
      <c r="G591" s="32">
        <v>70.5</v>
      </c>
    </row>
    <row r="592" spans="1:7">
      <c r="A592" s="30">
        <v>177452</v>
      </c>
      <c r="B592" s="31" t="s">
        <v>620</v>
      </c>
      <c r="C592" s="31" t="s">
        <v>178</v>
      </c>
      <c r="D592" s="31" t="s">
        <v>81</v>
      </c>
      <c r="E592" s="31" t="s">
        <v>847</v>
      </c>
      <c r="F592" s="32">
        <v>125</v>
      </c>
      <c r="G592" s="32">
        <v>85</v>
      </c>
    </row>
    <row r="593" spans="1:7">
      <c r="A593" s="30">
        <v>175689</v>
      </c>
      <c r="B593" s="31" t="s">
        <v>572</v>
      </c>
      <c r="C593" s="31" t="s">
        <v>178</v>
      </c>
      <c r="D593" s="31" t="s">
        <v>81</v>
      </c>
      <c r="E593" s="31" t="s">
        <v>847</v>
      </c>
      <c r="F593" s="32">
        <v>172</v>
      </c>
      <c r="G593" s="32">
        <v>41.5</v>
      </c>
    </row>
    <row r="594" spans="1:7">
      <c r="A594" s="30">
        <v>178038</v>
      </c>
      <c r="B594" s="31" t="s">
        <v>461</v>
      </c>
      <c r="C594" s="31" t="s">
        <v>178</v>
      </c>
      <c r="D594" s="31" t="s">
        <v>81</v>
      </c>
      <c r="E594" s="31" t="s">
        <v>847</v>
      </c>
      <c r="F594" s="32">
        <v>49</v>
      </c>
      <c r="G594" s="32">
        <v>32.700000000000003</v>
      </c>
    </row>
    <row r="595" spans="1:7">
      <c r="A595" s="30">
        <v>174736</v>
      </c>
      <c r="B595" s="31" t="s">
        <v>445</v>
      </c>
      <c r="C595" s="31" t="s">
        <v>178</v>
      </c>
      <c r="D595" s="31" t="s">
        <v>81</v>
      </c>
      <c r="E595" s="31" t="s">
        <v>847</v>
      </c>
      <c r="F595" s="32">
        <v>1</v>
      </c>
      <c r="G595" s="32">
        <v>42.75</v>
      </c>
    </row>
    <row r="596" spans="1:7">
      <c r="A596" s="30">
        <v>171839</v>
      </c>
      <c r="B596" s="31" t="s">
        <v>309</v>
      </c>
      <c r="C596" s="31" t="s">
        <v>178</v>
      </c>
      <c r="D596" s="31" t="s">
        <v>81</v>
      </c>
      <c r="E596" s="31" t="s">
        <v>847</v>
      </c>
      <c r="F596" s="32">
        <v>779.8</v>
      </c>
      <c r="G596" s="32">
        <v>470.25</v>
      </c>
    </row>
    <row r="597" spans="1:7">
      <c r="A597" s="30">
        <v>175340</v>
      </c>
      <c r="B597" s="31" t="s">
        <v>571</v>
      </c>
      <c r="C597" s="31" t="s">
        <v>178</v>
      </c>
      <c r="D597" s="31" t="s">
        <v>81</v>
      </c>
      <c r="E597" s="31" t="s">
        <v>847</v>
      </c>
      <c r="F597" s="32">
        <v>180</v>
      </c>
      <c r="G597" s="32">
        <v>79</v>
      </c>
    </row>
    <row r="598" spans="1:7">
      <c r="A598" s="30">
        <v>170721</v>
      </c>
      <c r="B598" s="31" t="s">
        <v>904</v>
      </c>
      <c r="C598" s="31" t="s">
        <v>178</v>
      </c>
      <c r="D598" s="31" t="s">
        <v>81</v>
      </c>
      <c r="E598" s="31" t="s">
        <v>847</v>
      </c>
      <c r="F598" s="32">
        <v>80</v>
      </c>
      <c r="G598" s="32">
        <v>0</v>
      </c>
    </row>
    <row r="599" spans="1:7">
      <c r="A599" s="30">
        <v>171923</v>
      </c>
      <c r="B599" s="31" t="s">
        <v>611</v>
      </c>
      <c r="C599" s="31" t="s">
        <v>178</v>
      </c>
      <c r="D599" s="31" t="s">
        <v>81</v>
      </c>
      <c r="E599" s="31" t="s">
        <v>847</v>
      </c>
      <c r="F599" s="32">
        <v>230.5</v>
      </c>
      <c r="G599" s="32">
        <v>41.5</v>
      </c>
    </row>
    <row r="600" spans="1:7">
      <c r="A600" s="30">
        <v>178309</v>
      </c>
      <c r="B600" s="31" t="s">
        <v>464</v>
      </c>
      <c r="C600" s="31" t="s">
        <v>178</v>
      </c>
      <c r="D600" s="31" t="s">
        <v>81</v>
      </c>
      <c r="E600" s="31" t="s">
        <v>847</v>
      </c>
      <c r="F600" s="32">
        <v>43</v>
      </c>
      <c r="G600" s="32">
        <v>26.5</v>
      </c>
    </row>
    <row r="601" spans="1:7">
      <c r="A601" s="30">
        <v>175939</v>
      </c>
      <c r="B601" s="31" t="s">
        <v>448</v>
      </c>
      <c r="C601" s="31" t="s">
        <v>178</v>
      </c>
      <c r="D601" s="31" t="s">
        <v>81</v>
      </c>
      <c r="E601" s="31" t="s">
        <v>847</v>
      </c>
      <c r="F601" s="32">
        <v>158</v>
      </c>
      <c r="G601" s="32">
        <v>75.5</v>
      </c>
    </row>
    <row r="602" spans="1:7">
      <c r="A602" s="30">
        <v>178039</v>
      </c>
      <c r="B602" s="31" t="s">
        <v>462</v>
      </c>
      <c r="C602" s="31" t="s">
        <v>178</v>
      </c>
      <c r="D602" s="31" t="s">
        <v>81</v>
      </c>
      <c r="E602" s="31" t="s">
        <v>847</v>
      </c>
      <c r="F602" s="32">
        <v>165</v>
      </c>
      <c r="G602" s="32">
        <v>102.75</v>
      </c>
    </row>
    <row r="603" spans="1:7">
      <c r="A603" s="30">
        <v>202329</v>
      </c>
      <c r="B603" s="31" t="s">
        <v>485</v>
      </c>
      <c r="C603" s="31" t="s">
        <v>178</v>
      </c>
      <c r="D603" s="31" t="s">
        <v>81</v>
      </c>
      <c r="E603" s="31" t="s">
        <v>847</v>
      </c>
      <c r="F603" s="32">
        <v>91.5</v>
      </c>
      <c r="G603" s="32">
        <v>10</v>
      </c>
    </row>
    <row r="604" spans="1:7">
      <c r="A604" s="30">
        <v>147892</v>
      </c>
      <c r="B604" s="31" t="s">
        <v>559</v>
      </c>
      <c r="C604" s="31" t="s">
        <v>178</v>
      </c>
      <c r="D604" s="31" t="s">
        <v>81</v>
      </c>
      <c r="E604" s="31" t="s">
        <v>847</v>
      </c>
      <c r="F604" s="32">
        <v>85</v>
      </c>
      <c r="G604" s="32">
        <v>42.5</v>
      </c>
    </row>
    <row r="605" spans="1:7">
      <c r="A605" s="30">
        <v>171924</v>
      </c>
      <c r="B605" s="31" t="s">
        <v>435</v>
      </c>
      <c r="C605" s="31" t="s">
        <v>178</v>
      </c>
      <c r="D605" s="31" t="s">
        <v>81</v>
      </c>
      <c r="E605" s="31" t="s">
        <v>847</v>
      </c>
      <c r="F605" s="32">
        <v>299</v>
      </c>
      <c r="G605" s="32">
        <v>94.5</v>
      </c>
    </row>
    <row r="606" spans="1:7">
      <c r="A606" s="30">
        <v>145394</v>
      </c>
      <c r="B606" s="31" t="s">
        <v>416</v>
      </c>
      <c r="C606" s="31" t="s">
        <v>178</v>
      </c>
      <c r="D606" s="31" t="s">
        <v>81</v>
      </c>
      <c r="E606" s="31" t="s">
        <v>847</v>
      </c>
      <c r="F606" s="32">
        <v>545.5</v>
      </c>
      <c r="G606" s="32">
        <v>248</v>
      </c>
    </row>
    <row r="607" spans="1:7">
      <c r="A607" s="30">
        <v>178214</v>
      </c>
      <c r="B607" s="31" t="s">
        <v>463</v>
      </c>
      <c r="C607" s="31" t="s">
        <v>178</v>
      </c>
      <c r="D607" s="31" t="s">
        <v>81</v>
      </c>
      <c r="E607" s="31" t="s">
        <v>847</v>
      </c>
      <c r="F607" s="32">
        <v>101</v>
      </c>
      <c r="G607" s="32">
        <v>41.5</v>
      </c>
    </row>
    <row r="608" spans="1:7">
      <c r="A608" s="30">
        <v>176097</v>
      </c>
      <c r="B608" s="31" t="s">
        <v>650</v>
      </c>
      <c r="C608" s="31" t="s">
        <v>178</v>
      </c>
      <c r="D608" s="31" t="s">
        <v>81</v>
      </c>
      <c r="E608" s="31" t="s">
        <v>847</v>
      </c>
      <c r="F608" s="32">
        <v>218</v>
      </c>
      <c r="G608" s="32">
        <v>44</v>
      </c>
    </row>
    <row r="609" spans="1:7">
      <c r="A609" s="30">
        <v>178221</v>
      </c>
      <c r="B609" s="31" t="s">
        <v>905</v>
      </c>
      <c r="C609" s="31" t="s">
        <v>178</v>
      </c>
      <c r="D609" s="31" t="s">
        <v>81</v>
      </c>
      <c r="E609" s="31" t="s">
        <v>847</v>
      </c>
      <c r="F609" s="32">
        <v>93.5</v>
      </c>
      <c r="G609" s="32">
        <v>0</v>
      </c>
    </row>
    <row r="610" spans="1:7">
      <c r="A610" s="30">
        <v>171922</v>
      </c>
      <c r="B610" s="31" t="s">
        <v>906</v>
      </c>
      <c r="C610" s="31" t="s">
        <v>178</v>
      </c>
      <c r="D610" s="31" t="s">
        <v>81</v>
      </c>
      <c r="E610" s="31" t="s">
        <v>847</v>
      </c>
      <c r="F610" s="32">
        <v>433.2</v>
      </c>
      <c r="G610" s="32">
        <v>0</v>
      </c>
    </row>
    <row r="611" spans="1:7">
      <c r="A611" s="30">
        <v>172936</v>
      </c>
      <c r="B611" s="31" t="s">
        <v>648</v>
      </c>
      <c r="C611" s="31" t="s">
        <v>178</v>
      </c>
      <c r="D611" s="31" t="s">
        <v>81</v>
      </c>
      <c r="E611" s="31" t="s">
        <v>847</v>
      </c>
      <c r="F611" s="32">
        <v>151.85</v>
      </c>
      <c r="G611" s="32">
        <v>25</v>
      </c>
    </row>
    <row r="612" spans="1:7">
      <c r="A612" s="30">
        <v>172946</v>
      </c>
      <c r="B612" s="31" t="s">
        <v>907</v>
      </c>
      <c r="C612" s="31" t="s">
        <v>178</v>
      </c>
      <c r="D612" s="31" t="s">
        <v>81</v>
      </c>
      <c r="E612" s="31" t="s">
        <v>847</v>
      </c>
      <c r="F612" s="32">
        <v>146.5</v>
      </c>
      <c r="G612" s="32">
        <v>0</v>
      </c>
    </row>
    <row r="613" spans="1:7">
      <c r="A613" s="30">
        <v>119227</v>
      </c>
      <c r="B613" s="31" t="s">
        <v>495</v>
      </c>
      <c r="C613" s="31" t="s">
        <v>81</v>
      </c>
      <c r="D613" s="31" t="s">
        <v>81</v>
      </c>
      <c r="E613" s="31" t="s">
        <v>847</v>
      </c>
      <c r="F613" s="32">
        <v>11</v>
      </c>
      <c r="G613" s="32">
        <v>51.5</v>
      </c>
    </row>
    <row r="614" spans="1:7">
      <c r="A614" s="30">
        <v>148561</v>
      </c>
      <c r="B614" s="31" t="s">
        <v>421</v>
      </c>
      <c r="C614" s="31" t="s">
        <v>81</v>
      </c>
      <c r="D614" s="31" t="s">
        <v>81</v>
      </c>
      <c r="E614" s="31" t="s">
        <v>847</v>
      </c>
      <c r="F614" s="32">
        <v>35</v>
      </c>
      <c r="G614" s="32">
        <v>51.5</v>
      </c>
    </row>
    <row r="615" spans="1:7">
      <c r="A615" s="30">
        <v>176868</v>
      </c>
      <c r="B615" s="31" t="s">
        <v>618</v>
      </c>
      <c r="C615" s="31" t="s">
        <v>81</v>
      </c>
      <c r="D615" s="31" t="s">
        <v>81</v>
      </c>
      <c r="E615" s="31" t="s">
        <v>847</v>
      </c>
      <c r="F615" s="32">
        <v>48.3</v>
      </c>
      <c r="G615" s="32">
        <v>20.5</v>
      </c>
    </row>
    <row r="616" spans="1:7">
      <c r="A616" s="30">
        <v>176885</v>
      </c>
      <c r="B616" s="31" t="s">
        <v>654</v>
      </c>
      <c r="C616" s="31" t="s">
        <v>81</v>
      </c>
      <c r="D616" s="31" t="s">
        <v>81</v>
      </c>
      <c r="E616" s="31" t="s">
        <v>847</v>
      </c>
      <c r="F616" s="32">
        <v>140</v>
      </c>
      <c r="G616" s="32">
        <v>41.5</v>
      </c>
    </row>
    <row r="617" spans="1:7">
      <c r="A617" s="30">
        <v>149764</v>
      </c>
      <c r="B617" s="31" t="s">
        <v>294</v>
      </c>
      <c r="C617" s="31" t="s">
        <v>81</v>
      </c>
      <c r="D617" s="31" t="s">
        <v>81</v>
      </c>
      <c r="E617" s="31" t="s">
        <v>847</v>
      </c>
      <c r="F617" s="32">
        <v>414.25</v>
      </c>
      <c r="G617" s="32">
        <v>152.9</v>
      </c>
    </row>
    <row r="618" spans="1:7">
      <c r="A618" s="30">
        <v>119031</v>
      </c>
      <c r="B618" s="31" t="s">
        <v>259</v>
      </c>
      <c r="C618" s="31" t="s">
        <v>81</v>
      </c>
      <c r="D618" s="31" t="s">
        <v>81</v>
      </c>
      <c r="E618" s="31" t="s">
        <v>847</v>
      </c>
      <c r="F618" s="32">
        <v>601.20000000000005</v>
      </c>
      <c r="G618" s="32">
        <v>324.75</v>
      </c>
    </row>
    <row r="619" spans="1:7">
      <c r="A619" s="30">
        <v>141768</v>
      </c>
      <c r="B619" s="31" t="s">
        <v>404</v>
      </c>
      <c r="C619" s="31" t="s">
        <v>81</v>
      </c>
      <c r="D619" s="31" t="s">
        <v>81</v>
      </c>
      <c r="E619" s="31" t="s">
        <v>847</v>
      </c>
      <c r="F619" s="32">
        <v>121.5</v>
      </c>
      <c r="G619" s="32">
        <v>45</v>
      </c>
    </row>
    <row r="620" spans="1:7">
      <c r="A620" s="30">
        <v>172667</v>
      </c>
      <c r="B620" s="31" t="s">
        <v>113</v>
      </c>
      <c r="C620" s="31" t="s">
        <v>81</v>
      </c>
      <c r="D620" s="31" t="s">
        <v>81</v>
      </c>
      <c r="E620" s="31" t="s">
        <v>847</v>
      </c>
      <c r="F620" s="32">
        <v>1063.25</v>
      </c>
      <c r="G620" s="32">
        <v>430.7</v>
      </c>
    </row>
    <row r="621" spans="1:7">
      <c r="A621" s="30">
        <v>179899</v>
      </c>
      <c r="B621" s="31" t="s">
        <v>374</v>
      </c>
      <c r="C621" s="31" t="s">
        <v>81</v>
      </c>
      <c r="D621" s="31" t="s">
        <v>81</v>
      </c>
      <c r="E621" s="31" t="s">
        <v>847</v>
      </c>
      <c r="F621" s="32">
        <v>61.5</v>
      </c>
      <c r="G621" s="32">
        <v>33</v>
      </c>
    </row>
    <row r="622" spans="1:7">
      <c r="A622" s="30">
        <v>172942</v>
      </c>
      <c r="B622" s="31" t="s">
        <v>442</v>
      </c>
      <c r="C622" s="31" t="s">
        <v>81</v>
      </c>
      <c r="D622" s="31" t="s">
        <v>81</v>
      </c>
      <c r="E622" s="31" t="s">
        <v>847</v>
      </c>
      <c r="F622" s="32">
        <v>296</v>
      </c>
      <c r="G622" s="32">
        <v>216.5</v>
      </c>
    </row>
    <row r="623" spans="1:7">
      <c r="A623" s="30">
        <v>142843</v>
      </c>
      <c r="B623" s="31" t="s">
        <v>80</v>
      </c>
      <c r="C623" s="31" t="s">
        <v>81</v>
      </c>
      <c r="D623" s="31" t="s">
        <v>81</v>
      </c>
      <c r="E623" s="31" t="s">
        <v>847</v>
      </c>
      <c r="F623" s="32">
        <v>423.4</v>
      </c>
      <c r="G623" s="32">
        <v>255.04999999999998</v>
      </c>
    </row>
    <row r="624" spans="1:7">
      <c r="A624" s="30">
        <v>172907</v>
      </c>
      <c r="B624" s="31" t="s">
        <v>908</v>
      </c>
      <c r="C624" s="31" t="s">
        <v>81</v>
      </c>
      <c r="D624" s="31" t="s">
        <v>81</v>
      </c>
      <c r="E624" s="31" t="s">
        <v>847</v>
      </c>
      <c r="F624" s="32">
        <v>80</v>
      </c>
      <c r="G624" s="32">
        <v>0</v>
      </c>
    </row>
    <row r="625" spans="1:7">
      <c r="A625" s="30">
        <v>177104</v>
      </c>
      <c r="B625" s="31" t="s">
        <v>346</v>
      </c>
      <c r="C625" s="31" t="s">
        <v>81</v>
      </c>
      <c r="D625" s="31" t="s">
        <v>81</v>
      </c>
      <c r="E625" s="31" t="s">
        <v>847</v>
      </c>
      <c r="F625" s="32">
        <v>189.4</v>
      </c>
      <c r="G625" s="32">
        <v>69.55</v>
      </c>
    </row>
    <row r="626" spans="1:7">
      <c r="A626" s="30">
        <v>177611</v>
      </c>
      <c r="B626" s="31" t="s">
        <v>458</v>
      </c>
      <c r="C626" s="31" t="s">
        <v>81</v>
      </c>
      <c r="D626" s="31" t="s">
        <v>81</v>
      </c>
      <c r="E626" s="31" t="s">
        <v>847</v>
      </c>
      <c r="F626" s="32">
        <v>200</v>
      </c>
      <c r="G626" s="32">
        <v>45</v>
      </c>
    </row>
    <row r="627" spans="1:7">
      <c r="A627" s="30">
        <v>141556</v>
      </c>
      <c r="B627" s="31" t="s">
        <v>273</v>
      </c>
      <c r="C627" s="31" t="s">
        <v>81</v>
      </c>
      <c r="D627" s="31" t="s">
        <v>81</v>
      </c>
      <c r="E627" s="31" t="s">
        <v>847</v>
      </c>
      <c r="F627" s="32">
        <v>753.5</v>
      </c>
      <c r="G627" s="32">
        <v>247</v>
      </c>
    </row>
    <row r="628" spans="1:7">
      <c r="A628" s="30">
        <v>174299</v>
      </c>
      <c r="B628" s="31" t="s">
        <v>120</v>
      </c>
      <c r="C628" s="31" t="s">
        <v>81</v>
      </c>
      <c r="D628" s="31" t="s">
        <v>81</v>
      </c>
      <c r="E628" s="31" t="s">
        <v>847</v>
      </c>
      <c r="F628" s="32">
        <v>177.75</v>
      </c>
      <c r="G628" s="32">
        <v>91.5</v>
      </c>
    </row>
    <row r="629" spans="1:7">
      <c r="A629" s="30">
        <v>119263</v>
      </c>
      <c r="B629" s="31" t="s">
        <v>149</v>
      </c>
      <c r="C629" s="31" t="s">
        <v>81</v>
      </c>
      <c r="D629" s="31" t="s">
        <v>81</v>
      </c>
      <c r="E629" s="31" t="s">
        <v>847</v>
      </c>
      <c r="F629" s="32">
        <v>319.14999999999998</v>
      </c>
      <c r="G629" s="32">
        <v>131</v>
      </c>
    </row>
    <row r="630" spans="1:7">
      <c r="A630" s="30">
        <v>179944</v>
      </c>
      <c r="B630" s="31" t="s">
        <v>285</v>
      </c>
      <c r="C630" s="31" t="s">
        <v>81</v>
      </c>
      <c r="D630" s="31" t="s">
        <v>81</v>
      </c>
      <c r="E630" s="31" t="s">
        <v>847</v>
      </c>
      <c r="F630" s="32">
        <v>1</v>
      </c>
      <c r="G630" s="32">
        <v>69</v>
      </c>
    </row>
    <row r="631" spans="1:7">
      <c r="A631" s="30">
        <v>174746</v>
      </c>
      <c r="B631" s="31" t="s">
        <v>207</v>
      </c>
      <c r="C631" s="31" t="s">
        <v>81</v>
      </c>
      <c r="D631" s="31" t="s">
        <v>81</v>
      </c>
      <c r="E631" s="31" t="s">
        <v>847</v>
      </c>
      <c r="F631" s="32">
        <v>100</v>
      </c>
      <c r="G631" s="32">
        <v>48</v>
      </c>
    </row>
    <row r="632" spans="1:7">
      <c r="A632" s="30">
        <v>148629</v>
      </c>
      <c r="B632" s="31" t="s">
        <v>605</v>
      </c>
      <c r="C632" s="31" t="s">
        <v>81</v>
      </c>
      <c r="D632" s="31" t="s">
        <v>81</v>
      </c>
      <c r="E632" s="31" t="s">
        <v>847</v>
      </c>
      <c r="F632" s="32">
        <v>55</v>
      </c>
      <c r="G632" s="32">
        <v>55.5</v>
      </c>
    </row>
    <row r="633" spans="1:7">
      <c r="A633" s="30">
        <v>119167</v>
      </c>
      <c r="B633" s="31" t="s">
        <v>634</v>
      </c>
      <c r="C633" s="31" t="s">
        <v>81</v>
      </c>
      <c r="D633" s="31" t="s">
        <v>81</v>
      </c>
      <c r="E633" s="31" t="s">
        <v>847</v>
      </c>
      <c r="F633" s="32">
        <v>142.5</v>
      </c>
      <c r="G633" s="32">
        <v>71.5</v>
      </c>
    </row>
    <row r="634" spans="1:7">
      <c r="A634" s="30">
        <v>119177</v>
      </c>
      <c r="B634" s="31" t="s">
        <v>597</v>
      </c>
      <c r="C634" s="31" t="s">
        <v>81</v>
      </c>
      <c r="D634" s="31" t="s">
        <v>81</v>
      </c>
      <c r="E634" s="31" t="s">
        <v>847</v>
      </c>
      <c r="F634" s="32">
        <v>177</v>
      </c>
      <c r="G634" s="32">
        <v>41.5</v>
      </c>
    </row>
    <row r="635" spans="1:7">
      <c r="A635" s="30">
        <v>179558</v>
      </c>
      <c r="B635" s="31" t="s">
        <v>475</v>
      </c>
      <c r="C635" s="31" t="s">
        <v>81</v>
      </c>
      <c r="D635" s="31" t="s">
        <v>81</v>
      </c>
      <c r="E635" s="31" t="s">
        <v>847</v>
      </c>
      <c r="F635" s="32">
        <v>1</v>
      </c>
      <c r="G635" s="32">
        <v>30</v>
      </c>
    </row>
    <row r="636" spans="1:7">
      <c r="A636" s="30">
        <v>174918</v>
      </c>
      <c r="B636" s="31" t="s">
        <v>909</v>
      </c>
      <c r="C636" s="31" t="s">
        <v>81</v>
      </c>
      <c r="D636" s="31" t="s">
        <v>81</v>
      </c>
      <c r="E636" s="31" t="s">
        <v>847</v>
      </c>
      <c r="F636" s="32">
        <v>28.25</v>
      </c>
      <c r="G636" s="32">
        <v>0</v>
      </c>
    </row>
    <row r="637" spans="1:7">
      <c r="A637" s="30">
        <v>179341</v>
      </c>
      <c r="B637" s="31" t="s">
        <v>910</v>
      </c>
      <c r="C637" s="31" t="s">
        <v>81</v>
      </c>
      <c r="D637" s="31" t="s">
        <v>81</v>
      </c>
      <c r="E637" s="31" t="s">
        <v>847</v>
      </c>
      <c r="F637" s="32">
        <v>7.5</v>
      </c>
      <c r="G637" s="32">
        <v>0</v>
      </c>
    </row>
    <row r="638" spans="1:7">
      <c r="A638" s="30">
        <v>179557</v>
      </c>
      <c r="B638" s="31" t="s">
        <v>911</v>
      </c>
      <c r="C638" s="31" t="s">
        <v>81</v>
      </c>
      <c r="D638" s="31" t="s">
        <v>81</v>
      </c>
      <c r="E638" s="31" t="s">
        <v>847</v>
      </c>
      <c r="F638" s="32">
        <v>1</v>
      </c>
      <c r="G638" s="32">
        <v>0</v>
      </c>
    </row>
    <row r="639" spans="1:7">
      <c r="A639" s="30">
        <v>178232</v>
      </c>
      <c r="B639" s="31" t="s">
        <v>912</v>
      </c>
      <c r="C639" s="31" t="s">
        <v>100</v>
      </c>
      <c r="D639" s="31" t="s">
        <v>100</v>
      </c>
      <c r="E639" s="31" t="s">
        <v>913</v>
      </c>
      <c r="F639" s="32">
        <v>15</v>
      </c>
      <c r="G639" s="32">
        <v>0</v>
      </c>
    </row>
    <row r="640" spans="1:7">
      <c r="A640" s="30">
        <v>202440</v>
      </c>
      <c r="B640" s="31" t="s">
        <v>389</v>
      </c>
      <c r="C640" s="31" t="s">
        <v>100</v>
      </c>
      <c r="D640" s="31" t="s">
        <v>100</v>
      </c>
      <c r="E640" s="31" t="s">
        <v>913</v>
      </c>
      <c r="F640" s="32">
        <v>2.5</v>
      </c>
      <c r="G640" s="32">
        <v>6.25</v>
      </c>
    </row>
    <row r="641" spans="1:7">
      <c r="A641" s="30">
        <v>177202</v>
      </c>
      <c r="B641" s="31" t="s">
        <v>133</v>
      </c>
      <c r="C641" s="31" t="s">
        <v>100</v>
      </c>
      <c r="D641" s="31" t="s">
        <v>100</v>
      </c>
      <c r="E641" s="31" t="s">
        <v>913</v>
      </c>
      <c r="F641" s="32">
        <v>40</v>
      </c>
      <c r="G641" s="32">
        <v>95</v>
      </c>
    </row>
    <row r="642" spans="1:7">
      <c r="A642" s="30">
        <v>179945</v>
      </c>
      <c r="B642" s="31" t="s">
        <v>914</v>
      </c>
      <c r="C642" s="31" t="s">
        <v>100</v>
      </c>
      <c r="D642" s="31" t="s">
        <v>100</v>
      </c>
      <c r="E642" s="31" t="s">
        <v>913</v>
      </c>
      <c r="F642" s="32">
        <v>62.5</v>
      </c>
      <c r="G642" s="32">
        <v>0</v>
      </c>
    </row>
    <row r="643" spans="1:7">
      <c r="A643" s="30">
        <v>175049</v>
      </c>
      <c r="B643" s="31" t="s">
        <v>446</v>
      </c>
      <c r="C643" s="31" t="s">
        <v>100</v>
      </c>
      <c r="D643" s="31" t="s">
        <v>100</v>
      </c>
      <c r="E643" s="31" t="s">
        <v>913</v>
      </c>
      <c r="F643" s="32">
        <v>121</v>
      </c>
      <c r="G643" s="32">
        <v>100</v>
      </c>
    </row>
    <row r="644" spans="1:7">
      <c r="A644" s="30">
        <v>178511</v>
      </c>
      <c r="B644" s="31" t="s">
        <v>466</v>
      </c>
      <c r="C644" s="31" t="s">
        <v>100</v>
      </c>
      <c r="D644" s="31" t="s">
        <v>100</v>
      </c>
      <c r="E644" s="31" t="s">
        <v>913</v>
      </c>
      <c r="F644" s="32">
        <v>170.5</v>
      </c>
      <c r="G644" s="32">
        <v>50</v>
      </c>
    </row>
    <row r="645" spans="1:7">
      <c r="A645" s="30">
        <v>142983</v>
      </c>
      <c r="B645" s="31" t="s">
        <v>551</v>
      </c>
      <c r="C645" s="31" t="s">
        <v>100</v>
      </c>
      <c r="D645" s="31" t="s">
        <v>100</v>
      </c>
      <c r="E645" s="31" t="s">
        <v>913</v>
      </c>
      <c r="F645" s="32">
        <v>60</v>
      </c>
      <c r="G645" s="32">
        <v>10</v>
      </c>
    </row>
    <row r="646" spans="1:7">
      <c r="A646" s="30">
        <v>172425</v>
      </c>
      <c r="B646" s="31" t="s">
        <v>647</v>
      </c>
      <c r="C646" s="31" t="s">
        <v>100</v>
      </c>
      <c r="D646" s="31" t="s">
        <v>100</v>
      </c>
      <c r="E646" s="31" t="s">
        <v>913</v>
      </c>
      <c r="F646" s="32">
        <v>20</v>
      </c>
      <c r="G646" s="32">
        <v>35</v>
      </c>
    </row>
    <row r="647" spans="1:7">
      <c r="A647" s="30">
        <v>179427</v>
      </c>
      <c r="B647" s="31" t="s">
        <v>915</v>
      </c>
      <c r="C647" s="31" t="s">
        <v>100</v>
      </c>
      <c r="D647" s="31" t="s">
        <v>100</v>
      </c>
      <c r="E647" s="31" t="s">
        <v>913</v>
      </c>
      <c r="F647" s="32">
        <v>20.5</v>
      </c>
      <c r="G647" s="32">
        <v>0</v>
      </c>
    </row>
    <row r="648" spans="1:7">
      <c r="A648" s="30">
        <v>201091</v>
      </c>
      <c r="B648" s="31" t="s">
        <v>668</v>
      </c>
      <c r="C648" s="31" t="s">
        <v>100</v>
      </c>
      <c r="D648" s="31" t="s">
        <v>100</v>
      </c>
      <c r="E648" s="31" t="s">
        <v>913</v>
      </c>
      <c r="F648" s="32">
        <v>130</v>
      </c>
      <c r="G648" s="32">
        <v>20</v>
      </c>
    </row>
    <row r="649" spans="1:7">
      <c r="A649" s="30">
        <v>175287</v>
      </c>
      <c r="B649" s="31" t="s">
        <v>447</v>
      </c>
      <c r="C649" s="31" t="s">
        <v>100</v>
      </c>
      <c r="D649" s="31" t="s">
        <v>100</v>
      </c>
      <c r="E649" s="31" t="s">
        <v>913</v>
      </c>
      <c r="F649" s="32">
        <v>80</v>
      </c>
      <c r="G649" s="32">
        <v>21</v>
      </c>
    </row>
    <row r="650" spans="1:7">
      <c r="A650" s="30">
        <v>170956</v>
      </c>
      <c r="B650" s="31" t="s">
        <v>642</v>
      </c>
      <c r="C650" s="31" t="s">
        <v>100</v>
      </c>
      <c r="D650" s="31" t="s">
        <v>100</v>
      </c>
      <c r="E650" s="31" t="s">
        <v>913</v>
      </c>
      <c r="F650" s="32">
        <v>122.5</v>
      </c>
      <c r="G650" s="32">
        <v>35</v>
      </c>
    </row>
    <row r="651" spans="1:7">
      <c r="A651" s="30">
        <v>170248</v>
      </c>
      <c r="B651" s="31" t="s">
        <v>99</v>
      </c>
      <c r="C651" s="31" t="s">
        <v>100</v>
      </c>
      <c r="D651" s="31" t="s">
        <v>100</v>
      </c>
      <c r="E651" s="31" t="s">
        <v>913</v>
      </c>
      <c r="F651" s="32">
        <v>699.75</v>
      </c>
      <c r="G651" s="32">
        <v>302</v>
      </c>
    </row>
    <row r="652" spans="1:7">
      <c r="A652" s="30">
        <v>171909</v>
      </c>
      <c r="B652" s="31" t="s">
        <v>644</v>
      </c>
      <c r="C652" s="31" t="s">
        <v>100</v>
      </c>
      <c r="D652" s="31" t="s">
        <v>100</v>
      </c>
      <c r="E652" s="31" t="s">
        <v>913</v>
      </c>
      <c r="F652" s="32">
        <v>89.5</v>
      </c>
      <c r="G652" s="32">
        <v>6</v>
      </c>
    </row>
    <row r="653" spans="1:7">
      <c r="A653" s="30">
        <v>122282</v>
      </c>
      <c r="B653" s="31" t="s">
        <v>397</v>
      </c>
      <c r="C653" s="31" t="s">
        <v>100</v>
      </c>
      <c r="D653" s="31" t="s">
        <v>100</v>
      </c>
      <c r="E653" s="31" t="s">
        <v>913</v>
      </c>
      <c r="F653" s="32">
        <v>351.05</v>
      </c>
      <c r="G653" s="32">
        <v>100.5</v>
      </c>
    </row>
    <row r="654" spans="1:7">
      <c r="A654" s="30">
        <v>175848</v>
      </c>
      <c r="B654" s="31" t="s">
        <v>126</v>
      </c>
      <c r="C654" s="31" t="s">
        <v>100</v>
      </c>
      <c r="D654" s="31" t="s">
        <v>100</v>
      </c>
      <c r="E654" s="31" t="s">
        <v>913</v>
      </c>
      <c r="F654" s="32">
        <v>248.5</v>
      </c>
      <c r="G654" s="32">
        <v>125.5</v>
      </c>
    </row>
    <row r="655" spans="1:7">
      <c r="A655" s="30">
        <v>174313</v>
      </c>
      <c r="B655" s="31" t="s">
        <v>328</v>
      </c>
      <c r="C655" s="31" t="s">
        <v>100</v>
      </c>
      <c r="D655" s="31" t="s">
        <v>100</v>
      </c>
      <c r="E655" s="31" t="s">
        <v>913</v>
      </c>
      <c r="F655" s="32">
        <v>60</v>
      </c>
      <c r="G655" s="32">
        <v>10</v>
      </c>
    </row>
    <row r="656" spans="1:7">
      <c r="A656" s="30">
        <v>179247</v>
      </c>
      <c r="B656" s="31" t="s">
        <v>916</v>
      </c>
      <c r="C656" s="31" t="s">
        <v>100</v>
      </c>
      <c r="D656" s="31" t="s">
        <v>100</v>
      </c>
      <c r="E656" s="31" t="s">
        <v>913</v>
      </c>
      <c r="F656" s="32">
        <v>60.5</v>
      </c>
      <c r="G656" s="32">
        <v>0</v>
      </c>
    </row>
    <row r="657" spans="1:7">
      <c r="A657" s="30">
        <v>177259</v>
      </c>
      <c r="B657" s="31" t="s">
        <v>917</v>
      </c>
      <c r="C657" s="31" t="s">
        <v>100</v>
      </c>
      <c r="D657" s="31" t="s">
        <v>100</v>
      </c>
      <c r="E657" s="31" t="s">
        <v>913</v>
      </c>
      <c r="F657" s="32">
        <v>77.5</v>
      </c>
      <c r="G657" s="32">
        <v>0</v>
      </c>
    </row>
    <row r="658" spans="1:7">
      <c r="A658" s="30">
        <v>202282</v>
      </c>
      <c r="B658" s="31" t="s">
        <v>388</v>
      </c>
      <c r="C658" s="31" t="s">
        <v>100</v>
      </c>
      <c r="D658" s="31" t="s">
        <v>100</v>
      </c>
      <c r="E658" s="31" t="s">
        <v>913</v>
      </c>
      <c r="F658" s="32">
        <v>124</v>
      </c>
      <c r="G658" s="32">
        <v>12.5</v>
      </c>
    </row>
    <row r="659" spans="1:7">
      <c r="A659" s="30">
        <v>175680</v>
      </c>
      <c r="B659" s="31" t="s">
        <v>276</v>
      </c>
      <c r="C659" s="31" t="s">
        <v>100</v>
      </c>
      <c r="D659" s="31" t="s">
        <v>100</v>
      </c>
      <c r="E659" s="31" t="s">
        <v>913</v>
      </c>
      <c r="F659" s="32">
        <v>133.35</v>
      </c>
      <c r="G659" s="32">
        <v>20</v>
      </c>
    </row>
    <row r="660" spans="1:7">
      <c r="A660" s="30">
        <v>171685</v>
      </c>
      <c r="B660" s="31" t="s">
        <v>610</v>
      </c>
      <c r="C660" s="31" t="s">
        <v>100</v>
      </c>
      <c r="D660" s="31" t="s">
        <v>100</v>
      </c>
      <c r="E660" s="31" t="s">
        <v>913</v>
      </c>
      <c r="F660" s="32">
        <v>250.5</v>
      </c>
      <c r="G660" s="32">
        <v>50</v>
      </c>
    </row>
    <row r="661" spans="1:7">
      <c r="A661" s="30">
        <v>178670</v>
      </c>
      <c r="B661" s="31" t="s">
        <v>469</v>
      </c>
      <c r="C661" s="31" t="s">
        <v>100</v>
      </c>
      <c r="D661" s="31" t="s">
        <v>100</v>
      </c>
      <c r="E661" s="31" t="s">
        <v>913</v>
      </c>
      <c r="F661" s="32">
        <v>11</v>
      </c>
      <c r="G661" s="32">
        <v>10</v>
      </c>
    </row>
    <row r="662" spans="1:7">
      <c r="A662" s="30">
        <v>147427</v>
      </c>
      <c r="B662" s="31" t="s">
        <v>638</v>
      </c>
      <c r="C662" s="31" t="s">
        <v>100</v>
      </c>
      <c r="D662" s="31" t="s">
        <v>100</v>
      </c>
      <c r="E662" s="31" t="s">
        <v>913</v>
      </c>
      <c r="F662" s="32">
        <v>42</v>
      </c>
      <c r="G662" s="32">
        <v>15</v>
      </c>
    </row>
    <row r="663" spans="1:7">
      <c r="A663" s="30">
        <v>148228</v>
      </c>
      <c r="B663" s="31" t="s">
        <v>918</v>
      </c>
      <c r="C663" s="31" t="s">
        <v>100</v>
      </c>
      <c r="D663" s="31" t="s">
        <v>100</v>
      </c>
      <c r="E663" s="31" t="s">
        <v>913</v>
      </c>
      <c r="F663" s="32">
        <v>20</v>
      </c>
      <c r="G663" s="32">
        <v>0</v>
      </c>
    </row>
    <row r="664" spans="1:7">
      <c r="A664" s="30">
        <v>174312</v>
      </c>
      <c r="B664" s="31" t="s">
        <v>919</v>
      </c>
      <c r="C664" s="31" t="s">
        <v>100</v>
      </c>
      <c r="D664" s="31" t="s">
        <v>100</v>
      </c>
      <c r="E664" s="31" t="s">
        <v>913</v>
      </c>
      <c r="F664" s="32">
        <v>5</v>
      </c>
      <c r="G664" s="32">
        <v>0</v>
      </c>
    </row>
    <row r="665" spans="1:7">
      <c r="A665" s="30">
        <v>178701</v>
      </c>
      <c r="B665" s="31" t="s">
        <v>920</v>
      </c>
      <c r="C665" s="31" t="s">
        <v>100</v>
      </c>
      <c r="D665" s="31" t="s">
        <v>100</v>
      </c>
      <c r="E665" s="31" t="s">
        <v>913</v>
      </c>
      <c r="F665" s="32">
        <v>6</v>
      </c>
      <c r="G665" s="32">
        <v>0</v>
      </c>
    </row>
    <row r="666" spans="1:7">
      <c r="A666" s="30">
        <v>179843</v>
      </c>
      <c r="B666" s="31" t="s">
        <v>921</v>
      </c>
      <c r="C666" s="31" t="s">
        <v>100</v>
      </c>
      <c r="D666" s="31" t="s">
        <v>100</v>
      </c>
      <c r="E666" s="31" t="s">
        <v>913</v>
      </c>
      <c r="F666" s="32">
        <v>40</v>
      </c>
      <c r="G666" s="32">
        <v>0</v>
      </c>
    </row>
    <row r="667" spans="1:7">
      <c r="A667" s="30">
        <v>201651</v>
      </c>
      <c r="B667" s="31" t="s">
        <v>922</v>
      </c>
      <c r="C667" s="31" t="s">
        <v>100</v>
      </c>
      <c r="D667" s="31" t="s">
        <v>100</v>
      </c>
      <c r="E667" s="31" t="s">
        <v>913</v>
      </c>
      <c r="F667" s="32">
        <v>11</v>
      </c>
      <c r="G667" s="32">
        <v>0</v>
      </c>
    </row>
    <row r="668" spans="1:7">
      <c r="A668" s="30">
        <v>173175</v>
      </c>
      <c r="B668" s="31" t="s">
        <v>197</v>
      </c>
      <c r="C668" s="31" t="s">
        <v>84</v>
      </c>
      <c r="D668" s="31" t="s">
        <v>100</v>
      </c>
      <c r="E668" s="31" t="s">
        <v>913</v>
      </c>
      <c r="F668" s="32">
        <v>10</v>
      </c>
      <c r="G668" s="32">
        <v>10</v>
      </c>
    </row>
    <row r="669" spans="1:7">
      <c r="A669" s="30">
        <v>143739</v>
      </c>
      <c r="B669" s="31" t="s">
        <v>83</v>
      </c>
      <c r="C669" s="31" t="s">
        <v>84</v>
      </c>
      <c r="D669" s="31" t="s">
        <v>100</v>
      </c>
      <c r="E669" s="31" t="s">
        <v>913</v>
      </c>
      <c r="F669" s="32">
        <v>30</v>
      </c>
      <c r="G669" s="32">
        <v>30</v>
      </c>
    </row>
    <row r="670" spans="1:7">
      <c r="A670" s="30">
        <v>202092</v>
      </c>
      <c r="B670" s="31" t="s">
        <v>544</v>
      </c>
      <c r="C670" s="31" t="s">
        <v>84</v>
      </c>
      <c r="D670" s="31" t="s">
        <v>100</v>
      </c>
      <c r="E670" s="31" t="s">
        <v>913</v>
      </c>
      <c r="F670" s="32">
        <v>80</v>
      </c>
      <c r="G670" s="32">
        <v>40</v>
      </c>
    </row>
    <row r="671" spans="1:7">
      <c r="A671" s="30">
        <v>170846</v>
      </c>
      <c r="B671" s="31" t="s">
        <v>306</v>
      </c>
      <c r="C671" s="31" t="s">
        <v>84</v>
      </c>
      <c r="D671" s="31" t="s">
        <v>100</v>
      </c>
      <c r="E671" s="31" t="s">
        <v>913</v>
      </c>
      <c r="F671" s="32">
        <v>72</v>
      </c>
      <c r="G671" s="32">
        <v>33</v>
      </c>
    </row>
    <row r="672" spans="1:7">
      <c r="A672" s="30">
        <v>178062</v>
      </c>
      <c r="B672" s="31" t="s">
        <v>580</v>
      </c>
      <c r="C672" s="31" t="s">
        <v>84</v>
      </c>
      <c r="D672" s="31" t="s">
        <v>100</v>
      </c>
      <c r="E672" s="31" t="s">
        <v>913</v>
      </c>
      <c r="F672" s="32">
        <v>90</v>
      </c>
      <c r="G672" s="32">
        <v>45</v>
      </c>
    </row>
    <row r="673" spans="1:7">
      <c r="A673" s="30">
        <v>148331</v>
      </c>
      <c r="B673" s="31" t="s">
        <v>89</v>
      </c>
      <c r="C673" s="31" t="s">
        <v>84</v>
      </c>
      <c r="D673" s="31" t="s">
        <v>100</v>
      </c>
      <c r="E673" s="31" t="s">
        <v>913</v>
      </c>
      <c r="F673" s="32">
        <v>494.5</v>
      </c>
      <c r="G673" s="32">
        <v>180</v>
      </c>
    </row>
    <row r="674" spans="1:7">
      <c r="A674" s="30">
        <v>178836</v>
      </c>
      <c r="B674" s="31" t="s">
        <v>141</v>
      </c>
      <c r="C674" s="31" t="s">
        <v>84</v>
      </c>
      <c r="D674" s="31" t="s">
        <v>100</v>
      </c>
      <c r="E674" s="31" t="s">
        <v>913</v>
      </c>
      <c r="F674" s="32">
        <v>100</v>
      </c>
      <c r="G674" s="32">
        <v>40</v>
      </c>
    </row>
    <row r="675" spans="1:7">
      <c r="A675" s="30">
        <v>171457</v>
      </c>
      <c r="B675" s="31" t="s">
        <v>523</v>
      </c>
      <c r="C675" s="31" t="s">
        <v>84</v>
      </c>
      <c r="D675" s="31" t="s">
        <v>100</v>
      </c>
      <c r="E675" s="31" t="s">
        <v>913</v>
      </c>
      <c r="F675" s="32">
        <v>170</v>
      </c>
      <c r="G675" s="32">
        <v>0</v>
      </c>
    </row>
    <row r="676" spans="1:7">
      <c r="A676" s="30">
        <v>175783</v>
      </c>
      <c r="B676" s="31" t="s">
        <v>125</v>
      </c>
      <c r="C676" s="31" t="s">
        <v>84</v>
      </c>
      <c r="D676" s="31" t="s">
        <v>100</v>
      </c>
      <c r="E676" s="31" t="s">
        <v>913</v>
      </c>
      <c r="F676" s="32">
        <v>32</v>
      </c>
      <c r="G676" s="32">
        <v>24</v>
      </c>
    </row>
    <row r="677" spans="1:7">
      <c r="A677" s="30">
        <v>170606</v>
      </c>
      <c r="B677" s="31" t="s">
        <v>102</v>
      </c>
      <c r="C677" s="31" t="s">
        <v>84</v>
      </c>
      <c r="D677" s="31" t="s">
        <v>100</v>
      </c>
      <c r="E677" s="31" t="s">
        <v>913</v>
      </c>
      <c r="F677" s="32">
        <v>212.5</v>
      </c>
      <c r="G677" s="32">
        <v>80</v>
      </c>
    </row>
    <row r="678" spans="1:7">
      <c r="A678" s="30">
        <v>175312</v>
      </c>
      <c r="B678" s="31" t="s">
        <v>332</v>
      </c>
      <c r="C678" s="31" t="s">
        <v>84</v>
      </c>
      <c r="D678" s="31" t="s">
        <v>100</v>
      </c>
      <c r="E678" s="31" t="s">
        <v>913</v>
      </c>
      <c r="F678" s="32">
        <v>100</v>
      </c>
      <c r="G678" s="32">
        <v>40</v>
      </c>
    </row>
    <row r="679" spans="1:7">
      <c r="A679" s="30">
        <v>177093</v>
      </c>
      <c r="B679" s="31" t="s">
        <v>132</v>
      </c>
      <c r="C679" s="31" t="s">
        <v>84</v>
      </c>
      <c r="D679" s="31" t="s">
        <v>100</v>
      </c>
      <c r="E679" s="31" t="s">
        <v>913</v>
      </c>
      <c r="F679" s="32">
        <v>161.5</v>
      </c>
      <c r="G679" s="32">
        <v>47.25</v>
      </c>
    </row>
    <row r="680" spans="1:7">
      <c r="A680" s="30">
        <v>201564</v>
      </c>
      <c r="B680" s="31" t="s">
        <v>923</v>
      </c>
      <c r="C680" s="31" t="s">
        <v>84</v>
      </c>
      <c r="D680" s="31" t="s">
        <v>100</v>
      </c>
      <c r="E680" s="31" t="s">
        <v>913</v>
      </c>
      <c r="F680" s="32">
        <v>50</v>
      </c>
      <c r="G680" s="32">
        <v>0</v>
      </c>
    </row>
    <row r="681" spans="1:7">
      <c r="A681" s="30">
        <v>177290</v>
      </c>
      <c r="B681" s="31" t="s">
        <v>924</v>
      </c>
      <c r="C681" s="31" t="s">
        <v>84</v>
      </c>
      <c r="D681" s="31" t="s">
        <v>100</v>
      </c>
      <c r="E681" s="31" t="s">
        <v>913</v>
      </c>
      <c r="F681" s="32">
        <v>100.5</v>
      </c>
      <c r="G681" s="32">
        <v>0</v>
      </c>
    </row>
    <row r="682" spans="1:7">
      <c r="A682" s="30">
        <v>178003</v>
      </c>
      <c r="B682" s="31" t="s">
        <v>136</v>
      </c>
      <c r="C682" s="31" t="s">
        <v>84</v>
      </c>
      <c r="D682" s="31" t="s">
        <v>100</v>
      </c>
      <c r="E682" s="31" t="s">
        <v>913</v>
      </c>
      <c r="F682" s="32">
        <v>476.75</v>
      </c>
      <c r="G682" s="32">
        <v>140</v>
      </c>
    </row>
    <row r="683" spans="1:7">
      <c r="A683" s="30">
        <v>202064</v>
      </c>
      <c r="B683" s="31" t="s">
        <v>248</v>
      </c>
      <c r="C683" s="31" t="s">
        <v>84</v>
      </c>
      <c r="D683" s="31" t="s">
        <v>100</v>
      </c>
      <c r="E683" s="31" t="s">
        <v>913</v>
      </c>
      <c r="F683" s="32">
        <v>70</v>
      </c>
      <c r="G683" s="32">
        <v>60</v>
      </c>
    </row>
    <row r="684" spans="1:7">
      <c r="A684" s="30">
        <v>170392</v>
      </c>
      <c r="B684" s="31" t="s">
        <v>101</v>
      </c>
      <c r="C684" s="31" t="s">
        <v>84</v>
      </c>
      <c r="D684" s="31" t="s">
        <v>100</v>
      </c>
      <c r="E684" s="31" t="s">
        <v>913</v>
      </c>
      <c r="F684" s="32">
        <v>588.95000000000005</v>
      </c>
      <c r="G684" s="32">
        <v>162.5</v>
      </c>
    </row>
    <row r="685" spans="1:7">
      <c r="A685" s="30">
        <v>173861</v>
      </c>
      <c r="B685" s="31" t="s">
        <v>326</v>
      </c>
      <c r="C685" s="31" t="s">
        <v>84</v>
      </c>
      <c r="D685" s="31" t="s">
        <v>100</v>
      </c>
      <c r="E685" s="31" t="s">
        <v>913</v>
      </c>
      <c r="F685" s="32">
        <v>211</v>
      </c>
      <c r="G685" s="32">
        <v>20</v>
      </c>
    </row>
    <row r="686" spans="1:7">
      <c r="A686" s="30">
        <v>175553</v>
      </c>
      <c r="B686" s="31" t="s">
        <v>211</v>
      </c>
      <c r="C686" s="31" t="s">
        <v>84</v>
      </c>
      <c r="D686" s="31" t="s">
        <v>100</v>
      </c>
      <c r="E686" s="31" t="s">
        <v>913</v>
      </c>
      <c r="F686" s="32">
        <v>946.25</v>
      </c>
      <c r="G686" s="32">
        <v>199</v>
      </c>
    </row>
    <row r="687" spans="1:7">
      <c r="A687" s="30">
        <v>174631</v>
      </c>
      <c r="B687" s="31" t="s">
        <v>517</v>
      </c>
      <c r="C687" s="31" t="s">
        <v>84</v>
      </c>
      <c r="D687" s="31" t="s">
        <v>100</v>
      </c>
      <c r="E687" s="31" t="s">
        <v>913</v>
      </c>
      <c r="F687" s="32">
        <v>197.5</v>
      </c>
      <c r="G687" s="32">
        <v>20</v>
      </c>
    </row>
    <row r="688" spans="1:7">
      <c r="A688" s="30">
        <v>172650</v>
      </c>
      <c r="B688" s="31" t="s">
        <v>112</v>
      </c>
      <c r="C688" s="31" t="s">
        <v>84</v>
      </c>
      <c r="D688" s="31" t="s">
        <v>100</v>
      </c>
      <c r="E688" s="31" t="s">
        <v>913</v>
      </c>
      <c r="F688" s="32">
        <v>483.75</v>
      </c>
      <c r="G688" s="32">
        <v>158</v>
      </c>
    </row>
    <row r="689" spans="1:7">
      <c r="A689" s="30">
        <v>177727</v>
      </c>
      <c r="B689" s="31" t="s">
        <v>229</v>
      </c>
      <c r="C689" s="31" t="s">
        <v>84</v>
      </c>
      <c r="D689" s="31" t="s">
        <v>100</v>
      </c>
      <c r="E689" s="31" t="s">
        <v>913</v>
      </c>
      <c r="F689" s="32">
        <v>125</v>
      </c>
      <c r="G689" s="32">
        <v>20</v>
      </c>
    </row>
    <row r="690" spans="1:7">
      <c r="A690" s="30">
        <v>172640</v>
      </c>
      <c r="B690" s="31" t="s">
        <v>195</v>
      </c>
      <c r="C690" s="31" t="s">
        <v>84</v>
      </c>
      <c r="D690" s="31" t="s">
        <v>100</v>
      </c>
      <c r="E690" s="31" t="s">
        <v>913</v>
      </c>
      <c r="F690" s="32">
        <v>786</v>
      </c>
      <c r="G690" s="32">
        <v>261.5</v>
      </c>
    </row>
    <row r="691" spans="1:7">
      <c r="A691" s="30">
        <v>119905</v>
      </c>
      <c r="B691" s="31" t="s">
        <v>265</v>
      </c>
      <c r="C691" s="31" t="s">
        <v>84</v>
      </c>
      <c r="D691" s="31" t="s">
        <v>100</v>
      </c>
      <c r="E691" s="31" t="s">
        <v>913</v>
      </c>
      <c r="F691" s="32">
        <v>220</v>
      </c>
      <c r="G691" s="32">
        <v>60</v>
      </c>
    </row>
    <row r="692" spans="1:7">
      <c r="A692" s="30">
        <v>172648</v>
      </c>
      <c r="B692" s="31" t="s">
        <v>111</v>
      </c>
      <c r="C692" s="31" t="s">
        <v>84</v>
      </c>
      <c r="D692" s="31" t="s">
        <v>100</v>
      </c>
      <c r="E692" s="31" t="s">
        <v>913</v>
      </c>
      <c r="F692" s="32">
        <v>142</v>
      </c>
      <c r="G692" s="32">
        <v>51.5</v>
      </c>
    </row>
    <row r="693" spans="1:7">
      <c r="A693" s="30">
        <v>141536</v>
      </c>
      <c r="B693" s="31" t="s">
        <v>602</v>
      </c>
      <c r="C693" s="31" t="s">
        <v>84</v>
      </c>
      <c r="D693" s="31" t="s">
        <v>100</v>
      </c>
      <c r="E693" s="31" t="s">
        <v>913</v>
      </c>
      <c r="F693" s="32">
        <v>37</v>
      </c>
      <c r="G693" s="32">
        <v>7.5</v>
      </c>
    </row>
    <row r="694" spans="1:7">
      <c r="A694" s="30">
        <v>142985</v>
      </c>
      <c r="B694" s="31" t="s">
        <v>925</v>
      </c>
      <c r="C694" s="31" t="s">
        <v>84</v>
      </c>
      <c r="D694" s="31" t="s">
        <v>100</v>
      </c>
      <c r="E694" s="31" t="s">
        <v>913</v>
      </c>
      <c r="F694" s="32">
        <v>10</v>
      </c>
      <c r="G694" s="32">
        <v>0</v>
      </c>
    </row>
    <row r="695" spans="1:7">
      <c r="A695" s="30">
        <v>176068</v>
      </c>
      <c r="B695" s="31" t="s">
        <v>926</v>
      </c>
      <c r="C695" s="31" t="s">
        <v>84</v>
      </c>
      <c r="D695" s="31" t="s">
        <v>100</v>
      </c>
      <c r="E695" s="31" t="s">
        <v>913</v>
      </c>
      <c r="F695" s="32">
        <v>91.75</v>
      </c>
      <c r="G695" s="32">
        <v>0</v>
      </c>
    </row>
    <row r="696" spans="1:7">
      <c r="A696" s="30">
        <v>202328</v>
      </c>
      <c r="B696" s="31" t="s">
        <v>927</v>
      </c>
      <c r="C696" s="31" t="s">
        <v>84</v>
      </c>
      <c r="D696" s="31" t="s">
        <v>100</v>
      </c>
      <c r="E696" s="31" t="s">
        <v>913</v>
      </c>
      <c r="F696" s="32">
        <v>20</v>
      </c>
      <c r="G696" s="32">
        <v>0</v>
      </c>
    </row>
    <row r="697" spans="1:7">
      <c r="A697" s="30">
        <v>201563</v>
      </c>
      <c r="B697" s="31" t="s">
        <v>928</v>
      </c>
      <c r="C697" s="31" t="s">
        <v>66</v>
      </c>
      <c r="D697" s="31" t="s">
        <v>100</v>
      </c>
      <c r="E697" s="31" t="s">
        <v>913</v>
      </c>
      <c r="F697" s="32">
        <v>30</v>
      </c>
      <c r="G697" s="32">
        <v>0</v>
      </c>
    </row>
    <row r="698" spans="1:7">
      <c r="A698" s="30">
        <v>178695</v>
      </c>
      <c r="B698" s="31" t="s">
        <v>470</v>
      </c>
      <c r="C698" s="31" t="s">
        <v>66</v>
      </c>
      <c r="D698" s="31" t="s">
        <v>100</v>
      </c>
      <c r="E698" s="31" t="s">
        <v>913</v>
      </c>
      <c r="F698" s="32">
        <v>140</v>
      </c>
      <c r="G698" s="32">
        <v>105</v>
      </c>
    </row>
    <row r="699" spans="1:7">
      <c r="A699" s="30">
        <v>141745</v>
      </c>
      <c r="B699" s="31" t="s">
        <v>78</v>
      </c>
      <c r="C699" s="31" t="s">
        <v>66</v>
      </c>
      <c r="D699" s="31" t="s">
        <v>100</v>
      </c>
      <c r="E699" s="31" t="s">
        <v>913</v>
      </c>
      <c r="F699" s="32">
        <v>110</v>
      </c>
      <c r="G699" s="32">
        <v>45</v>
      </c>
    </row>
    <row r="700" spans="1:7">
      <c r="A700" s="30">
        <v>178242</v>
      </c>
      <c r="B700" s="31" t="s">
        <v>359</v>
      </c>
      <c r="C700" s="31" t="s">
        <v>66</v>
      </c>
      <c r="D700" s="31" t="s">
        <v>100</v>
      </c>
      <c r="E700" s="31" t="s">
        <v>913</v>
      </c>
      <c r="F700" s="32">
        <v>109</v>
      </c>
      <c r="G700" s="32">
        <v>35</v>
      </c>
    </row>
    <row r="701" spans="1:7">
      <c r="A701" s="30">
        <v>178135</v>
      </c>
      <c r="B701" s="31" t="s">
        <v>234</v>
      </c>
      <c r="C701" s="31" t="s">
        <v>66</v>
      </c>
      <c r="D701" s="31" t="s">
        <v>100</v>
      </c>
      <c r="E701" s="31" t="s">
        <v>913</v>
      </c>
      <c r="F701" s="32">
        <v>87.75</v>
      </c>
      <c r="G701" s="32">
        <v>30</v>
      </c>
    </row>
    <row r="702" spans="1:7">
      <c r="A702" s="30">
        <v>140850</v>
      </c>
      <c r="B702" s="31" t="s">
        <v>65</v>
      </c>
      <c r="C702" s="31" t="s">
        <v>66</v>
      </c>
      <c r="D702" s="31" t="s">
        <v>100</v>
      </c>
      <c r="E702" s="31" t="s">
        <v>913</v>
      </c>
      <c r="F702" s="32">
        <v>704</v>
      </c>
      <c r="G702" s="32">
        <v>204</v>
      </c>
    </row>
    <row r="703" spans="1:7">
      <c r="A703" s="30">
        <v>140847</v>
      </c>
      <c r="B703" s="31" t="s">
        <v>154</v>
      </c>
      <c r="C703" s="31" t="s">
        <v>66</v>
      </c>
      <c r="D703" s="31" t="s">
        <v>100</v>
      </c>
      <c r="E703" s="31" t="s">
        <v>913</v>
      </c>
      <c r="F703" s="32">
        <v>492.75</v>
      </c>
      <c r="G703" s="32">
        <v>170</v>
      </c>
    </row>
    <row r="704" spans="1:7">
      <c r="A704" s="30">
        <v>178266</v>
      </c>
      <c r="B704" s="31" t="s">
        <v>529</v>
      </c>
      <c r="C704" s="31" t="s">
        <v>66</v>
      </c>
      <c r="D704" s="31" t="s">
        <v>100</v>
      </c>
      <c r="E704" s="31" t="s">
        <v>913</v>
      </c>
      <c r="F704" s="32">
        <v>175</v>
      </c>
      <c r="G704" s="32">
        <v>55</v>
      </c>
    </row>
    <row r="705" spans="1:7">
      <c r="A705" s="30">
        <v>176863</v>
      </c>
      <c r="B705" s="31" t="s">
        <v>929</v>
      </c>
      <c r="C705" s="31" t="s">
        <v>66</v>
      </c>
      <c r="D705" s="31" t="s">
        <v>100</v>
      </c>
      <c r="E705" s="31" t="s">
        <v>913</v>
      </c>
      <c r="F705" s="32">
        <v>50</v>
      </c>
      <c r="G705" s="32">
        <v>0</v>
      </c>
    </row>
    <row r="706" spans="1:7">
      <c r="A706" s="30">
        <v>173310</v>
      </c>
      <c r="B706" s="31" t="s">
        <v>198</v>
      </c>
      <c r="C706" s="31" t="s">
        <v>66</v>
      </c>
      <c r="D706" s="31" t="s">
        <v>100</v>
      </c>
      <c r="E706" s="31" t="s">
        <v>913</v>
      </c>
      <c r="F706" s="32">
        <v>458</v>
      </c>
      <c r="G706" s="32">
        <v>110</v>
      </c>
    </row>
    <row r="707" spans="1:7">
      <c r="A707" s="30">
        <v>147951</v>
      </c>
      <c r="B707" s="31" t="s">
        <v>420</v>
      </c>
      <c r="C707" s="31" t="s">
        <v>66</v>
      </c>
      <c r="D707" s="31" t="s">
        <v>100</v>
      </c>
      <c r="E707" s="31" t="s">
        <v>913</v>
      </c>
      <c r="F707" s="32">
        <v>42.55</v>
      </c>
      <c r="G707" s="32">
        <v>2.95</v>
      </c>
    </row>
    <row r="708" spans="1:7">
      <c r="A708" s="30">
        <v>177631</v>
      </c>
      <c r="B708" s="31" t="s">
        <v>228</v>
      </c>
      <c r="C708" s="31" t="s">
        <v>66</v>
      </c>
      <c r="D708" s="31" t="s">
        <v>100</v>
      </c>
      <c r="E708" s="31" t="s">
        <v>913</v>
      </c>
      <c r="F708" s="32">
        <v>223</v>
      </c>
      <c r="G708" s="32">
        <v>33.200000000000003</v>
      </c>
    </row>
    <row r="709" spans="1:7">
      <c r="A709" s="30">
        <v>176669</v>
      </c>
      <c r="B709" s="31" t="s">
        <v>522</v>
      </c>
      <c r="C709" s="31" t="s">
        <v>66</v>
      </c>
      <c r="D709" s="31" t="s">
        <v>100</v>
      </c>
      <c r="E709" s="31" t="s">
        <v>913</v>
      </c>
      <c r="F709" s="32">
        <v>20</v>
      </c>
      <c r="G709" s="32">
        <v>30</v>
      </c>
    </row>
    <row r="710" spans="1:7">
      <c r="A710" s="30">
        <v>178004</v>
      </c>
      <c r="B710" s="31" t="s">
        <v>352</v>
      </c>
      <c r="C710" s="31" t="s">
        <v>66</v>
      </c>
      <c r="D710" s="31" t="s">
        <v>100</v>
      </c>
      <c r="E710" s="31" t="s">
        <v>913</v>
      </c>
      <c r="F710" s="32">
        <v>163</v>
      </c>
      <c r="G710" s="32">
        <v>7</v>
      </c>
    </row>
    <row r="711" spans="1:7">
      <c r="A711" s="30">
        <v>173528</v>
      </c>
      <c r="B711" s="31" t="s">
        <v>688</v>
      </c>
      <c r="C711" s="31" t="s">
        <v>66</v>
      </c>
      <c r="D711" s="31" t="s">
        <v>100</v>
      </c>
      <c r="E711" s="31" t="s">
        <v>913</v>
      </c>
      <c r="F711" s="32">
        <v>123.5</v>
      </c>
      <c r="G711" s="32">
        <v>30</v>
      </c>
    </row>
    <row r="712" spans="1:7">
      <c r="A712" s="30">
        <v>201675</v>
      </c>
      <c r="B712" s="31" t="s">
        <v>62</v>
      </c>
      <c r="C712" s="31" t="s">
        <v>158</v>
      </c>
      <c r="D712" s="31" t="s">
        <v>122</v>
      </c>
      <c r="E712" s="31" t="s">
        <v>913</v>
      </c>
      <c r="F712" s="32">
        <v>52.5</v>
      </c>
      <c r="G712" s="32">
        <v>20</v>
      </c>
    </row>
    <row r="713" spans="1:7">
      <c r="A713" s="30">
        <v>172798</v>
      </c>
      <c r="B713" s="31" t="s">
        <v>565</v>
      </c>
      <c r="C713" s="31" t="s">
        <v>158</v>
      </c>
      <c r="D713" s="31" t="s">
        <v>122</v>
      </c>
      <c r="E713" s="31" t="s">
        <v>913</v>
      </c>
      <c r="F713" s="32">
        <v>97</v>
      </c>
      <c r="G713" s="32">
        <v>35</v>
      </c>
    </row>
    <row r="714" spans="1:7">
      <c r="A714" s="30">
        <v>174735</v>
      </c>
      <c r="B714" s="31" t="s">
        <v>690</v>
      </c>
      <c r="C714" s="31" t="s">
        <v>158</v>
      </c>
      <c r="D714" s="31" t="s">
        <v>122</v>
      </c>
      <c r="E714" s="31" t="s">
        <v>913</v>
      </c>
      <c r="F714" s="32">
        <v>42.5</v>
      </c>
      <c r="G714" s="32">
        <v>35</v>
      </c>
    </row>
    <row r="715" spans="1:7">
      <c r="A715" s="30">
        <v>175749</v>
      </c>
      <c r="B715" s="31" t="s">
        <v>930</v>
      </c>
      <c r="C715" s="31" t="s">
        <v>158</v>
      </c>
      <c r="D715" s="31" t="s">
        <v>122</v>
      </c>
      <c r="E715" s="31" t="s">
        <v>913</v>
      </c>
      <c r="F715" s="32">
        <v>45</v>
      </c>
      <c r="G715" s="32">
        <v>0</v>
      </c>
    </row>
    <row r="716" spans="1:7">
      <c r="A716" s="30">
        <v>149826</v>
      </c>
      <c r="B716" s="31" t="s">
        <v>553</v>
      </c>
      <c r="C716" s="31" t="s">
        <v>158</v>
      </c>
      <c r="D716" s="31" t="s">
        <v>122</v>
      </c>
      <c r="E716" s="31" t="s">
        <v>913</v>
      </c>
      <c r="F716" s="32">
        <v>66</v>
      </c>
      <c r="G716" s="32">
        <v>0</v>
      </c>
    </row>
    <row r="717" spans="1:7">
      <c r="A717" s="30">
        <v>201162</v>
      </c>
      <c r="B717" s="31" t="s">
        <v>378</v>
      </c>
      <c r="C717" s="31" t="s">
        <v>158</v>
      </c>
      <c r="D717" s="31" t="s">
        <v>122</v>
      </c>
      <c r="E717" s="31" t="s">
        <v>913</v>
      </c>
      <c r="F717" s="32">
        <v>163</v>
      </c>
      <c r="G717" s="32">
        <v>42</v>
      </c>
    </row>
    <row r="718" spans="1:7">
      <c r="A718" s="30">
        <v>142242</v>
      </c>
      <c r="B718" s="31" t="s">
        <v>550</v>
      </c>
      <c r="C718" s="31" t="s">
        <v>158</v>
      </c>
      <c r="D718" s="31" t="s">
        <v>122</v>
      </c>
      <c r="E718" s="31" t="s">
        <v>913</v>
      </c>
      <c r="F718" s="32">
        <v>120</v>
      </c>
      <c r="G718" s="32">
        <v>35</v>
      </c>
    </row>
    <row r="719" spans="1:7">
      <c r="A719" s="30">
        <v>143195</v>
      </c>
      <c r="B719" s="31" t="s">
        <v>407</v>
      </c>
      <c r="C719" s="31" t="s">
        <v>158</v>
      </c>
      <c r="D719" s="31" t="s">
        <v>122</v>
      </c>
      <c r="E719" s="31" t="s">
        <v>913</v>
      </c>
      <c r="F719" s="32">
        <v>206</v>
      </c>
      <c r="G719" s="32">
        <v>57</v>
      </c>
    </row>
    <row r="720" spans="1:7">
      <c r="A720" s="30">
        <v>171687</v>
      </c>
      <c r="B720" s="31" t="s">
        <v>931</v>
      </c>
      <c r="C720" s="31" t="s">
        <v>158</v>
      </c>
      <c r="D720" s="31" t="s">
        <v>122</v>
      </c>
      <c r="E720" s="31" t="s">
        <v>913</v>
      </c>
      <c r="F720" s="32">
        <v>1</v>
      </c>
      <c r="G720" s="32">
        <v>0</v>
      </c>
    </row>
    <row r="721" spans="1:7">
      <c r="A721" s="30">
        <v>178580</v>
      </c>
      <c r="B721" s="31" t="s">
        <v>932</v>
      </c>
      <c r="C721" s="31" t="s">
        <v>158</v>
      </c>
      <c r="D721" s="31" t="s">
        <v>122</v>
      </c>
      <c r="E721" s="31" t="s">
        <v>913</v>
      </c>
      <c r="F721" s="32">
        <v>70</v>
      </c>
      <c r="G721" s="32">
        <v>0</v>
      </c>
    </row>
    <row r="722" spans="1:7">
      <c r="A722" s="30">
        <v>143395</v>
      </c>
      <c r="B722" s="31" t="s">
        <v>553</v>
      </c>
      <c r="C722" s="31" t="s">
        <v>158</v>
      </c>
      <c r="D722" s="31" t="s">
        <v>122</v>
      </c>
      <c r="E722" s="31" t="s">
        <v>913</v>
      </c>
      <c r="F722" s="32">
        <v>155</v>
      </c>
      <c r="G722" s="32">
        <v>45</v>
      </c>
    </row>
    <row r="723" spans="1:7">
      <c r="A723" s="30">
        <v>142269</v>
      </c>
      <c r="B723" s="31" t="s">
        <v>164</v>
      </c>
      <c r="C723" s="31" t="s">
        <v>158</v>
      </c>
      <c r="D723" s="31" t="s">
        <v>122</v>
      </c>
      <c r="E723" s="31" t="s">
        <v>913</v>
      </c>
      <c r="F723" s="32">
        <v>504.5</v>
      </c>
      <c r="G723" s="32">
        <v>210</v>
      </c>
    </row>
    <row r="724" spans="1:7">
      <c r="A724" s="30">
        <v>172872</v>
      </c>
      <c r="B724" s="31" t="s">
        <v>317</v>
      </c>
      <c r="C724" s="31" t="s">
        <v>158</v>
      </c>
      <c r="D724" s="31" t="s">
        <v>122</v>
      </c>
      <c r="E724" s="31" t="s">
        <v>913</v>
      </c>
      <c r="F724" s="32">
        <v>120</v>
      </c>
      <c r="G724" s="32">
        <v>115</v>
      </c>
    </row>
    <row r="725" spans="1:7">
      <c r="A725" s="30">
        <v>140960</v>
      </c>
      <c r="B725" s="31" t="s">
        <v>157</v>
      </c>
      <c r="C725" s="31" t="s">
        <v>158</v>
      </c>
      <c r="D725" s="31" t="s">
        <v>122</v>
      </c>
      <c r="E725" s="31" t="s">
        <v>913</v>
      </c>
      <c r="F725" s="32">
        <v>237</v>
      </c>
      <c r="G725" s="32">
        <v>125</v>
      </c>
    </row>
    <row r="726" spans="1:7">
      <c r="A726" s="30">
        <v>142241</v>
      </c>
      <c r="B726" s="31" t="s">
        <v>933</v>
      </c>
      <c r="C726" s="31" t="s">
        <v>158</v>
      </c>
      <c r="D726" s="31" t="s">
        <v>122</v>
      </c>
      <c r="E726" s="31" t="s">
        <v>913</v>
      </c>
      <c r="F726" s="32">
        <v>35</v>
      </c>
      <c r="G726" s="32">
        <v>0</v>
      </c>
    </row>
    <row r="727" spans="1:7">
      <c r="A727" s="30">
        <v>119066</v>
      </c>
      <c r="B727" s="31" t="s">
        <v>261</v>
      </c>
      <c r="C727" s="31" t="s">
        <v>158</v>
      </c>
      <c r="D727" s="31" t="s">
        <v>122</v>
      </c>
      <c r="E727" s="31" t="s">
        <v>913</v>
      </c>
      <c r="F727" s="32">
        <v>835</v>
      </c>
      <c r="G727" s="32">
        <v>243</v>
      </c>
    </row>
    <row r="728" spans="1:7">
      <c r="A728" s="30">
        <v>177873</v>
      </c>
      <c r="B728" s="31" t="s">
        <v>230</v>
      </c>
      <c r="C728" s="31" t="s">
        <v>158</v>
      </c>
      <c r="D728" s="31" t="s">
        <v>122</v>
      </c>
      <c r="E728" s="31" t="s">
        <v>913</v>
      </c>
      <c r="F728" s="32">
        <v>173</v>
      </c>
      <c r="G728" s="32">
        <v>108</v>
      </c>
    </row>
    <row r="729" spans="1:7">
      <c r="A729" s="30">
        <v>122377</v>
      </c>
      <c r="B729" s="31" t="s">
        <v>266</v>
      </c>
      <c r="C729" s="31" t="s">
        <v>158</v>
      </c>
      <c r="D729" s="31" t="s">
        <v>122</v>
      </c>
      <c r="E729" s="31" t="s">
        <v>913</v>
      </c>
      <c r="F729" s="32">
        <v>850</v>
      </c>
      <c r="G729" s="32">
        <v>317</v>
      </c>
    </row>
    <row r="730" spans="1:7">
      <c r="A730" s="30">
        <v>140984</v>
      </c>
      <c r="B730" s="31" t="s">
        <v>502</v>
      </c>
      <c r="C730" s="31" t="s">
        <v>158</v>
      </c>
      <c r="D730" s="31" t="s">
        <v>122</v>
      </c>
      <c r="E730" s="31" t="s">
        <v>913</v>
      </c>
      <c r="F730" s="32">
        <v>246</v>
      </c>
      <c r="G730" s="32">
        <v>35</v>
      </c>
    </row>
    <row r="731" spans="1:7">
      <c r="A731" s="30">
        <v>141000</v>
      </c>
      <c r="B731" s="31" t="s">
        <v>159</v>
      </c>
      <c r="C731" s="31" t="s">
        <v>158</v>
      </c>
      <c r="D731" s="31" t="s">
        <v>122</v>
      </c>
      <c r="E731" s="31" t="s">
        <v>913</v>
      </c>
      <c r="F731" s="32">
        <v>101</v>
      </c>
      <c r="G731" s="32">
        <v>70</v>
      </c>
    </row>
    <row r="732" spans="1:7">
      <c r="A732" s="30">
        <v>178764</v>
      </c>
      <c r="B732" s="31" t="s">
        <v>366</v>
      </c>
      <c r="C732" s="31" t="s">
        <v>158</v>
      </c>
      <c r="D732" s="31" t="s">
        <v>122</v>
      </c>
      <c r="E732" s="31" t="s">
        <v>913</v>
      </c>
      <c r="F732" s="32">
        <v>635.5</v>
      </c>
      <c r="G732" s="32">
        <v>164</v>
      </c>
    </row>
    <row r="733" spans="1:7">
      <c r="A733" s="30">
        <v>170709</v>
      </c>
      <c r="B733" s="31" t="s">
        <v>562</v>
      </c>
      <c r="C733" s="31" t="s">
        <v>158</v>
      </c>
      <c r="D733" s="31" t="s">
        <v>122</v>
      </c>
      <c r="E733" s="31" t="s">
        <v>913</v>
      </c>
      <c r="F733" s="32">
        <v>165</v>
      </c>
      <c r="G733" s="32">
        <v>42.5</v>
      </c>
    </row>
    <row r="734" spans="1:7">
      <c r="A734" s="30">
        <v>178461</v>
      </c>
      <c r="B734" s="31" t="s">
        <v>717</v>
      </c>
      <c r="C734" s="31" t="s">
        <v>158</v>
      </c>
      <c r="D734" s="31" t="s">
        <v>122</v>
      </c>
      <c r="E734" s="31" t="s">
        <v>913</v>
      </c>
      <c r="F734" s="32">
        <v>15</v>
      </c>
      <c r="G734" s="32">
        <v>20</v>
      </c>
    </row>
    <row r="735" spans="1:7">
      <c r="A735" s="30">
        <v>140994</v>
      </c>
      <c r="B735" s="31" t="s">
        <v>675</v>
      </c>
      <c r="C735" s="31" t="s">
        <v>158</v>
      </c>
      <c r="D735" s="31" t="s">
        <v>122</v>
      </c>
      <c r="E735" s="31" t="s">
        <v>913</v>
      </c>
      <c r="F735" s="32">
        <v>35</v>
      </c>
      <c r="G735" s="32">
        <v>35</v>
      </c>
    </row>
    <row r="736" spans="1:7">
      <c r="A736" s="30">
        <v>142243</v>
      </c>
      <c r="B736" s="31" t="s">
        <v>276</v>
      </c>
      <c r="C736" s="31" t="s">
        <v>158</v>
      </c>
      <c r="D736" s="31" t="s">
        <v>122</v>
      </c>
      <c r="E736" s="31" t="s">
        <v>913</v>
      </c>
      <c r="F736" s="32">
        <v>35</v>
      </c>
      <c r="G736" s="32">
        <v>35</v>
      </c>
    </row>
    <row r="737" spans="1:7">
      <c r="A737" s="30">
        <v>121571</v>
      </c>
      <c r="B737" s="31" t="s">
        <v>934</v>
      </c>
      <c r="C737" s="31" t="s">
        <v>122</v>
      </c>
      <c r="D737" s="31" t="s">
        <v>122</v>
      </c>
      <c r="E737" s="31" t="s">
        <v>913</v>
      </c>
      <c r="F737" s="32">
        <v>5</v>
      </c>
      <c r="G737" s="32">
        <v>0</v>
      </c>
    </row>
    <row r="738" spans="1:7">
      <c r="A738" s="30">
        <v>121703</v>
      </c>
      <c r="B738" s="31" t="s">
        <v>635</v>
      </c>
      <c r="C738" s="31" t="s">
        <v>122</v>
      </c>
      <c r="D738" s="31" t="s">
        <v>122</v>
      </c>
      <c r="E738" s="31" t="s">
        <v>913</v>
      </c>
      <c r="F738" s="32">
        <v>66</v>
      </c>
      <c r="G738" s="32">
        <v>45</v>
      </c>
    </row>
    <row r="739" spans="1:7">
      <c r="A739" s="30">
        <v>146402</v>
      </c>
      <c r="B739" s="31" t="s">
        <v>418</v>
      </c>
      <c r="C739" s="31" t="s">
        <v>122</v>
      </c>
      <c r="D739" s="31" t="s">
        <v>122</v>
      </c>
      <c r="E739" s="31" t="s">
        <v>913</v>
      </c>
      <c r="F739" s="32">
        <v>51</v>
      </c>
      <c r="G739" s="32">
        <v>25</v>
      </c>
    </row>
    <row r="740" spans="1:7">
      <c r="A740" s="30">
        <v>121706</v>
      </c>
      <c r="B740" s="31" t="s">
        <v>496</v>
      </c>
      <c r="C740" s="31" t="s">
        <v>122</v>
      </c>
      <c r="D740" s="31" t="s">
        <v>122</v>
      </c>
      <c r="E740" s="31" t="s">
        <v>913</v>
      </c>
      <c r="F740" s="32">
        <v>227</v>
      </c>
      <c r="G740" s="32">
        <v>80</v>
      </c>
    </row>
    <row r="741" spans="1:7">
      <c r="A741" s="30">
        <v>174558</v>
      </c>
      <c r="B741" s="31" t="s">
        <v>121</v>
      </c>
      <c r="C741" s="31" t="s">
        <v>122</v>
      </c>
      <c r="D741" s="31" t="s">
        <v>122</v>
      </c>
      <c r="E741" s="31" t="s">
        <v>913</v>
      </c>
      <c r="F741" s="32">
        <v>115</v>
      </c>
      <c r="G741" s="32">
        <v>132</v>
      </c>
    </row>
    <row r="742" spans="1:7">
      <c r="A742" s="30">
        <v>142332</v>
      </c>
      <c r="B742" s="31" t="s">
        <v>503</v>
      </c>
      <c r="C742" s="31" t="s">
        <v>122</v>
      </c>
      <c r="D742" s="31" t="s">
        <v>122</v>
      </c>
      <c r="E742" s="31" t="s">
        <v>913</v>
      </c>
      <c r="F742" s="32">
        <v>70</v>
      </c>
      <c r="G742" s="32">
        <v>35</v>
      </c>
    </row>
    <row r="743" spans="1:7">
      <c r="A743" s="30">
        <v>143464</v>
      </c>
      <c r="B743" s="31" t="s">
        <v>603</v>
      </c>
      <c r="C743" s="31" t="s">
        <v>122</v>
      </c>
      <c r="D743" s="31" t="s">
        <v>122</v>
      </c>
      <c r="E743" s="31" t="s">
        <v>913</v>
      </c>
      <c r="F743" s="32">
        <v>101</v>
      </c>
      <c r="G743" s="32">
        <v>42</v>
      </c>
    </row>
    <row r="744" spans="1:7">
      <c r="A744" s="30">
        <v>178223</v>
      </c>
      <c r="B744" s="31" t="s">
        <v>935</v>
      </c>
      <c r="C744" s="31" t="s">
        <v>122</v>
      </c>
      <c r="D744" s="31" t="s">
        <v>122</v>
      </c>
      <c r="E744" s="31" t="s">
        <v>913</v>
      </c>
      <c r="F744" s="32">
        <v>30</v>
      </c>
      <c r="G744" s="32">
        <v>0</v>
      </c>
    </row>
    <row r="745" spans="1:7">
      <c r="A745" s="30">
        <v>147110</v>
      </c>
      <c r="B745" s="31" t="s">
        <v>287</v>
      </c>
      <c r="C745" s="31" t="s">
        <v>122</v>
      </c>
      <c r="D745" s="31" t="s">
        <v>122</v>
      </c>
      <c r="E745" s="31" t="s">
        <v>913</v>
      </c>
      <c r="F745" s="32">
        <v>10</v>
      </c>
      <c r="G745" s="32">
        <v>5</v>
      </c>
    </row>
    <row r="746" spans="1:7">
      <c r="A746" s="30">
        <v>179755</v>
      </c>
      <c r="B746" s="31" t="s">
        <v>371</v>
      </c>
      <c r="C746" s="31" t="s">
        <v>122</v>
      </c>
      <c r="D746" s="31" t="s">
        <v>122</v>
      </c>
      <c r="E746" s="31" t="s">
        <v>913</v>
      </c>
      <c r="F746" s="32">
        <v>110</v>
      </c>
      <c r="G746" s="32">
        <v>40</v>
      </c>
    </row>
    <row r="747" spans="1:7">
      <c r="A747" s="30">
        <v>173728</v>
      </c>
      <c r="B747" s="31" t="s">
        <v>324</v>
      </c>
      <c r="C747" s="31" t="s">
        <v>122</v>
      </c>
      <c r="D747" s="31" t="s">
        <v>122</v>
      </c>
      <c r="E747" s="31" t="s">
        <v>913</v>
      </c>
      <c r="F747" s="32">
        <v>287.25</v>
      </c>
      <c r="G747" s="32">
        <v>95</v>
      </c>
    </row>
    <row r="748" spans="1:7">
      <c r="A748" s="30">
        <v>144747</v>
      </c>
      <c r="B748" s="31" t="s">
        <v>167</v>
      </c>
      <c r="C748" s="31" t="s">
        <v>122</v>
      </c>
      <c r="D748" s="31" t="s">
        <v>122</v>
      </c>
      <c r="E748" s="31" t="s">
        <v>913</v>
      </c>
      <c r="F748" s="32">
        <v>204</v>
      </c>
      <c r="G748" s="32">
        <v>88.25</v>
      </c>
    </row>
    <row r="749" spans="1:7">
      <c r="A749" s="30">
        <v>177146</v>
      </c>
      <c r="B749" s="31" t="s">
        <v>936</v>
      </c>
      <c r="C749" s="31" t="s">
        <v>122</v>
      </c>
      <c r="D749" s="31" t="s">
        <v>122</v>
      </c>
      <c r="E749" s="31" t="s">
        <v>913</v>
      </c>
      <c r="F749" s="32">
        <v>31</v>
      </c>
      <c r="G749" s="32">
        <v>0</v>
      </c>
    </row>
    <row r="750" spans="1:7">
      <c r="A750" s="30">
        <v>174756</v>
      </c>
      <c r="B750" s="31" t="s">
        <v>330</v>
      </c>
      <c r="C750" s="31" t="s">
        <v>122</v>
      </c>
      <c r="D750" s="31" t="s">
        <v>122</v>
      </c>
      <c r="E750" s="31" t="s">
        <v>913</v>
      </c>
      <c r="F750" s="32">
        <v>543</v>
      </c>
      <c r="G750" s="32">
        <v>117.5</v>
      </c>
    </row>
    <row r="751" spans="1:7">
      <c r="A751" s="30">
        <v>177092</v>
      </c>
      <c r="B751" s="31" t="s">
        <v>452</v>
      </c>
      <c r="C751" s="31" t="s">
        <v>122</v>
      </c>
      <c r="D751" s="31" t="s">
        <v>122</v>
      </c>
      <c r="E751" s="31" t="s">
        <v>913</v>
      </c>
      <c r="F751" s="32">
        <v>225.5</v>
      </c>
      <c r="G751" s="32">
        <v>74</v>
      </c>
    </row>
    <row r="752" spans="1:7">
      <c r="A752" s="30">
        <v>175247</v>
      </c>
      <c r="B752" s="31" t="s">
        <v>691</v>
      </c>
      <c r="C752" s="31" t="s">
        <v>122</v>
      </c>
      <c r="D752" s="31" t="s">
        <v>122</v>
      </c>
      <c r="E752" s="31" t="s">
        <v>913</v>
      </c>
      <c r="F752" s="32">
        <v>70</v>
      </c>
      <c r="G752" s="32">
        <v>42</v>
      </c>
    </row>
    <row r="753" spans="1:7">
      <c r="A753" s="30">
        <v>144447</v>
      </c>
      <c r="B753" s="31" t="s">
        <v>282</v>
      </c>
      <c r="C753" s="31" t="s">
        <v>122</v>
      </c>
      <c r="D753" s="31" t="s">
        <v>122</v>
      </c>
      <c r="E753" s="31" t="s">
        <v>913</v>
      </c>
      <c r="F753" s="32">
        <v>232</v>
      </c>
      <c r="G753" s="32">
        <v>91</v>
      </c>
    </row>
    <row r="754" spans="1:7">
      <c r="A754" s="30">
        <v>174482</v>
      </c>
      <c r="B754" s="31" t="s">
        <v>937</v>
      </c>
      <c r="C754" s="31" t="s">
        <v>122</v>
      </c>
      <c r="D754" s="31" t="s">
        <v>122</v>
      </c>
      <c r="E754" s="31" t="s">
        <v>913</v>
      </c>
      <c r="F754" s="32">
        <v>66</v>
      </c>
      <c r="G754" s="32">
        <v>0</v>
      </c>
    </row>
    <row r="755" spans="1:7">
      <c r="A755" s="30">
        <v>144804</v>
      </c>
      <c r="B755" s="31" t="s">
        <v>414</v>
      </c>
      <c r="C755" s="31" t="s">
        <v>122</v>
      </c>
      <c r="D755" s="31" t="s">
        <v>122</v>
      </c>
      <c r="E755" s="31" t="s">
        <v>913</v>
      </c>
      <c r="F755" s="32">
        <v>106</v>
      </c>
      <c r="G755" s="32">
        <v>35</v>
      </c>
    </row>
    <row r="756" spans="1:7">
      <c r="A756" s="30">
        <v>172084</v>
      </c>
      <c r="B756" s="31" t="s">
        <v>436</v>
      </c>
      <c r="C756" s="31" t="s">
        <v>122</v>
      </c>
      <c r="D756" s="31" t="s">
        <v>122</v>
      </c>
      <c r="E756" s="31" t="s">
        <v>913</v>
      </c>
      <c r="F756" s="32">
        <v>520.5</v>
      </c>
      <c r="G756" s="32">
        <v>94.5</v>
      </c>
    </row>
    <row r="757" spans="1:7">
      <c r="A757" s="30">
        <v>175956</v>
      </c>
      <c r="B757" s="31" t="s">
        <v>938</v>
      </c>
      <c r="C757" s="31" t="s">
        <v>122</v>
      </c>
      <c r="D757" s="31" t="s">
        <v>122</v>
      </c>
      <c r="E757" s="31" t="s">
        <v>913</v>
      </c>
      <c r="F757" s="32">
        <v>395</v>
      </c>
      <c r="G757" s="32">
        <v>0</v>
      </c>
    </row>
    <row r="758" spans="1:7">
      <c r="A758" s="30">
        <v>119050</v>
      </c>
      <c r="B758" s="31" t="s">
        <v>148</v>
      </c>
      <c r="C758" s="31" t="s">
        <v>122</v>
      </c>
      <c r="D758" s="31" t="s">
        <v>122</v>
      </c>
      <c r="E758" s="31" t="s">
        <v>913</v>
      </c>
      <c r="F758" s="32">
        <v>931.5</v>
      </c>
      <c r="G758" s="32">
        <v>270.5</v>
      </c>
    </row>
    <row r="759" spans="1:7">
      <c r="A759" s="30">
        <v>121574</v>
      </c>
      <c r="B759" s="31" t="s">
        <v>549</v>
      </c>
      <c r="C759" s="31" t="s">
        <v>122</v>
      </c>
      <c r="D759" s="31" t="s">
        <v>122</v>
      </c>
      <c r="E759" s="31" t="s">
        <v>913</v>
      </c>
      <c r="F759" s="32">
        <v>210</v>
      </c>
      <c r="G759" s="32">
        <v>35</v>
      </c>
    </row>
    <row r="760" spans="1:7">
      <c r="A760" s="30">
        <v>144910</v>
      </c>
      <c r="B760" s="31" t="s">
        <v>556</v>
      </c>
      <c r="C760" s="31" t="s">
        <v>122</v>
      </c>
      <c r="D760" s="31" t="s">
        <v>122</v>
      </c>
      <c r="E760" s="31" t="s">
        <v>913</v>
      </c>
      <c r="F760" s="32">
        <v>101</v>
      </c>
      <c r="G760" s="32">
        <v>42</v>
      </c>
    </row>
    <row r="761" spans="1:7">
      <c r="A761" s="30">
        <v>178818</v>
      </c>
      <c r="B761" s="31" t="s">
        <v>140</v>
      </c>
      <c r="C761" s="31" t="s">
        <v>122</v>
      </c>
      <c r="D761" s="31" t="s">
        <v>122</v>
      </c>
      <c r="E761" s="31" t="s">
        <v>913</v>
      </c>
      <c r="F761" s="32">
        <v>212</v>
      </c>
      <c r="G761" s="32">
        <v>35.5</v>
      </c>
    </row>
    <row r="762" spans="1:7">
      <c r="A762" s="30">
        <v>144279</v>
      </c>
      <c r="B762" s="31" t="s">
        <v>411</v>
      </c>
      <c r="C762" s="31" t="s">
        <v>122</v>
      </c>
      <c r="D762" s="31" t="s">
        <v>122</v>
      </c>
      <c r="E762" s="31" t="s">
        <v>913</v>
      </c>
      <c r="F762" s="32">
        <v>136</v>
      </c>
      <c r="G762" s="32">
        <v>35</v>
      </c>
    </row>
    <row r="763" spans="1:7">
      <c r="A763" s="30">
        <v>122196</v>
      </c>
      <c r="B763" s="31" t="s">
        <v>599</v>
      </c>
      <c r="C763" s="31" t="s">
        <v>122</v>
      </c>
      <c r="D763" s="31" t="s">
        <v>122</v>
      </c>
      <c r="E763" s="31" t="s">
        <v>913</v>
      </c>
      <c r="F763" s="32">
        <v>5</v>
      </c>
      <c r="G763" s="32">
        <v>35</v>
      </c>
    </row>
    <row r="764" spans="1:7">
      <c r="A764" s="30">
        <v>146910</v>
      </c>
      <c r="B764" s="31" t="s">
        <v>939</v>
      </c>
      <c r="C764" s="31" t="s">
        <v>122</v>
      </c>
      <c r="D764" s="31" t="s">
        <v>122</v>
      </c>
      <c r="E764" s="31" t="s">
        <v>913</v>
      </c>
      <c r="F764" s="32">
        <v>66</v>
      </c>
      <c r="G764" s="32">
        <v>0</v>
      </c>
    </row>
    <row r="765" spans="1:7">
      <c r="A765" s="30">
        <v>174377</v>
      </c>
      <c r="B765" s="31" t="s">
        <v>569</v>
      </c>
      <c r="C765" s="31" t="s">
        <v>122</v>
      </c>
      <c r="D765" s="31" t="s">
        <v>122</v>
      </c>
      <c r="E765" s="31" t="s">
        <v>913</v>
      </c>
      <c r="F765" s="32">
        <v>80</v>
      </c>
      <c r="G765" s="32">
        <v>25</v>
      </c>
    </row>
    <row r="766" spans="1:7">
      <c r="A766" s="30">
        <v>121572</v>
      </c>
      <c r="B766" s="31" t="s">
        <v>940</v>
      </c>
      <c r="C766" s="31" t="s">
        <v>122</v>
      </c>
      <c r="D766" s="31" t="s">
        <v>122</v>
      </c>
      <c r="E766" s="31" t="s">
        <v>913</v>
      </c>
      <c r="F766" s="32">
        <v>275</v>
      </c>
      <c r="G766" s="32">
        <v>0</v>
      </c>
    </row>
    <row r="767" spans="1:7">
      <c r="A767" s="30">
        <v>142270</v>
      </c>
      <c r="B767" s="31" t="s">
        <v>253</v>
      </c>
      <c r="C767" s="31" t="s">
        <v>122</v>
      </c>
      <c r="D767" s="31" t="s">
        <v>122</v>
      </c>
      <c r="E767" s="31" t="s">
        <v>913</v>
      </c>
      <c r="F767" s="32">
        <v>423.5</v>
      </c>
      <c r="G767" s="32">
        <v>0</v>
      </c>
    </row>
    <row r="768" spans="1:7">
      <c r="A768" s="30">
        <v>179929</v>
      </c>
      <c r="B768" s="31" t="s">
        <v>651</v>
      </c>
      <c r="C768" s="31" t="s">
        <v>122</v>
      </c>
      <c r="D768" s="31" t="s">
        <v>122</v>
      </c>
      <c r="E768" s="31" t="s">
        <v>913</v>
      </c>
      <c r="F768" s="32">
        <v>62</v>
      </c>
      <c r="G768" s="32">
        <v>0</v>
      </c>
    </row>
    <row r="769" spans="1:7">
      <c r="A769" s="30">
        <v>172764</v>
      </c>
      <c r="B769" s="31" t="s">
        <v>941</v>
      </c>
      <c r="C769" s="31" t="s">
        <v>108</v>
      </c>
      <c r="D769" s="31" t="s">
        <v>106</v>
      </c>
      <c r="E769" s="31" t="s">
        <v>913</v>
      </c>
      <c r="F769" s="32">
        <v>17</v>
      </c>
      <c r="G769" s="32">
        <v>0</v>
      </c>
    </row>
    <row r="770" spans="1:7">
      <c r="A770" s="30">
        <v>201654</v>
      </c>
      <c r="B770" s="31" t="s">
        <v>942</v>
      </c>
      <c r="C770" s="31" t="s">
        <v>108</v>
      </c>
      <c r="D770" s="31" t="s">
        <v>106</v>
      </c>
      <c r="E770" s="31" t="s">
        <v>913</v>
      </c>
      <c r="F770" s="32">
        <v>35</v>
      </c>
      <c r="G770" s="32">
        <v>0</v>
      </c>
    </row>
    <row r="771" spans="1:7">
      <c r="A771" s="30">
        <v>177380</v>
      </c>
      <c r="B771" s="31" t="s">
        <v>526</v>
      </c>
      <c r="C771" s="31" t="s">
        <v>108</v>
      </c>
      <c r="D771" s="31" t="s">
        <v>106</v>
      </c>
      <c r="E771" s="31" t="s">
        <v>913</v>
      </c>
      <c r="F771" s="32">
        <v>85</v>
      </c>
      <c r="G771" s="32">
        <v>17.5</v>
      </c>
    </row>
    <row r="772" spans="1:7">
      <c r="A772" s="30">
        <v>171604</v>
      </c>
      <c r="B772" s="31" t="s">
        <v>107</v>
      </c>
      <c r="C772" s="31" t="s">
        <v>108</v>
      </c>
      <c r="D772" s="31" t="s">
        <v>106</v>
      </c>
      <c r="E772" s="31" t="s">
        <v>913</v>
      </c>
      <c r="F772" s="32">
        <v>76</v>
      </c>
      <c r="G772" s="32">
        <v>52.5</v>
      </c>
    </row>
    <row r="773" spans="1:7">
      <c r="A773" s="30">
        <v>176844</v>
      </c>
      <c r="B773" s="31" t="s">
        <v>451</v>
      </c>
      <c r="C773" s="31" t="s">
        <v>108</v>
      </c>
      <c r="D773" s="31" t="s">
        <v>106</v>
      </c>
      <c r="E773" s="31" t="s">
        <v>913</v>
      </c>
      <c r="F773" s="32">
        <v>70</v>
      </c>
      <c r="G773" s="32">
        <v>42</v>
      </c>
    </row>
    <row r="774" spans="1:7">
      <c r="A774" s="30">
        <v>173611</v>
      </c>
      <c r="B774" s="31" t="s">
        <v>117</v>
      </c>
      <c r="C774" s="31" t="s">
        <v>108</v>
      </c>
      <c r="D774" s="31" t="s">
        <v>106</v>
      </c>
      <c r="E774" s="31" t="s">
        <v>913</v>
      </c>
      <c r="F774" s="32">
        <v>276</v>
      </c>
      <c r="G774" s="32">
        <v>42</v>
      </c>
    </row>
    <row r="775" spans="1:7">
      <c r="A775" s="30">
        <v>173865</v>
      </c>
      <c r="B775" s="31" t="s">
        <v>202</v>
      </c>
      <c r="C775" s="31" t="s">
        <v>108</v>
      </c>
      <c r="D775" s="31" t="s">
        <v>106</v>
      </c>
      <c r="E775" s="31" t="s">
        <v>913</v>
      </c>
      <c r="F775" s="32">
        <v>105</v>
      </c>
      <c r="G775" s="32">
        <v>70</v>
      </c>
    </row>
    <row r="776" spans="1:7">
      <c r="A776" s="30">
        <v>179387</v>
      </c>
      <c r="B776" s="31" t="s">
        <v>662</v>
      </c>
      <c r="C776" s="31" t="s">
        <v>108</v>
      </c>
      <c r="D776" s="31" t="s">
        <v>106</v>
      </c>
      <c r="E776" s="31" t="s">
        <v>913</v>
      </c>
      <c r="F776" s="32">
        <v>91.5</v>
      </c>
      <c r="G776" s="32">
        <v>42</v>
      </c>
    </row>
    <row r="777" spans="1:7">
      <c r="A777" s="30">
        <v>202268</v>
      </c>
      <c r="B777" s="31" t="s">
        <v>484</v>
      </c>
      <c r="C777" s="31" t="s">
        <v>108</v>
      </c>
      <c r="D777" s="31" t="s">
        <v>106</v>
      </c>
      <c r="E777" s="31" t="s">
        <v>913</v>
      </c>
      <c r="F777" s="32">
        <v>115</v>
      </c>
      <c r="G777" s="32">
        <v>42</v>
      </c>
    </row>
    <row r="778" spans="1:7">
      <c r="A778" s="30">
        <v>177425</v>
      </c>
      <c r="B778" s="31" t="s">
        <v>943</v>
      </c>
      <c r="C778" s="31" t="s">
        <v>108</v>
      </c>
      <c r="D778" s="31" t="s">
        <v>106</v>
      </c>
      <c r="E778" s="31" t="s">
        <v>913</v>
      </c>
      <c r="F778" s="32">
        <v>170</v>
      </c>
      <c r="G778" s="32">
        <v>0</v>
      </c>
    </row>
    <row r="779" spans="1:7">
      <c r="A779" s="30">
        <v>173781</v>
      </c>
      <c r="B779" s="31" t="s">
        <v>944</v>
      </c>
      <c r="C779" s="31" t="s">
        <v>108</v>
      </c>
      <c r="D779" s="31" t="s">
        <v>106</v>
      </c>
      <c r="E779" s="31" t="s">
        <v>913</v>
      </c>
      <c r="F779" s="32">
        <v>35</v>
      </c>
      <c r="G779" s="32">
        <v>0</v>
      </c>
    </row>
    <row r="780" spans="1:7">
      <c r="A780" s="30">
        <v>177354</v>
      </c>
      <c r="B780" s="31" t="s">
        <v>454</v>
      </c>
      <c r="C780" s="31" t="s">
        <v>108</v>
      </c>
      <c r="D780" s="31" t="s">
        <v>106</v>
      </c>
      <c r="E780" s="31" t="s">
        <v>913</v>
      </c>
      <c r="F780" s="32">
        <v>85</v>
      </c>
      <c r="G780" s="32">
        <v>42</v>
      </c>
    </row>
    <row r="781" spans="1:7">
      <c r="A781" s="30">
        <v>178136</v>
      </c>
      <c r="B781" s="31" t="s">
        <v>945</v>
      </c>
      <c r="C781" s="31" t="s">
        <v>108</v>
      </c>
      <c r="D781" s="31" t="s">
        <v>106</v>
      </c>
      <c r="E781" s="31" t="s">
        <v>913</v>
      </c>
      <c r="F781" s="32">
        <v>35</v>
      </c>
      <c r="G781" s="32">
        <v>0</v>
      </c>
    </row>
    <row r="782" spans="1:7">
      <c r="A782" s="30">
        <v>173298</v>
      </c>
      <c r="B782" s="31" t="s">
        <v>649</v>
      </c>
      <c r="C782" s="31" t="s">
        <v>108</v>
      </c>
      <c r="D782" s="31" t="s">
        <v>106</v>
      </c>
      <c r="E782" s="31" t="s">
        <v>913</v>
      </c>
      <c r="F782" s="32">
        <v>70</v>
      </c>
      <c r="G782" s="32">
        <v>35</v>
      </c>
    </row>
    <row r="783" spans="1:7">
      <c r="A783" s="30">
        <v>170903</v>
      </c>
      <c r="B783" s="31" t="s">
        <v>946</v>
      </c>
      <c r="C783" s="31" t="s">
        <v>108</v>
      </c>
      <c r="D783" s="31" t="s">
        <v>106</v>
      </c>
      <c r="E783" s="31" t="s">
        <v>913</v>
      </c>
      <c r="F783" s="32">
        <v>35</v>
      </c>
      <c r="G783" s="32">
        <v>0</v>
      </c>
    </row>
    <row r="784" spans="1:7">
      <c r="A784" s="30">
        <v>176362</v>
      </c>
      <c r="B784" s="31" t="s">
        <v>947</v>
      </c>
      <c r="C784" s="31" t="s">
        <v>108</v>
      </c>
      <c r="D784" s="31" t="s">
        <v>106</v>
      </c>
      <c r="E784" s="31" t="s">
        <v>913</v>
      </c>
      <c r="F784" s="32">
        <v>10</v>
      </c>
      <c r="G784" s="32">
        <v>0</v>
      </c>
    </row>
    <row r="785" spans="1:7">
      <c r="A785" s="30">
        <v>201209</v>
      </c>
      <c r="B785" s="31" t="s">
        <v>948</v>
      </c>
      <c r="C785" s="31" t="s">
        <v>108</v>
      </c>
      <c r="D785" s="31" t="s">
        <v>106</v>
      </c>
      <c r="E785" s="31" t="s">
        <v>913</v>
      </c>
      <c r="F785" s="32">
        <v>55</v>
      </c>
      <c r="G785" s="32">
        <v>0</v>
      </c>
    </row>
    <row r="786" spans="1:7">
      <c r="A786" s="30">
        <v>202427</v>
      </c>
      <c r="B786" s="31" t="s">
        <v>594</v>
      </c>
      <c r="C786" s="31" t="s">
        <v>200</v>
      </c>
      <c r="D786" s="31" t="s">
        <v>106</v>
      </c>
      <c r="E786" s="31" t="s">
        <v>913</v>
      </c>
      <c r="F786" s="32">
        <v>65</v>
      </c>
      <c r="G786" s="32">
        <v>35</v>
      </c>
    </row>
    <row r="787" spans="1:7">
      <c r="A787" s="30">
        <v>176325</v>
      </c>
      <c r="B787" s="31" t="s">
        <v>651</v>
      </c>
      <c r="C787" s="31" t="s">
        <v>200</v>
      </c>
      <c r="D787" s="31" t="s">
        <v>106</v>
      </c>
      <c r="E787" s="31" t="s">
        <v>913</v>
      </c>
      <c r="F787" s="32">
        <v>20</v>
      </c>
      <c r="G787" s="32">
        <v>10</v>
      </c>
    </row>
    <row r="788" spans="1:7">
      <c r="A788" s="30">
        <v>179891</v>
      </c>
      <c r="B788" s="31" t="s">
        <v>372</v>
      </c>
      <c r="C788" s="31" t="s">
        <v>200</v>
      </c>
      <c r="D788" s="31" t="s">
        <v>106</v>
      </c>
      <c r="E788" s="31" t="s">
        <v>913</v>
      </c>
      <c r="F788" s="32">
        <v>320</v>
      </c>
      <c r="G788" s="32">
        <v>65</v>
      </c>
    </row>
    <row r="789" spans="1:7">
      <c r="A789" s="30">
        <v>140821</v>
      </c>
      <c r="B789" s="31" t="s">
        <v>949</v>
      </c>
      <c r="C789" s="31" t="s">
        <v>200</v>
      </c>
      <c r="D789" s="31" t="s">
        <v>106</v>
      </c>
      <c r="E789" s="31" t="s">
        <v>913</v>
      </c>
      <c r="F789" s="32">
        <v>70</v>
      </c>
      <c r="G789" s="32">
        <v>0</v>
      </c>
    </row>
    <row r="790" spans="1:7">
      <c r="A790" s="30">
        <v>179031</v>
      </c>
      <c r="B790" s="31" t="s">
        <v>950</v>
      </c>
      <c r="C790" s="31" t="s">
        <v>200</v>
      </c>
      <c r="D790" s="31" t="s">
        <v>106</v>
      </c>
      <c r="E790" s="31" t="s">
        <v>913</v>
      </c>
      <c r="F790" s="32">
        <v>65</v>
      </c>
      <c r="G790" s="32">
        <v>0</v>
      </c>
    </row>
    <row r="791" spans="1:7">
      <c r="A791" s="30">
        <v>202428</v>
      </c>
      <c r="B791" s="31" t="s">
        <v>250</v>
      </c>
      <c r="C791" s="31" t="s">
        <v>200</v>
      </c>
      <c r="D791" s="31" t="s">
        <v>106</v>
      </c>
      <c r="E791" s="31" t="s">
        <v>913</v>
      </c>
      <c r="F791" s="32">
        <v>113.25</v>
      </c>
      <c r="G791" s="32">
        <v>10</v>
      </c>
    </row>
    <row r="792" spans="1:7">
      <c r="A792" s="30">
        <v>173749</v>
      </c>
      <c r="B792" s="31" t="s">
        <v>199</v>
      </c>
      <c r="C792" s="31" t="s">
        <v>200</v>
      </c>
      <c r="D792" s="31" t="s">
        <v>106</v>
      </c>
      <c r="E792" s="31" t="s">
        <v>913</v>
      </c>
      <c r="F792" s="32">
        <v>180</v>
      </c>
      <c r="G792" s="32">
        <v>50</v>
      </c>
    </row>
    <row r="793" spans="1:7">
      <c r="A793" s="30">
        <v>143148</v>
      </c>
      <c r="B793" s="31" t="s">
        <v>676</v>
      </c>
      <c r="C793" s="31" t="s">
        <v>200</v>
      </c>
      <c r="D793" s="31" t="s">
        <v>106</v>
      </c>
      <c r="E793" s="31" t="s">
        <v>913</v>
      </c>
      <c r="F793" s="32">
        <v>148.5</v>
      </c>
      <c r="G793" s="32">
        <v>35</v>
      </c>
    </row>
    <row r="794" spans="1:7">
      <c r="A794" s="30">
        <v>179024</v>
      </c>
      <c r="B794" s="31" t="s">
        <v>236</v>
      </c>
      <c r="C794" s="31" t="s">
        <v>200</v>
      </c>
      <c r="D794" s="31" t="s">
        <v>106</v>
      </c>
      <c r="E794" s="31" t="s">
        <v>913</v>
      </c>
      <c r="F794" s="32">
        <v>65</v>
      </c>
      <c r="G794" s="32">
        <v>20</v>
      </c>
    </row>
    <row r="795" spans="1:7">
      <c r="A795" s="30">
        <v>202204</v>
      </c>
      <c r="B795" s="31" t="s">
        <v>384</v>
      </c>
      <c r="C795" s="31" t="s">
        <v>200</v>
      </c>
      <c r="D795" s="31" t="s">
        <v>106</v>
      </c>
      <c r="E795" s="31" t="s">
        <v>913</v>
      </c>
      <c r="F795" s="32">
        <v>155</v>
      </c>
      <c r="G795" s="32">
        <v>99</v>
      </c>
    </row>
    <row r="796" spans="1:7">
      <c r="A796" s="30">
        <v>172193</v>
      </c>
      <c r="B796" s="31" t="s">
        <v>646</v>
      </c>
      <c r="C796" s="31" t="s">
        <v>200</v>
      </c>
      <c r="D796" s="31" t="s">
        <v>106</v>
      </c>
      <c r="E796" s="31" t="s">
        <v>913</v>
      </c>
      <c r="F796" s="32">
        <v>112.5</v>
      </c>
      <c r="G796" s="32">
        <v>55</v>
      </c>
    </row>
    <row r="797" spans="1:7">
      <c r="A797" s="30">
        <v>143114</v>
      </c>
      <c r="B797" s="31" t="s">
        <v>278</v>
      </c>
      <c r="C797" s="31" t="s">
        <v>200</v>
      </c>
      <c r="D797" s="31" t="s">
        <v>106</v>
      </c>
      <c r="E797" s="31" t="s">
        <v>913</v>
      </c>
      <c r="F797" s="32">
        <v>218</v>
      </c>
      <c r="G797" s="32">
        <v>67.25</v>
      </c>
    </row>
    <row r="798" spans="1:7">
      <c r="A798" s="30">
        <v>140913</v>
      </c>
      <c r="B798" s="31" t="s">
        <v>401</v>
      </c>
      <c r="C798" s="31" t="s">
        <v>200</v>
      </c>
      <c r="D798" s="31" t="s">
        <v>106</v>
      </c>
      <c r="E798" s="31" t="s">
        <v>913</v>
      </c>
      <c r="F798" s="32">
        <v>132.5</v>
      </c>
      <c r="G798" s="32">
        <v>45</v>
      </c>
    </row>
    <row r="799" spans="1:7">
      <c r="A799" s="30">
        <v>176960</v>
      </c>
      <c r="B799" s="31" t="s">
        <v>222</v>
      </c>
      <c r="C799" s="31" t="s">
        <v>200</v>
      </c>
      <c r="D799" s="31" t="s">
        <v>106</v>
      </c>
      <c r="E799" s="31" t="s">
        <v>913</v>
      </c>
      <c r="F799" s="32">
        <v>88.75</v>
      </c>
      <c r="G799" s="32">
        <v>3.5</v>
      </c>
    </row>
    <row r="800" spans="1:7">
      <c r="A800" s="30">
        <v>176378</v>
      </c>
      <c r="B800" s="31" t="s">
        <v>217</v>
      </c>
      <c r="C800" s="31" t="s">
        <v>200</v>
      </c>
      <c r="D800" s="31" t="s">
        <v>106</v>
      </c>
      <c r="E800" s="31" t="s">
        <v>913</v>
      </c>
      <c r="F800" s="32">
        <v>335.15</v>
      </c>
      <c r="G800" s="32">
        <v>100.25</v>
      </c>
    </row>
    <row r="801" spans="1:7">
      <c r="A801" s="30">
        <v>143113</v>
      </c>
      <c r="B801" s="31" t="s">
        <v>277</v>
      </c>
      <c r="C801" s="31" t="s">
        <v>200</v>
      </c>
      <c r="D801" s="31" t="s">
        <v>106</v>
      </c>
      <c r="E801" s="31" t="s">
        <v>913</v>
      </c>
      <c r="F801" s="32">
        <v>166</v>
      </c>
      <c r="G801" s="32">
        <v>55</v>
      </c>
    </row>
    <row r="802" spans="1:7">
      <c r="A802" s="30">
        <v>175662</v>
      </c>
      <c r="B802" s="31" t="s">
        <v>951</v>
      </c>
      <c r="C802" s="31" t="s">
        <v>162</v>
      </c>
      <c r="D802" s="31" t="s">
        <v>106</v>
      </c>
      <c r="E802" s="31" t="s">
        <v>913</v>
      </c>
      <c r="F802" s="32">
        <v>35</v>
      </c>
      <c r="G802" s="32">
        <v>0</v>
      </c>
    </row>
    <row r="803" spans="1:7">
      <c r="A803" s="30">
        <v>177742</v>
      </c>
      <c r="B803" s="31" t="s">
        <v>952</v>
      </c>
      <c r="C803" s="31" t="s">
        <v>162</v>
      </c>
      <c r="D803" s="31" t="s">
        <v>106</v>
      </c>
      <c r="E803" s="31" t="s">
        <v>913</v>
      </c>
      <c r="F803" s="32">
        <v>35</v>
      </c>
      <c r="G803" s="32">
        <v>0</v>
      </c>
    </row>
    <row r="804" spans="1:7">
      <c r="A804" s="30">
        <v>179472</v>
      </c>
      <c r="B804" s="31" t="s">
        <v>532</v>
      </c>
      <c r="C804" s="31" t="s">
        <v>162</v>
      </c>
      <c r="D804" s="31" t="s">
        <v>106</v>
      </c>
      <c r="E804" s="31" t="s">
        <v>913</v>
      </c>
      <c r="F804" s="32">
        <v>70</v>
      </c>
      <c r="G804" s="32">
        <v>72</v>
      </c>
    </row>
    <row r="805" spans="1:7">
      <c r="A805" s="30">
        <v>173686</v>
      </c>
      <c r="B805" s="31" t="s">
        <v>712</v>
      </c>
      <c r="C805" s="31" t="s">
        <v>162</v>
      </c>
      <c r="D805" s="31" t="s">
        <v>106</v>
      </c>
      <c r="E805" s="31" t="s">
        <v>913</v>
      </c>
      <c r="F805" s="32">
        <v>30</v>
      </c>
      <c r="G805" s="32">
        <v>35</v>
      </c>
    </row>
    <row r="806" spans="1:7">
      <c r="A806" s="30">
        <v>202225</v>
      </c>
      <c r="B806" s="31" t="s">
        <v>385</v>
      </c>
      <c r="C806" s="31" t="s">
        <v>162</v>
      </c>
      <c r="D806" s="31" t="s">
        <v>106</v>
      </c>
      <c r="E806" s="31" t="s">
        <v>913</v>
      </c>
      <c r="F806" s="32">
        <v>144</v>
      </c>
      <c r="G806" s="32">
        <v>53</v>
      </c>
    </row>
    <row r="807" spans="1:7">
      <c r="A807" s="30">
        <v>173750</v>
      </c>
      <c r="B807" s="31" t="s">
        <v>201</v>
      </c>
      <c r="C807" s="31" t="s">
        <v>162</v>
      </c>
      <c r="D807" s="31" t="s">
        <v>106</v>
      </c>
      <c r="E807" s="31" t="s">
        <v>913</v>
      </c>
      <c r="F807" s="32">
        <v>150</v>
      </c>
      <c r="G807" s="32">
        <v>70</v>
      </c>
    </row>
    <row r="808" spans="1:7">
      <c r="A808" s="30">
        <v>177069</v>
      </c>
      <c r="B808" s="31" t="s">
        <v>345</v>
      </c>
      <c r="C808" s="31" t="s">
        <v>162</v>
      </c>
      <c r="D808" s="31" t="s">
        <v>106</v>
      </c>
      <c r="E808" s="31" t="s">
        <v>913</v>
      </c>
      <c r="F808" s="32">
        <v>35</v>
      </c>
      <c r="G808" s="32">
        <v>15</v>
      </c>
    </row>
    <row r="809" spans="1:7">
      <c r="A809" s="30">
        <v>141698</v>
      </c>
      <c r="B809" s="31" t="s">
        <v>117</v>
      </c>
      <c r="C809" s="31" t="s">
        <v>162</v>
      </c>
      <c r="D809" s="31" t="s">
        <v>106</v>
      </c>
      <c r="E809" s="31" t="s">
        <v>913</v>
      </c>
      <c r="F809" s="32">
        <v>197</v>
      </c>
      <c r="G809" s="32">
        <v>107</v>
      </c>
    </row>
    <row r="810" spans="1:7">
      <c r="A810" s="30">
        <v>179998</v>
      </c>
      <c r="B810" s="31" t="s">
        <v>137</v>
      </c>
      <c r="C810" s="31" t="s">
        <v>162</v>
      </c>
      <c r="D810" s="31" t="s">
        <v>106</v>
      </c>
      <c r="E810" s="31" t="s">
        <v>913</v>
      </c>
      <c r="F810" s="32">
        <v>60</v>
      </c>
      <c r="G810" s="32">
        <v>0</v>
      </c>
    </row>
    <row r="811" spans="1:7">
      <c r="A811" s="30">
        <v>170958</v>
      </c>
      <c r="B811" s="31" t="s">
        <v>608</v>
      </c>
      <c r="C811" s="31" t="s">
        <v>162</v>
      </c>
      <c r="D811" s="31" t="s">
        <v>106</v>
      </c>
      <c r="E811" s="31" t="s">
        <v>913</v>
      </c>
      <c r="F811" s="32">
        <v>212</v>
      </c>
      <c r="G811" s="32">
        <v>42</v>
      </c>
    </row>
    <row r="812" spans="1:7">
      <c r="A812" s="30">
        <v>178150</v>
      </c>
      <c r="B812" s="31" t="s">
        <v>581</v>
      </c>
      <c r="C812" s="31" t="s">
        <v>162</v>
      </c>
      <c r="D812" s="31" t="s">
        <v>106</v>
      </c>
      <c r="E812" s="31" t="s">
        <v>913</v>
      </c>
      <c r="F812" s="32">
        <v>125</v>
      </c>
      <c r="G812" s="32">
        <v>30</v>
      </c>
    </row>
    <row r="813" spans="1:7">
      <c r="A813" s="30">
        <v>179907</v>
      </c>
      <c r="B813" s="31" t="s">
        <v>375</v>
      </c>
      <c r="C813" s="31" t="s">
        <v>162</v>
      </c>
      <c r="D813" s="31" t="s">
        <v>106</v>
      </c>
      <c r="E813" s="31" t="s">
        <v>913</v>
      </c>
      <c r="F813" s="32">
        <v>100</v>
      </c>
      <c r="G813" s="32">
        <v>20</v>
      </c>
    </row>
    <row r="814" spans="1:7">
      <c r="A814" s="30">
        <v>179908</v>
      </c>
      <c r="B814" s="31" t="s">
        <v>479</v>
      </c>
      <c r="C814" s="31" t="s">
        <v>162</v>
      </c>
      <c r="D814" s="31" t="s">
        <v>106</v>
      </c>
      <c r="E814" s="31" t="s">
        <v>913</v>
      </c>
      <c r="F814" s="32">
        <v>235</v>
      </c>
      <c r="G814" s="32">
        <v>70</v>
      </c>
    </row>
    <row r="815" spans="1:7">
      <c r="A815" s="30">
        <v>178659</v>
      </c>
      <c r="B815" s="31" t="s">
        <v>953</v>
      </c>
      <c r="C815" s="31" t="s">
        <v>162</v>
      </c>
      <c r="D815" s="31" t="s">
        <v>106</v>
      </c>
      <c r="E815" s="31" t="s">
        <v>913</v>
      </c>
      <c r="F815" s="32">
        <v>35</v>
      </c>
      <c r="G815" s="32">
        <v>0</v>
      </c>
    </row>
    <row r="816" spans="1:7">
      <c r="A816" s="30">
        <v>141715</v>
      </c>
      <c r="B816" s="31" t="s">
        <v>954</v>
      </c>
      <c r="C816" s="31" t="s">
        <v>162</v>
      </c>
      <c r="D816" s="31" t="s">
        <v>106</v>
      </c>
      <c r="E816" s="31" t="s">
        <v>913</v>
      </c>
      <c r="F816" s="32">
        <v>25</v>
      </c>
      <c r="G816" s="32">
        <v>0</v>
      </c>
    </row>
    <row r="817" spans="1:7">
      <c r="A817" s="30">
        <v>176363</v>
      </c>
      <c r="B817" s="31" t="s">
        <v>652</v>
      </c>
      <c r="C817" s="31" t="s">
        <v>106</v>
      </c>
      <c r="D817" s="31" t="s">
        <v>106</v>
      </c>
      <c r="E817" s="31" t="s">
        <v>913</v>
      </c>
      <c r="F817" s="32">
        <v>32</v>
      </c>
      <c r="G817" s="32">
        <v>35</v>
      </c>
    </row>
    <row r="818" spans="1:7">
      <c r="A818" s="30">
        <v>179566</v>
      </c>
      <c r="B818" s="31" t="s">
        <v>370</v>
      </c>
      <c r="C818" s="31" t="s">
        <v>106</v>
      </c>
      <c r="D818" s="31" t="s">
        <v>106</v>
      </c>
      <c r="E818" s="31" t="s">
        <v>913</v>
      </c>
      <c r="F818" s="32">
        <v>40</v>
      </c>
      <c r="G818" s="32">
        <v>10</v>
      </c>
    </row>
    <row r="819" spans="1:7">
      <c r="A819" s="30">
        <v>202287</v>
      </c>
      <c r="B819" s="31" t="s">
        <v>722</v>
      </c>
      <c r="C819" s="31" t="s">
        <v>106</v>
      </c>
      <c r="D819" s="31" t="s">
        <v>106</v>
      </c>
      <c r="E819" s="31" t="s">
        <v>913</v>
      </c>
      <c r="F819" s="32">
        <v>50</v>
      </c>
      <c r="G819" s="32">
        <v>10</v>
      </c>
    </row>
    <row r="820" spans="1:7">
      <c r="A820" s="30">
        <v>177516</v>
      </c>
      <c r="B820" s="31" t="s">
        <v>135</v>
      </c>
      <c r="C820" s="31" t="s">
        <v>106</v>
      </c>
      <c r="D820" s="31" t="s">
        <v>106</v>
      </c>
      <c r="E820" s="31" t="s">
        <v>913</v>
      </c>
      <c r="F820" s="32">
        <v>34</v>
      </c>
      <c r="G820" s="32">
        <v>2</v>
      </c>
    </row>
    <row r="821" spans="1:7">
      <c r="A821" s="30">
        <v>141905</v>
      </c>
      <c r="B821" s="31" t="s">
        <v>163</v>
      </c>
      <c r="C821" s="31" t="s">
        <v>106</v>
      </c>
      <c r="D821" s="31" t="s">
        <v>106</v>
      </c>
      <c r="E821" s="31" t="s">
        <v>913</v>
      </c>
      <c r="F821" s="32">
        <v>106</v>
      </c>
      <c r="G821" s="32">
        <v>10</v>
      </c>
    </row>
    <row r="822" spans="1:7">
      <c r="A822" s="30">
        <v>175856</v>
      </c>
      <c r="B822" s="31" t="s">
        <v>212</v>
      </c>
      <c r="C822" s="31" t="s">
        <v>106</v>
      </c>
      <c r="D822" s="31" t="s">
        <v>106</v>
      </c>
      <c r="E822" s="31" t="s">
        <v>913</v>
      </c>
      <c r="F822" s="32">
        <v>163.5</v>
      </c>
      <c r="G822" s="32">
        <v>55</v>
      </c>
    </row>
    <row r="823" spans="1:7">
      <c r="A823" s="30">
        <v>174384</v>
      </c>
      <c r="B823" s="31" t="s">
        <v>204</v>
      </c>
      <c r="C823" s="31" t="s">
        <v>106</v>
      </c>
      <c r="D823" s="31" t="s">
        <v>106</v>
      </c>
      <c r="E823" s="31" t="s">
        <v>913</v>
      </c>
      <c r="F823" s="32">
        <v>70</v>
      </c>
      <c r="G823" s="32">
        <v>35</v>
      </c>
    </row>
    <row r="824" spans="1:7">
      <c r="A824" s="30">
        <v>174316</v>
      </c>
      <c r="B824" s="31" t="s">
        <v>203</v>
      </c>
      <c r="C824" s="31" t="s">
        <v>106</v>
      </c>
      <c r="D824" s="31" t="s">
        <v>106</v>
      </c>
      <c r="E824" s="31" t="s">
        <v>913</v>
      </c>
      <c r="F824" s="32">
        <v>170</v>
      </c>
      <c r="G824" s="32">
        <v>52</v>
      </c>
    </row>
    <row r="825" spans="1:7">
      <c r="A825" s="30">
        <v>171887</v>
      </c>
      <c r="B825" s="31" t="s">
        <v>188</v>
      </c>
      <c r="C825" s="31" t="s">
        <v>106</v>
      </c>
      <c r="D825" s="31" t="s">
        <v>106</v>
      </c>
      <c r="E825" s="31" t="s">
        <v>913</v>
      </c>
      <c r="F825" s="32">
        <v>164</v>
      </c>
      <c r="G825" s="32">
        <v>52</v>
      </c>
    </row>
    <row r="826" spans="1:7">
      <c r="A826" s="30">
        <v>171578</v>
      </c>
      <c r="B826" s="31" t="s">
        <v>105</v>
      </c>
      <c r="C826" s="31" t="s">
        <v>106</v>
      </c>
      <c r="D826" s="31" t="s">
        <v>106</v>
      </c>
      <c r="E826" s="31" t="s">
        <v>913</v>
      </c>
      <c r="F826" s="32">
        <v>350</v>
      </c>
      <c r="G826" s="32">
        <v>122.7</v>
      </c>
    </row>
    <row r="827" spans="1:7">
      <c r="A827" s="30">
        <v>174166</v>
      </c>
      <c r="B827" s="31" t="s">
        <v>119</v>
      </c>
      <c r="C827" s="31" t="s">
        <v>106</v>
      </c>
      <c r="D827" s="31" t="s">
        <v>106</v>
      </c>
      <c r="E827" s="31" t="s">
        <v>913</v>
      </c>
      <c r="F827" s="32">
        <v>854.2</v>
      </c>
      <c r="G827" s="32">
        <v>200</v>
      </c>
    </row>
    <row r="828" spans="1:7">
      <c r="A828" s="30">
        <v>202165</v>
      </c>
      <c r="B828" s="31" t="s">
        <v>955</v>
      </c>
      <c r="C828" s="31" t="s">
        <v>106</v>
      </c>
      <c r="D828" s="31" t="s">
        <v>106</v>
      </c>
      <c r="E828" s="31" t="s">
        <v>913</v>
      </c>
      <c r="F828" s="32">
        <v>36.25</v>
      </c>
      <c r="G828" s="32">
        <v>0</v>
      </c>
    </row>
    <row r="829" spans="1:7">
      <c r="A829" s="30">
        <v>202205</v>
      </c>
      <c r="B829" s="31" t="s">
        <v>483</v>
      </c>
      <c r="C829" s="31" t="s">
        <v>106</v>
      </c>
      <c r="D829" s="31" t="s">
        <v>106</v>
      </c>
      <c r="E829" s="31" t="s">
        <v>913</v>
      </c>
      <c r="F829" s="32">
        <v>112.5</v>
      </c>
      <c r="G829" s="32">
        <v>10</v>
      </c>
    </row>
    <row r="830" spans="1:7">
      <c r="A830" s="30">
        <v>178151</v>
      </c>
      <c r="B830" s="31" t="s">
        <v>354</v>
      </c>
      <c r="C830" s="31" t="s">
        <v>106</v>
      </c>
      <c r="D830" s="31" t="s">
        <v>106</v>
      </c>
      <c r="E830" s="31" t="s">
        <v>913</v>
      </c>
      <c r="F830" s="32">
        <v>18.5</v>
      </c>
      <c r="G830" s="32">
        <v>5</v>
      </c>
    </row>
    <row r="831" spans="1:7">
      <c r="A831" s="30">
        <v>201011</v>
      </c>
      <c r="B831" s="31" t="s">
        <v>956</v>
      </c>
      <c r="C831" s="31" t="s">
        <v>106</v>
      </c>
      <c r="D831" s="31" t="s">
        <v>106</v>
      </c>
      <c r="E831" s="31" t="s">
        <v>913</v>
      </c>
      <c r="F831" s="32">
        <v>45</v>
      </c>
      <c r="G831" s="32">
        <v>0</v>
      </c>
    </row>
    <row r="832" spans="1:7">
      <c r="A832" s="30">
        <v>201987</v>
      </c>
      <c r="B832" s="31" t="s">
        <v>382</v>
      </c>
      <c r="C832" s="31" t="s">
        <v>106</v>
      </c>
      <c r="D832" s="31" t="s">
        <v>106</v>
      </c>
      <c r="E832" s="31" t="s">
        <v>913</v>
      </c>
      <c r="F832" s="32">
        <v>37.049999999999997</v>
      </c>
      <c r="G832" s="32">
        <v>6.25</v>
      </c>
    </row>
    <row r="833" spans="1:7">
      <c r="A833" s="30">
        <v>177299</v>
      </c>
      <c r="B833" s="31" t="s">
        <v>703</v>
      </c>
      <c r="C833" s="31" t="s">
        <v>106</v>
      </c>
      <c r="D833" s="31" t="s">
        <v>106</v>
      </c>
      <c r="E833" s="31" t="s">
        <v>913</v>
      </c>
      <c r="F833" s="32">
        <v>20</v>
      </c>
      <c r="G833" s="32">
        <v>0</v>
      </c>
    </row>
    <row r="834" spans="1:7">
      <c r="A834" s="30">
        <v>202435</v>
      </c>
      <c r="B834" s="31" t="s">
        <v>957</v>
      </c>
      <c r="C834" s="31" t="s">
        <v>106</v>
      </c>
      <c r="D834" s="31" t="s">
        <v>106</v>
      </c>
      <c r="E834" s="31" t="s">
        <v>913</v>
      </c>
      <c r="F834" s="32">
        <v>103.75</v>
      </c>
      <c r="G834" s="32">
        <v>0</v>
      </c>
    </row>
    <row r="835" spans="1:7">
      <c r="A835" s="30">
        <v>202581</v>
      </c>
      <c r="B835" s="31" t="s">
        <v>252</v>
      </c>
      <c r="C835" s="31" t="s">
        <v>54</v>
      </c>
      <c r="D835" s="31" t="s">
        <v>51</v>
      </c>
      <c r="E835" s="31" t="s">
        <v>913</v>
      </c>
      <c r="F835" s="32">
        <v>3</v>
      </c>
      <c r="G835" s="32">
        <v>10</v>
      </c>
    </row>
    <row r="836" spans="1:7">
      <c r="A836" s="30">
        <v>202474</v>
      </c>
      <c r="B836" s="31" t="s">
        <v>958</v>
      </c>
      <c r="C836" s="31" t="s">
        <v>54</v>
      </c>
      <c r="D836" s="31" t="s">
        <v>51</v>
      </c>
      <c r="E836" s="31" t="s">
        <v>913</v>
      </c>
      <c r="F836" s="32">
        <v>30</v>
      </c>
      <c r="G836" s="32">
        <v>0</v>
      </c>
    </row>
    <row r="837" spans="1:7">
      <c r="A837" s="30">
        <v>179550</v>
      </c>
      <c r="B837" s="31" t="s">
        <v>663</v>
      </c>
      <c r="C837" s="31" t="s">
        <v>54</v>
      </c>
      <c r="D837" s="31" t="s">
        <v>51</v>
      </c>
      <c r="E837" s="31" t="s">
        <v>913</v>
      </c>
      <c r="F837" s="32">
        <v>50</v>
      </c>
      <c r="G837" s="32">
        <v>10</v>
      </c>
    </row>
    <row r="838" spans="1:7">
      <c r="A838" s="30">
        <v>119028</v>
      </c>
      <c r="B838" s="31" t="s">
        <v>52</v>
      </c>
      <c r="C838" s="31" t="s">
        <v>54</v>
      </c>
      <c r="D838" s="31" t="s">
        <v>51</v>
      </c>
      <c r="E838" s="31" t="s">
        <v>913</v>
      </c>
      <c r="F838" s="32">
        <v>1836.95</v>
      </c>
      <c r="G838" s="32">
        <v>594</v>
      </c>
    </row>
    <row r="839" spans="1:7">
      <c r="A839" s="30">
        <v>179609</v>
      </c>
      <c r="B839" s="31" t="s">
        <v>959</v>
      </c>
      <c r="C839" s="31" t="s">
        <v>54</v>
      </c>
      <c r="D839" s="31" t="s">
        <v>51</v>
      </c>
      <c r="E839" s="31" t="s">
        <v>913</v>
      </c>
      <c r="F839" s="32">
        <v>36.35</v>
      </c>
      <c r="G839" s="32">
        <v>0</v>
      </c>
    </row>
    <row r="840" spans="1:7">
      <c r="A840" s="30">
        <v>201838</v>
      </c>
      <c r="B840" s="31" t="s">
        <v>669</v>
      </c>
      <c r="C840" s="31" t="s">
        <v>54</v>
      </c>
      <c r="D840" s="31" t="s">
        <v>51</v>
      </c>
      <c r="E840" s="31" t="s">
        <v>913</v>
      </c>
      <c r="F840" s="32">
        <v>58.5</v>
      </c>
      <c r="G840" s="32">
        <v>10</v>
      </c>
    </row>
    <row r="841" spans="1:7">
      <c r="A841" s="30">
        <v>172905</v>
      </c>
      <c r="B841" s="31" t="s">
        <v>960</v>
      </c>
      <c r="C841" s="31" t="s">
        <v>54</v>
      </c>
      <c r="D841" s="31" t="s">
        <v>51</v>
      </c>
      <c r="E841" s="31" t="s">
        <v>913</v>
      </c>
      <c r="F841" s="32">
        <v>83.75</v>
      </c>
      <c r="G841" s="32">
        <v>0</v>
      </c>
    </row>
    <row r="842" spans="1:7">
      <c r="A842" s="30">
        <v>172597</v>
      </c>
      <c r="B842" s="31" t="s">
        <v>961</v>
      </c>
      <c r="C842" s="31" t="s">
        <v>54</v>
      </c>
      <c r="D842" s="31" t="s">
        <v>51</v>
      </c>
      <c r="E842" s="31" t="s">
        <v>913</v>
      </c>
      <c r="F842" s="32">
        <v>142.5</v>
      </c>
      <c r="G842" s="32">
        <v>0</v>
      </c>
    </row>
    <row r="843" spans="1:7">
      <c r="A843" s="30">
        <v>176015</v>
      </c>
      <c r="B843" s="31" t="s">
        <v>213</v>
      </c>
      <c r="C843" s="31" t="s">
        <v>54</v>
      </c>
      <c r="D843" s="31" t="s">
        <v>51</v>
      </c>
      <c r="E843" s="31" t="s">
        <v>913</v>
      </c>
      <c r="F843" s="32">
        <v>86.25</v>
      </c>
      <c r="G843" s="32">
        <v>10</v>
      </c>
    </row>
    <row r="844" spans="1:7">
      <c r="A844" s="30">
        <v>172906</v>
      </c>
      <c r="B844" s="31" t="s">
        <v>686</v>
      </c>
      <c r="C844" s="31" t="s">
        <v>54</v>
      </c>
      <c r="D844" s="31" t="s">
        <v>51</v>
      </c>
      <c r="E844" s="31" t="s">
        <v>913</v>
      </c>
      <c r="F844" s="32">
        <v>100</v>
      </c>
      <c r="G844" s="32">
        <v>7.5</v>
      </c>
    </row>
    <row r="845" spans="1:7">
      <c r="A845" s="30">
        <v>202330</v>
      </c>
      <c r="B845" s="31" t="s">
        <v>962</v>
      </c>
      <c r="C845" s="31" t="s">
        <v>54</v>
      </c>
      <c r="D845" s="31" t="s">
        <v>51</v>
      </c>
      <c r="E845" s="31" t="s">
        <v>913</v>
      </c>
      <c r="F845" s="32">
        <v>30</v>
      </c>
      <c r="G845" s="32">
        <v>0</v>
      </c>
    </row>
    <row r="846" spans="1:7">
      <c r="A846" s="30">
        <v>175496</v>
      </c>
      <c r="B846" s="31" t="s">
        <v>963</v>
      </c>
      <c r="C846" s="31" t="s">
        <v>54</v>
      </c>
      <c r="D846" s="31" t="s">
        <v>51</v>
      </c>
      <c r="E846" s="31" t="s">
        <v>913</v>
      </c>
      <c r="F846" s="32">
        <v>70</v>
      </c>
      <c r="G846" s="32">
        <v>0</v>
      </c>
    </row>
    <row r="847" spans="1:7">
      <c r="A847" s="30">
        <v>176620</v>
      </c>
      <c r="B847" s="31" t="s">
        <v>964</v>
      </c>
      <c r="C847" s="31" t="s">
        <v>54</v>
      </c>
      <c r="D847" s="31" t="s">
        <v>51</v>
      </c>
      <c r="E847" s="31" t="s">
        <v>913</v>
      </c>
      <c r="F847" s="32">
        <v>2.5</v>
      </c>
      <c r="G847" s="32">
        <v>0</v>
      </c>
    </row>
    <row r="848" spans="1:7">
      <c r="A848" s="30">
        <v>178378</v>
      </c>
      <c r="B848" s="31" t="s">
        <v>965</v>
      </c>
      <c r="C848" s="31" t="s">
        <v>54</v>
      </c>
      <c r="D848" s="31" t="s">
        <v>51</v>
      </c>
      <c r="E848" s="31" t="s">
        <v>913</v>
      </c>
      <c r="F848" s="32">
        <v>10</v>
      </c>
      <c r="G848" s="32">
        <v>0</v>
      </c>
    </row>
    <row r="849" spans="1:7">
      <c r="A849" s="30">
        <v>173729</v>
      </c>
      <c r="B849" s="31" t="s">
        <v>325</v>
      </c>
      <c r="C849" s="31" t="s">
        <v>51</v>
      </c>
      <c r="D849" s="31" t="s">
        <v>51</v>
      </c>
      <c r="E849" s="31" t="s">
        <v>913</v>
      </c>
      <c r="F849" s="32">
        <v>150</v>
      </c>
      <c r="G849" s="32">
        <v>140.35</v>
      </c>
    </row>
    <row r="850" spans="1:7">
      <c r="A850" s="30">
        <v>179784</v>
      </c>
      <c r="B850" s="31" t="s">
        <v>533</v>
      </c>
      <c r="C850" s="31" t="s">
        <v>51</v>
      </c>
      <c r="D850" s="31" t="s">
        <v>51</v>
      </c>
      <c r="E850" s="31" t="s">
        <v>913</v>
      </c>
      <c r="F850" s="32">
        <v>74</v>
      </c>
      <c r="G850" s="32">
        <v>45</v>
      </c>
    </row>
    <row r="851" spans="1:7">
      <c r="A851" s="30">
        <v>178470</v>
      </c>
      <c r="B851" s="31" t="s">
        <v>698</v>
      </c>
      <c r="C851" s="31" t="s">
        <v>51</v>
      </c>
      <c r="D851" s="31" t="s">
        <v>51</v>
      </c>
      <c r="E851" s="31" t="s">
        <v>913</v>
      </c>
      <c r="F851" s="32">
        <v>55</v>
      </c>
      <c r="G851" s="32">
        <v>20</v>
      </c>
    </row>
    <row r="852" spans="1:7">
      <c r="A852" s="30">
        <v>140857</v>
      </c>
      <c r="B852" s="31" t="s">
        <v>69</v>
      </c>
      <c r="C852" s="31" t="s">
        <v>51</v>
      </c>
      <c r="D852" s="31" t="s">
        <v>51</v>
      </c>
      <c r="E852" s="31" t="s">
        <v>913</v>
      </c>
      <c r="F852" s="32">
        <v>228.5</v>
      </c>
      <c r="G852" s="32">
        <v>139.25</v>
      </c>
    </row>
    <row r="853" spans="1:7">
      <c r="A853" s="30">
        <v>140849</v>
      </c>
      <c r="B853" s="31" t="s">
        <v>270</v>
      </c>
      <c r="C853" s="31" t="s">
        <v>51</v>
      </c>
      <c r="D853" s="31" t="s">
        <v>51</v>
      </c>
      <c r="E853" s="31" t="s">
        <v>913</v>
      </c>
      <c r="F853" s="32">
        <v>195</v>
      </c>
      <c r="G853" s="32">
        <v>95</v>
      </c>
    </row>
    <row r="854" spans="1:7">
      <c r="A854" s="30">
        <v>170502</v>
      </c>
      <c r="B854" s="31" t="s">
        <v>303</v>
      </c>
      <c r="C854" s="31" t="s">
        <v>51</v>
      </c>
      <c r="D854" s="31" t="s">
        <v>51</v>
      </c>
      <c r="E854" s="31" t="s">
        <v>913</v>
      </c>
      <c r="F854" s="32">
        <v>10</v>
      </c>
      <c r="G854" s="32">
        <v>10</v>
      </c>
    </row>
    <row r="855" spans="1:7">
      <c r="A855" s="30">
        <v>170059</v>
      </c>
      <c r="B855" s="31" t="s">
        <v>427</v>
      </c>
      <c r="C855" s="31" t="s">
        <v>51</v>
      </c>
      <c r="D855" s="31" t="s">
        <v>51</v>
      </c>
      <c r="E855" s="31" t="s">
        <v>913</v>
      </c>
      <c r="F855" s="32">
        <v>150</v>
      </c>
      <c r="G855" s="32">
        <v>50</v>
      </c>
    </row>
    <row r="856" spans="1:7">
      <c r="A856" s="30">
        <v>140967</v>
      </c>
      <c r="B856" s="31" t="s">
        <v>73</v>
      </c>
      <c r="C856" s="31" t="s">
        <v>51</v>
      </c>
      <c r="D856" s="31" t="s">
        <v>51</v>
      </c>
      <c r="E856" s="31" t="s">
        <v>913</v>
      </c>
      <c r="F856" s="32">
        <v>920</v>
      </c>
      <c r="G856" s="32">
        <v>596</v>
      </c>
    </row>
    <row r="857" spans="1:7">
      <c r="A857" s="30">
        <v>140859</v>
      </c>
      <c r="B857" s="31" t="s">
        <v>72</v>
      </c>
      <c r="C857" s="31" t="s">
        <v>51</v>
      </c>
      <c r="D857" s="31" t="s">
        <v>51</v>
      </c>
      <c r="E857" s="31" t="s">
        <v>913</v>
      </c>
      <c r="F857" s="32">
        <v>180</v>
      </c>
      <c r="G857" s="32">
        <v>85</v>
      </c>
    </row>
    <row r="858" spans="1:7">
      <c r="A858" s="30">
        <v>175201</v>
      </c>
      <c r="B858" s="31" t="s">
        <v>331</v>
      </c>
      <c r="C858" s="31" t="s">
        <v>51</v>
      </c>
      <c r="D858" s="31" t="s">
        <v>51</v>
      </c>
      <c r="E858" s="31" t="s">
        <v>913</v>
      </c>
      <c r="F858" s="32">
        <v>161</v>
      </c>
      <c r="G858" s="32">
        <v>33</v>
      </c>
    </row>
    <row r="859" spans="1:7">
      <c r="A859" s="30">
        <v>178287</v>
      </c>
      <c r="B859" s="31" t="s">
        <v>360</v>
      </c>
      <c r="C859" s="31" t="s">
        <v>51</v>
      </c>
      <c r="D859" s="31" t="s">
        <v>51</v>
      </c>
      <c r="E859" s="31" t="s">
        <v>913</v>
      </c>
      <c r="F859" s="32">
        <v>2.5</v>
      </c>
      <c r="G859" s="32">
        <v>30</v>
      </c>
    </row>
    <row r="860" spans="1:7">
      <c r="A860" s="30">
        <v>140860</v>
      </c>
      <c r="B860" s="31" t="s">
        <v>400</v>
      </c>
      <c r="C860" s="31" t="s">
        <v>51</v>
      </c>
      <c r="D860" s="31" t="s">
        <v>51</v>
      </c>
      <c r="E860" s="31" t="s">
        <v>913</v>
      </c>
      <c r="F860" s="32">
        <v>190</v>
      </c>
      <c r="G860" s="32">
        <v>55</v>
      </c>
    </row>
    <row r="861" spans="1:7">
      <c r="A861" s="30">
        <v>140848</v>
      </c>
      <c r="B861" s="31" t="s">
        <v>64</v>
      </c>
      <c r="C861" s="31" t="s">
        <v>51</v>
      </c>
      <c r="D861" s="31" t="s">
        <v>51</v>
      </c>
      <c r="E861" s="31" t="s">
        <v>913</v>
      </c>
      <c r="F861" s="32">
        <v>621.25</v>
      </c>
      <c r="G861" s="32">
        <v>201</v>
      </c>
    </row>
    <row r="862" spans="1:7">
      <c r="A862" s="30">
        <v>146968</v>
      </c>
      <c r="B862" s="31" t="s">
        <v>173</v>
      </c>
      <c r="C862" s="31" t="s">
        <v>51</v>
      </c>
      <c r="D862" s="31" t="s">
        <v>51</v>
      </c>
      <c r="E862" s="31" t="s">
        <v>913</v>
      </c>
      <c r="F862" s="32">
        <v>282</v>
      </c>
      <c r="G862" s="32">
        <v>122.5</v>
      </c>
    </row>
    <row r="863" spans="1:7">
      <c r="A863" s="30">
        <v>173748</v>
      </c>
      <c r="B863" s="31" t="s">
        <v>118</v>
      </c>
      <c r="C863" s="31" t="s">
        <v>51</v>
      </c>
      <c r="D863" s="31" t="s">
        <v>51</v>
      </c>
      <c r="E863" s="31" t="s">
        <v>913</v>
      </c>
      <c r="F863" s="32">
        <v>50</v>
      </c>
      <c r="G863" s="32">
        <v>60</v>
      </c>
    </row>
    <row r="864" spans="1:7">
      <c r="A864" s="30">
        <v>140851</v>
      </c>
      <c r="B864" s="31" t="s">
        <v>67</v>
      </c>
      <c r="C864" s="31" t="s">
        <v>51</v>
      </c>
      <c r="D864" s="31" t="s">
        <v>51</v>
      </c>
      <c r="E864" s="31" t="s">
        <v>913</v>
      </c>
      <c r="F864" s="32">
        <v>282.5</v>
      </c>
      <c r="G864" s="32">
        <v>115</v>
      </c>
    </row>
    <row r="865" spans="1:7">
      <c r="A865" s="30">
        <v>140958</v>
      </c>
      <c r="B865" s="31" t="s">
        <v>156</v>
      </c>
      <c r="C865" s="31" t="s">
        <v>51</v>
      </c>
      <c r="D865" s="31" t="s">
        <v>51</v>
      </c>
      <c r="E865" s="31" t="s">
        <v>913</v>
      </c>
      <c r="F865" s="32">
        <v>180</v>
      </c>
      <c r="G865" s="32">
        <v>147</v>
      </c>
    </row>
    <row r="866" spans="1:7">
      <c r="A866" s="30">
        <v>143607</v>
      </c>
      <c r="B866" s="31" t="s">
        <v>166</v>
      </c>
      <c r="C866" s="31" t="s">
        <v>51</v>
      </c>
      <c r="D866" s="31" t="s">
        <v>51</v>
      </c>
      <c r="E866" s="31" t="s">
        <v>913</v>
      </c>
      <c r="F866" s="32">
        <v>181.5</v>
      </c>
      <c r="G866" s="32">
        <v>90</v>
      </c>
    </row>
    <row r="867" spans="1:7">
      <c r="A867" s="30">
        <v>140856</v>
      </c>
      <c r="B867" s="31" t="s">
        <v>68</v>
      </c>
      <c r="C867" s="31" t="s">
        <v>51</v>
      </c>
      <c r="D867" s="31" t="s">
        <v>51</v>
      </c>
      <c r="E867" s="31" t="s">
        <v>913</v>
      </c>
      <c r="F867" s="32">
        <v>280</v>
      </c>
      <c r="G867" s="32">
        <v>117</v>
      </c>
    </row>
    <row r="868" spans="1:7">
      <c r="A868" s="30">
        <v>178669</v>
      </c>
      <c r="B868" s="31" t="s">
        <v>247</v>
      </c>
      <c r="C868" s="31" t="s">
        <v>51</v>
      </c>
      <c r="D868" s="31" t="s">
        <v>51</v>
      </c>
      <c r="E868" s="31" t="s">
        <v>913</v>
      </c>
      <c r="F868" s="32">
        <v>55</v>
      </c>
      <c r="G868" s="32">
        <v>10</v>
      </c>
    </row>
    <row r="869" spans="1:7">
      <c r="A869" s="30">
        <v>141311</v>
      </c>
      <c r="B869" s="31" t="s">
        <v>272</v>
      </c>
      <c r="C869" s="31" t="s">
        <v>51</v>
      </c>
      <c r="D869" s="31" t="s">
        <v>51</v>
      </c>
      <c r="E869" s="31" t="s">
        <v>913</v>
      </c>
      <c r="F869" s="32">
        <v>89</v>
      </c>
      <c r="G869" s="32">
        <v>26.5</v>
      </c>
    </row>
    <row r="870" spans="1:7">
      <c r="A870" s="30">
        <v>179560</v>
      </c>
      <c r="B870" s="31" t="s">
        <v>239</v>
      </c>
      <c r="C870" s="31" t="s">
        <v>51</v>
      </c>
      <c r="D870" s="31" t="s">
        <v>51</v>
      </c>
      <c r="E870" s="31" t="s">
        <v>913</v>
      </c>
      <c r="F870" s="32">
        <v>415.5</v>
      </c>
      <c r="G870" s="32">
        <v>80</v>
      </c>
    </row>
    <row r="871" spans="1:7">
      <c r="A871" s="30">
        <v>202053</v>
      </c>
      <c r="B871" s="31" t="s">
        <v>247</v>
      </c>
      <c r="C871" s="31" t="s">
        <v>51</v>
      </c>
      <c r="D871" s="31" t="s">
        <v>51</v>
      </c>
      <c r="E871" s="31" t="s">
        <v>913</v>
      </c>
      <c r="F871" s="32">
        <v>175</v>
      </c>
      <c r="G871" s="32">
        <v>80.5</v>
      </c>
    </row>
    <row r="872" spans="1:7">
      <c r="A872" s="30">
        <v>141115</v>
      </c>
      <c r="B872" s="31" t="s">
        <v>74</v>
      </c>
      <c r="C872" s="31" t="s">
        <v>51</v>
      </c>
      <c r="D872" s="31" t="s">
        <v>51</v>
      </c>
      <c r="E872" s="31" t="s">
        <v>913</v>
      </c>
      <c r="F872" s="32">
        <v>1352.15</v>
      </c>
      <c r="G872" s="32">
        <v>393</v>
      </c>
    </row>
    <row r="873" spans="1:7">
      <c r="A873" s="30">
        <v>140963</v>
      </c>
      <c r="B873" s="31" t="s">
        <v>501</v>
      </c>
      <c r="C873" s="31" t="s">
        <v>51</v>
      </c>
      <c r="D873" s="31" t="s">
        <v>51</v>
      </c>
      <c r="E873" s="31" t="s">
        <v>913</v>
      </c>
      <c r="F873" s="32">
        <v>111</v>
      </c>
      <c r="G873" s="32">
        <v>30</v>
      </c>
    </row>
    <row r="874" spans="1:7">
      <c r="A874" s="30">
        <v>140858</v>
      </c>
      <c r="B874" s="31" t="s">
        <v>71</v>
      </c>
      <c r="C874" s="31" t="s">
        <v>51</v>
      </c>
      <c r="D874" s="31" t="s">
        <v>51</v>
      </c>
      <c r="E874" s="31" t="s">
        <v>913</v>
      </c>
      <c r="F874" s="32">
        <v>635</v>
      </c>
      <c r="G874" s="32">
        <v>252</v>
      </c>
    </row>
    <row r="875" spans="1:7">
      <c r="A875" s="30">
        <v>170501</v>
      </c>
      <c r="B875" s="31" t="s">
        <v>185</v>
      </c>
      <c r="C875" s="31" t="s">
        <v>51</v>
      </c>
      <c r="D875" s="31" t="s">
        <v>51</v>
      </c>
      <c r="E875" s="31" t="s">
        <v>913</v>
      </c>
      <c r="F875" s="32">
        <v>131.5</v>
      </c>
      <c r="G875" s="32">
        <v>71.25</v>
      </c>
    </row>
    <row r="876" spans="1:7">
      <c r="A876" s="30">
        <v>176098</v>
      </c>
      <c r="B876" s="31" t="s">
        <v>449</v>
      </c>
      <c r="C876" s="31" t="s">
        <v>51</v>
      </c>
      <c r="D876" s="31" t="s">
        <v>51</v>
      </c>
      <c r="E876" s="31" t="s">
        <v>913</v>
      </c>
      <c r="F876" s="32">
        <v>23.75</v>
      </c>
      <c r="G876" s="32">
        <v>5</v>
      </c>
    </row>
    <row r="877" spans="1:7">
      <c r="A877" s="30">
        <v>119026</v>
      </c>
      <c r="B877" s="31" t="s">
        <v>50</v>
      </c>
      <c r="C877" s="31" t="s">
        <v>51</v>
      </c>
      <c r="D877" s="31" t="s">
        <v>51</v>
      </c>
      <c r="E877" s="31" t="s">
        <v>913</v>
      </c>
      <c r="F877" s="32">
        <v>611.25</v>
      </c>
      <c r="G877" s="32">
        <v>173.4</v>
      </c>
    </row>
    <row r="878" spans="1:7">
      <c r="A878" s="30">
        <v>147364</v>
      </c>
      <c r="B878" s="31" t="s">
        <v>419</v>
      </c>
      <c r="C878" s="31" t="s">
        <v>51</v>
      </c>
      <c r="D878" s="31" t="s">
        <v>51</v>
      </c>
      <c r="E878" s="31" t="s">
        <v>913</v>
      </c>
      <c r="F878" s="32">
        <v>202</v>
      </c>
      <c r="G878" s="32">
        <v>51.5</v>
      </c>
    </row>
    <row r="879" spans="1:7">
      <c r="A879" s="30">
        <v>140852</v>
      </c>
      <c r="B879" s="31" t="s">
        <v>399</v>
      </c>
      <c r="C879" s="31" t="s">
        <v>51</v>
      </c>
      <c r="D879" s="31" t="s">
        <v>51</v>
      </c>
      <c r="E879" s="31" t="s">
        <v>913</v>
      </c>
      <c r="F879" s="32">
        <v>68.5</v>
      </c>
      <c r="G879" s="32">
        <v>17</v>
      </c>
    </row>
    <row r="880" spans="1:7">
      <c r="A880" s="30">
        <v>178226</v>
      </c>
      <c r="B880" s="31" t="s">
        <v>138</v>
      </c>
      <c r="C880" s="31" t="s">
        <v>51</v>
      </c>
      <c r="D880" s="31" t="s">
        <v>51</v>
      </c>
      <c r="E880" s="31" t="s">
        <v>913</v>
      </c>
      <c r="F880" s="32">
        <v>100</v>
      </c>
      <c r="G880" s="32">
        <v>35.5</v>
      </c>
    </row>
    <row r="881" spans="1:7">
      <c r="A881" s="30">
        <v>119061</v>
      </c>
      <c r="B881" s="31" t="s">
        <v>260</v>
      </c>
      <c r="C881" s="31" t="s">
        <v>51</v>
      </c>
      <c r="D881" s="31" t="s">
        <v>51</v>
      </c>
      <c r="E881" s="31" t="s">
        <v>913</v>
      </c>
      <c r="F881" s="32">
        <v>215.5</v>
      </c>
      <c r="G881" s="32">
        <v>44.25</v>
      </c>
    </row>
    <row r="882" spans="1:7">
      <c r="A882" s="30">
        <v>179559</v>
      </c>
      <c r="B882" s="31" t="s">
        <v>143</v>
      </c>
      <c r="C882" s="31" t="s">
        <v>51</v>
      </c>
      <c r="D882" s="31" t="s">
        <v>51</v>
      </c>
      <c r="E882" s="31" t="s">
        <v>913</v>
      </c>
      <c r="F882" s="32">
        <v>37.5</v>
      </c>
      <c r="G882" s="32">
        <v>17.5</v>
      </c>
    </row>
    <row r="883" spans="1:7">
      <c r="A883" s="30">
        <v>172885</v>
      </c>
      <c r="B883" s="31" t="s">
        <v>318</v>
      </c>
      <c r="C883" s="31" t="s">
        <v>51</v>
      </c>
      <c r="D883" s="31" t="s">
        <v>51</v>
      </c>
      <c r="E883" s="31" t="s">
        <v>913</v>
      </c>
      <c r="F883" s="32">
        <v>12.5</v>
      </c>
      <c r="G883" s="32">
        <v>2</v>
      </c>
    </row>
    <row r="884" spans="1:7">
      <c r="A884" s="30">
        <v>140853</v>
      </c>
      <c r="B884" s="31" t="s">
        <v>966</v>
      </c>
      <c r="C884" s="31" t="s">
        <v>51</v>
      </c>
      <c r="D884" s="31" t="s">
        <v>51</v>
      </c>
      <c r="E884" s="31" t="s">
        <v>913</v>
      </c>
      <c r="F884" s="32">
        <v>5</v>
      </c>
      <c r="G884" s="32">
        <v>0</v>
      </c>
    </row>
    <row r="885" spans="1:7">
      <c r="A885" s="30">
        <v>140855</v>
      </c>
      <c r="B885" s="31" t="s">
        <v>155</v>
      </c>
      <c r="C885" s="31" t="s">
        <v>51</v>
      </c>
      <c r="D885" s="31" t="s">
        <v>51</v>
      </c>
      <c r="E885" s="31" t="s">
        <v>913</v>
      </c>
      <c r="F885" s="32">
        <v>82</v>
      </c>
      <c r="G885" s="32">
        <v>32</v>
      </c>
    </row>
    <row r="886" spans="1:7">
      <c r="A886" s="30">
        <v>140966</v>
      </c>
      <c r="B886" s="31" t="s">
        <v>967</v>
      </c>
      <c r="C886" s="31" t="s">
        <v>51</v>
      </c>
      <c r="D886" s="31" t="s">
        <v>51</v>
      </c>
      <c r="E886" s="31" t="s">
        <v>913</v>
      </c>
      <c r="F886" s="32">
        <v>150.25</v>
      </c>
      <c r="G886" s="32">
        <v>0</v>
      </c>
    </row>
    <row r="887" spans="1:7">
      <c r="A887" s="30">
        <v>141314</v>
      </c>
      <c r="B887" s="31" t="s">
        <v>968</v>
      </c>
      <c r="C887" s="31" t="s">
        <v>51</v>
      </c>
      <c r="D887" s="31" t="s">
        <v>51</v>
      </c>
      <c r="E887" s="31" t="s">
        <v>913</v>
      </c>
      <c r="F887" s="32">
        <v>12.5</v>
      </c>
      <c r="G887" s="32">
        <v>0</v>
      </c>
    </row>
    <row r="888" spans="1:7">
      <c r="A888" s="30">
        <v>147109</v>
      </c>
      <c r="B888" s="31" t="s">
        <v>969</v>
      </c>
      <c r="C888" s="31" t="s">
        <v>51</v>
      </c>
      <c r="D888" s="31" t="s">
        <v>51</v>
      </c>
      <c r="E888" s="31" t="s">
        <v>913</v>
      </c>
      <c r="F888" s="32">
        <v>1</v>
      </c>
      <c r="G888" s="32">
        <v>0</v>
      </c>
    </row>
    <row r="889" spans="1:7">
      <c r="A889" s="30">
        <v>175775</v>
      </c>
      <c r="B889" s="31" t="s">
        <v>573</v>
      </c>
      <c r="C889" s="31" t="s">
        <v>51</v>
      </c>
      <c r="D889" s="31" t="s">
        <v>51</v>
      </c>
      <c r="E889" s="31" t="s">
        <v>913</v>
      </c>
      <c r="F889" s="32">
        <v>94.5</v>
      </c>
      <c r="G889" s="32">
        <v>38.5</v>
      </c>
    </row>
    <row r="890" spans="1:7">
      <c r="A890" s="30">
        <v>175840</v>
      </c>
      <c r="B890" s="31" t="s">
        <v>970</v>
      </c>
      <c r="C890" s="31" t="s">
        <v>51</v>
      </c>
      <c r="D890" s="31" t="s">
        <v>51</v>
      </c>
      <c r="E890" s="31" t="s">
        <v>913</v>
      </c>
      <c r="F890" s="32">
        <v>116</v>
      </c>
      <c r="G890" s="32">
        <v>0</v>
      </c>
    </row>
    <row r="891" spans="1:7">
      <c r="A891" s="30">
        <v>177315</v>
      </c>
      <c r="B891" s="31" t="s">
        <v>969</v>
      </c>
      <c r="C891" s="31" t="s">
        <v>51</v>
      </c>
      <c r="D891" s="31" t="s">
        <v>51</v>
      </c>
      <c r="E891" s="31" t="s">
        <v>913</v>
      </c>
      <c r="F891" s="32">
        <v>25.25</v>
      </c>
      <c r="G891" s="32">
        <v>0</v>
      </c>
    </row>
    <row r="892" spans="1:7">
      <c r="A892" s="30">
        <v>178843</v>
      </c>
      <c r="B892" s="31" t="s">
        <v>971</v>
      </c>
      <c r="C892" s="31" t="s">
        <v>51</v>
      </c>
      <c r="D892" s="31" t="s">
        <v>51</v>
      </c>
      <c r="E892" s="31" t="s">
        <v>913</v>
      </c>
      <c r="F892" s="32">
        <v>8.75</v>
      </c>
      <c r="G892" s="32">
        <v>0</v>
      </c>
    </row>
    <row r="893" spans="1:7">
      <c r="A893" s="30">
        <v>179973</v>
      </c>
      <c r="B893" s="31" t="s">
        <v>538</v>
      </c>
      <c r="C893" s="31" t="s">
        <v>51</v>
      </c>
      <c r="D893" s="31" t="s">
        <v>51</v>
      </c>
      <c r="E893" s="31" t="s">
        <v>913</v>
      </c>
      <c r="F893" s="32">
        <v>32.5</v>
      </c>
      <c r="G893" s="32">
        <v>10</v>
      </c>
    </row>
    <row r="894" spans="1:7">
      <c r="A894" s="30">
        <v>201955</v>
      </c>
      <c r="B894" s="31" t="s">
        <v>542</v>
      </c>
      <c r="C894" s="31" t="s">
        <v>51</v>
      </c>
      <c r="D894" s="31" t="s">
        <v>51</v>
      </c>
      <c r="E894" s="31" t="s">
        <v>913</v>
      </c>
      <c r="F894" s="32">
        <v>10</v>
      </c>
      <c r="G894" s="32">
        <v>5</v>
      </c>
    </row>
    <row r="895" spans="1:7">
      <c r="A895" s="30">
        <v>202242</v>
      </c>
      <c r="B895" s="31" t="s">
        <v>972</v>
      </c>
      <c r="C895" s="31" t="s">
        <v>51</v>
      </c>
      <c r="D895" s="31" t="s">
        <v>51</v>
      </c>
      <c r="E895" s="31" t="s">
        <v>913</v>
      </c>
      <c r="F895" s="32">
        <v>5</v>
      </c>
      <c r="G895" s="32">
        <v>0</v>
      </c>
    </row>
    <row r="896" spans="1:7">
      <c r="A896" s="30">
        <v>146791</v>
      </c>
      <c r="B896" s="31" t="s">
        <v>506</v>
      </c>
      <c r="C896" s="31" t="s">
        <v>3</v>
      </c>
      <c r="D896" s="31" t="s">
        <v>1</v>
      </c>
      <c r="E896" s="31" t="s">
        <v>732</v>
      </c>
      <c r="F896" s="32">
        <v>0</v>
      </c>
      <c r="G896" s="32">
        <v>41.5</v>
      </c>
    </row>
    <row r="897" spans="1:7">
      <c r="A897" s="30">
        <v>170142</v>
      </c>
      <c r="B897" s="31" t="s">
        <v>182</v>
      </c>
      <c r="C897" s="31" t="s">
        <v>100</v>
      </c>
      <c r="D897" s="31" t="s">
        <v>100</v>
      </c>
      <c r="E897" s="31" t="s">
        <v>913</v>
      </c>
      <c r="F897" s="32">
        <v>0</v>
      </c>
      <c r="G897" s="32">
        <v>30</v>
      </c>
    </row>
    <row r="898" spans="1:7">
      <c r="A898" s="30">
        <v>170416</v>
      </c>
      <c r="B898" s="31" t="s">
        <v>302</v>
      </c>
      <c r="C898" s="31" t="s">
        <v>100</v>
      </c>
      <c r="D898" s="31" t="s">
        <v>100</v>
      </c>
      <c r="E898" s="31" t="s">
        <v>913</v>
      </c>
      <c r="F898" s="32">
        <v>0</v>
      </c>
      <c r="G898" s="32">
        <v>25</v>
      </c>
    </row>
    <row r="899" spans="1:7">
      <c r="A899" s="30">
        <v>172236</v>
      </c>
      <c r="B899" s="31" t="s">
        <v>710</v>
      </c>
      <c r="C899" s="31" t="s">
        <v>158</v>
      </c>
      <c r="D899" s="31" t="s">
        <v>122</v>
      </c>
      <c r="E899" s="31" t="s">
        <v>913</v>
      </c>
      <c r="F899" s="32">
        <v>0</v>
      </c>
      <c r="G899" s="32">
        <v>35</v>
      </c>
    </row>
    <row r="900" spans="1:7">
      <c r="A900" s="30">
        <v>172876</v>
      </c>
      <c r="B900" s="31" t="s">
        <v>514</v>
      </c>
      <c r="C900" s="31" t="s">
        <v>158</v>
      </c>
      <c r="D900" s="31" t="s">
        <v>122</v>
      </c>
      <c r="E900" s="31" t="s">
        <v>913</v>
      </c>
      <c r="F900" s="32">
        <v>0</v>
      </c>
      <c r="G900" s="32">
        <v>35</v>
      </c>
    </row>
    <row r="901" spans="1:7">
      <c r="A901" s="30">
        <v>178512</v>
      </c>
      <c r="B901" s="31" t="s">
        <v>235</v>
      </c>
      <c r="C901" s="31" t="s">
        <v>5</v>
      </c>
      <c r="D901" s="31" t="s">
        <v>5</v>
      </c>
      <c r="E901" s="31" t="s">
        <v>732</v>
      </c>
      <c r="F901" s="32">
        <v>0</v>
      </c>
      <c r="G901" s="32">
        <v>20</v>
      </c>
    </row>
    <row r="902" spans="1:7">
      <c r="A902" s="30">
        <v>179163</v>
      </c>
      <c r="B902" s="31" t="s">
        <v>531</v>
      </c>
      <c r="C902" s="31" t="s">
        <v>108</v>
      </c>
      <c r="D902" s="31" t="s">
        <v>106</v>
      </c>
      <c r="E902" s="31" t="s">
        <v>913</v>
      </c>
      <c r="F902" s="32">
        <v>0</v>
      </c>
      <c r="G902" s="32">
        <v>42</v>
      </c>
    </row>
    <row r="903" spans="1:7">
      <c r="A903" s="30">
        <v>179210</v>
      </c>
      <c r="B903" s="31" t="s">
        <v>699</v>
      </c>
      <c r="C903" s="31" t="s">
        <v>1</v>
      </c>
      <c r="D903" s="31" t="s">
        <v>1</v>
      </c>
      <c r="E903" s="31" t="s">
        <v>732</v>
      </c>
      <c r="F903" s="32">
        <v>0</v>
      </c>
      <c r="G903" s="32">
        <v>21</v>
      </c>
    </row>
    <row r="904" spans="1:7">
      <c r="A904" s="30">
        <v>179890</v>
      </c>
      <c r="B904" s="31" t="s">
        <v>241</v>
      </c>
      <c r="C904" s="31" t="s">
        <v>8</v>
      </c>
      <c r="D904" s="31" t="s">
        <v>8</v>
      </c>
      <c r="E904" s="31" t="s">
        <v>732</v>
      </c>
      <c r="F904" s="32">
        <v>0</v>
      </c>
      <c r="G904" s="32">
        <v>20</v>
      </c>
    </row>
    <row r="905" spans="1:7">
      <c r="A905" s="30">
        <v>179894</v>
      </c>
      <c r="B905" s="31" t="s">
        <v>720</v>
      </c>
      <c r="C905" s="31" t="s">
        <v>3</v>
      </c>
      <c r="D905" s="31" t="s">
        <v>1</v>
      </c>
      <c r="E905" s="31" t="s">
        <v>732</v>
      </c>
      <c r="F905" s="32">
        <v>0</v>
      </c>
      <c r="G905" s="32">
        <v>41.5</v>
      </c>
    </row>
    <row r="906" spans="1:7">
      <c r="A906" s="30">
        <v>201575</v>
      </c>
      <c r="B906" s="31" t="s">
        <v>481</v>
      </c>
      <c r="C906" s="31" t="s">
        <v>321</v>
      </c>
      <c r="D906" s="31" t="s">
        <v>61</v>
      </c>
      <c r="E906" s="31" t="s">
        <v>847</v>
      </c>
      <c r="F906" s="32">
        <v>0</v>
      </c>
      <c r="G906" s="32">
        <v>15</v>
      </c>
    </row>
    <row r="907" spans="1:7">
      <c r="A907" s="30">
        <v>201841</v>
      </c>
      <c r="B907" s="31" t="s">
        <v>541</v>
      </c>
      <c r="C907" s="31" t="s">
        <v>108</v>
      </c>
      <c r="D907" s="31" t="s">
        <v>106</v>
      </c>
      <c r="E907" s="31" t="s">
        <v>913</v>
      </c>
      <c r="F907" s="32">
        <v>0</v>
      </c>
      <c r="G907" s="32">
        <v>7</v>
      </c>
    </row>
    <row r="908" spans="1:7">
      <c r="A908" s="30">
        <v>202387</v>
      </c>
      <c r="B908" s="31" t="s">
        <v>249</v>
      </c>
      <c r="C908" s="31" t="s">
        <v>66</v>
      </c>
      <c r="D908" s="31" t="s">
        <v>100</v>
      </c>
      <c r="E908" s="31" t="s">
        <v>913</v>
      </c>
      <c r="F908" s="32">
        <v>0</v>
      </c>
      <c r="G908" s="32">
        <v>40</v>
      </c>
    </row>
    <row r="909" spans="1:7">
      <c r="A909" s="30">
        <v>202478</v>
      </c>
      <c r="B909" s="31" t="s">
        <v>628</v>
      </c>
      <c r="C909" s="31" t="s">
        <v>11</v>
      </c>
      <c r="D909" s="31" t="s">
        <v>13</v>
      </c>
      <c r="E909" s="31" t="s">
        <v>732</v>
      </c>
      <c r="F909" s="32">
        <v>0</v>
      </c>
      <c r="G909" s="32">
        <v>40</v>
      </c>
    </row>
    <row r="910" spans="1:7">
      <c r="A910" s="30">
        <v>202552</v>
      </c>
      <c r="B910" s="31" t="s">
        <v>724</v>
      </c>
      <c r="C910" s="31" t="s">
        <v>3</v>
      </c>
      <c r="D910" s="31" t="s">
        <v>1</v>
      </c>
      <c r="E910" s="31" t="s">
        <v>732</v>
      </c>
      <c r="F910" s="32">
        <v>0</v>
      </c>
      <c r="G910" s="32">
        <v>41.5</v>
      </c>
    </row>
    <row r="911" spans="1:7">
      <c r="A911" s="30">
        <v>202635</v>
      </c>
      <c r="B911" s="31" t="s">
        <v>391</v>
      </c>
      <c r="C911" s="31" t="s">
        <v>84</v>
      </c>
      <c r="D911" s="31" t="s">
        <v>100</v>
      </c>
      <c r="E911" s="31" t="s">
        <v>913</v>
      </c>
      <c r="F911" s="32">
        <v>0</v>
      </c>
      <c r="G911" s="32">
        <v>45</v>
      </c>
    </row>
    <row r="912" spans="1:7">
      <c r="A912" s="30">
        <v>202709</v>
      </c>
      <c r="B912" s="31" t="s">
        <v>488</v>
      </c>
      <c r="C912" s="31" t="s">
        <v>122</v>
      </c>
      <c r="D912" s="31" t="s">
        <v>122</v>
      </c>
      <c r="E912" s="31" t="s">
        <v>913</v>
      </c>
      <c r="F912" s="32">
        <v>0</v>
      </c>
      <c r="G912" s="32">
        <v>80</v>
      </c>
    </row>
    <row r="913" spans="1:7">
      <c r="A913" s="30">
        <v>202713</v>
      </c>
      <c r="B913" s="31" t="s">
        <v>629</v>
      </c>
      <c r="C913" s="31" t="s">
        <v>61</v>
      </c>
      <c r="D913" s="31" t="s">
        <v>61</v>
      </c>
      <c r="E913" s="31" t="s">
        <v>847</v>
      </c>
      <c r="F913" s="32">
        <v>0</v>
      </c>
      <c r="G913" s="32">
        <v>10</v>
      </c>
    </row>
    <row r="914" spans="1:7">
      <c r="A914" s="30">
        <v>202725</v>
      </c>
      <c r="B914" s="31" t="s">
        <v>703</v>
      </c>
      <c r="C914" s="31" t="s">
        <v>1</v>
      </c>
      <c r="D914" s="31" t="s">
        <v>1</v>
      </c>
      <c r="E914" s="31" t="s">
        <v>732</v>
      </c>
      <c r="F914" s="32">
        <v>0</v>
      </c>
      <c r="G914" s="32">
        <v>10</v>
      </c>
    </row>
    <row r="915" spans="1:7">
      <c r="A915" s="30">
        <v>202761</v>
      </c>
      <c r="B915" s="31" t="s">
        <v>630</v>
      </c>
      <c r="C915" s="31" t="s">
        <v>51</v>
      </c>
      <c r="D915" s="31" t="s">
        <v>51</v>
      </c>
      <c r="E915" s="31" t="s">
        <v>913</v>
      </c>
      <c r="F915" s="32">
        <v>0</v>
      </c>
      <c r="G915" s="32">
        <v>20</v>
      </c>
    </row>
    <row r="916" spans="1:7">
      <c r="A916" s="30">
        <v>202780</v>
      </c>
      <c r="B916" s="31" t="s">
        <v>489</v>
      </c>
      <c r="C916" s="31" t="s">
        <v>1</v>
      </c>
      <c r="D916" s="31" t="s">
        <v>1</v>
      </c>
      <c r="E916" s="31" t="s">
        <v>732</v>
      </c>
      <c r="F916" s="32">
        <v>0</v>
      </c>
      <c r="G916" s="32">
        <v>20</v>
      </c>
    </row>
    <row r="917" spans="1:7">
      <c r="A917" s="30">
        <v>202839</v>
      </c>
      <c r="B917" s="31" t="s">
        <v>631</v>
      </c>
      <c r="C917" s="31" t="s">
        <v>131</v>
      </c>
      <c r="D917" s="31" t="s">
        <v>58</v>
      </c>
      <c r="E917" s="31" t="s">
        <v>847</v>
      </c>
      <c r="F917" s="32">
        <v>0</v>
      </c>
      <c r="G917" s="32">
        <v>30</v>
      </c>
    </row>
    <row r="918" spans="1:7">
      <c r="A918" s="30">
        <v>202842</v>
      </c>
      <c r="B918" s="31" t="s">
        <v>253</v>
      </c>
      <c r="C918" s="31" t="s">
        <v>122</v>
      </c>
      <c r="D918" s="31" t="s">
        <v>122</v>
      </c>
      <c r="E918" s="31" t="s">
        <v>913</v>
      </c>
      <c r="F918" s="32">
        <v>0</v>
      </c>
      <c r="G918" s="32">
        <v>215.5</v>
      </c>
    </row>
    <row r="919" spans="1:7">
      <c r="A919" s="30">
        <v>202849</v>
      </c>
      <c r="B919" s="31" t="s">
        <v>490</v>
      </c>
      <c r="C919" s="31" t="s">
        <v>3</v>
      </c>
      <c r="D919" s="31" t="s">
        <v>1</v>
      </c>
      <c r="E919" s="31" t="s">
        <v>732</v>
      </c>
      <c r="F919" s="32">
        <v>0</v>
      </c>
      <c r="G919" s="32">
        <v>41.5</v>
      </c>
    </row>
    <row r="920" spans="1:7">
      <c r="A920" s="30">
        <v>202850</v>
      </c>
      <c r="B920" s="31" t="s">
        <v>670</v>
      </c>
      <c r="C920" s="31" t="s">
        <v>131</v>
      </c>
      <c r="D920" s="31" t="s">
        <v>58</v>
      </c>
      <c r="E920" s="31" t="s">
        <v>847</v>
      </c>
      <c r="F920" s="32">
        <v>0</v>
      </c>
      <c r="G920" s="32">
        <v>40</v>
      </c>
    </row>
    <row r="921" spans="1:7">
      <c r="A921" s="30">
        <v>202855</v>
      </c>
      <c r="B921" s="31" t="s">
        <v>392</v>
      </c>
      <c r="C921" s="31" t="s">
        <v>9</v>
      </c>
      <c r="D921" s="31" t="s">
        <v>8</v>
      </c>
      <c r="E921" s="31" t="s">
        <v>732</v>
      </c>
      <c r="F921" s="32">
        <v>0</v>
      </c>
      <c r="G921" s="32">
        <v>20</v>
      </c>
    </row>
    <row r="922" spans="1:7">
      <c r="A922" s="30">
        <v>202865</v>
      </c>
      <c r="B922" s="31" t="s">
        <v>254</v>
      </c>
      <c r="C922" s="31" t="s">
        <v>2</v>
      </c>
      <c r="D922" s="31" t="s">
        <v>1</v>
      </c>
      <c r="E922" s="31" t="s">
        <v>732</v>
      </c>
      <c r="F922" s="32">
        <v>0</v>
      </c>
      <c r="G922" s="32">
        <v>167.5</v>
      </c>
    </row>
    <row r="923" spans="1:7">
      <c r="A923" s="30">
        <v>202867</v>
      </c>
      <c r="B923" s="31" t="s">
        <v>255</v>
      </c>
      <c r="C923" s="31" t="s">
        <v>256</v>
      </c>
      <c r="D923" s="31" t="s">
        <v>256</v>
      </c>
      <c r="E923" s="31" t="s">
        <v>847</v>
      </c>
      <c r="F923" s="32">
        <v>0</v>
      </c>
      <c r="G923" s="32">
        <v>45.5</v>
      </c>
    </row>
    <row r="924" spans="1:7">
      <c r="A924" s="30">
        <v>202880</v>
      </c>
      <c r="B924" s="31" t="s">
        <v>725</v>
      </c>
      <c r="C924" s="31" t="s">
        <v>58</v>
      </c>
      <c r="D924" s="31" t="s">
        <v>58</v>
      </c>
      <c r="E924" s="31" t="s">
        <v>847</v>
      </c>
      <c r="F924" s="32">
        <v>0</v>
      </c>
      <c r="G924" s="32">
        <v>30</v>
      </c>
    </row>
    <row r="925" spans="1:7">
      <c r="A925" s="30">
        <v>202881</v>
      </c>
      <c r="B925" s="31" t="s">
        <v>596</v>
      </c>
      <c r="C925" s="31" t="s">
        <v>122</v>
      </c>
      <c r="D925" s="31" t="s">
        <v>122</v>
      </c>
      <c r="E925" s="31" t="s">
        <v>913</v>
      </c>
      <c r="F925" s="32">
        <v>0</v>
      </c>
      <c r="G925" s="32">
        <v>35</v>
      </c>
    </row>
    <row r="926" spans="1:7">
      <c r="A926" s="30">
        <v>202913</v>
      </c>
      <c r="B926" s="31" t="s">
        <v>257</v>
      </c>
      <c r="C926" s="31" t="s">
        <v>178</v>
      </c>
      <c r="D926" s="31" t="s">
        <v>81</v>
      </c>
      <c r="E926" s="31" t="s">
        <v>847</v>
      </c>
      <c r="F926" s="32">
        <v>0</v>
      </c>
      <c r="G926" s="32">
        <v>52</v>
      </c>
    </row>
    <row r="927" spans="1:7">
      <c r="A927" s="30">
        <v>202941</v>
      </c>
      <c r="B927" s="31" t="s">
        <v>491</v>
      </c>
      <c r="C927" s="31" t="s">
        <v>178</v>
      </c>
      <c r="D927" s="31" t="s">
        <v>81</v>
      </c>
      <c r="E927" s="31" t="s">
        <v>847</v>
      </c>
      <c r="F927" s="32">
        <v>0</v>
      </c>
      <c r="G927" s="32">
        <v>41.5</v>
      </c>
    </row>
    <row r="928" spans="1:7">
      <c r="A928" s="30">
        <v>202947</v>
      </c>
      <c r="B928" s="31" t="s">
        <v>492</v>
      </c>
      <c r="C928" s="31" t="s">
        <v>3</v>
      </c>
      <c r="D928" s="31" t="s">
        <v>1</v>
      </c>
      <c r="E928" s="31" t="s">
        <v>732</v>
      </c>
      <c r="F928" s="32">
        <v>0</v>
      </c>
      <c r="G928" s="32">
        <v>12.5</v>
      </c>
    </row>
    <row r="929" spans="1:7">
      <c r="A929" s="30">
        <v>202956</v>
      </c>
      <c r="B929" s="31" t="s">
        <v>726</v>
      </c>
      <c r="C929" s="31" t="s">
        <v>7</v>
      </c>
      <c r="D929" s="31" t="s">
        <v>8</v>
      </c>
      <c r="E929" s="31" t="s">
        <v>732</v>
      </c>
      <c r="F929" s="32">
        <v>0</v>
      </c>
      <c r="G929" s="32">
        <v>45</v>
      </c>
    </row>
    <row r="930" spans="1:7">
      <c r="A930" s="30">
        <v>202980</v>
      </c>
      <c r="B930" s="31" t="s">
        <v>546</v>
      </c>
      <c r="C930" s="31" t="s">
        <v>108</v>
      </c>
      <c r="D930" s="31" t="s">
        <v>106</v>
      </c>
      <c r="E930" s="31" t="s">
        <v>913</v>
      </c>
      <c r="F930" s="32">
        <v>0</v>
      </c>
      <c r="G930" s="32">
        <v>126</v>
      </c>
    </row>
    <row r="931" spans="1:7">
      <c r="A931" s="30">
        <v>202993</v>
      </c>
      <c r="B931" s="31" t="s">
        <v>393</v>
      </c>
      <c r="C931" s="31" t="s">
        <v>84</v>
      </c>
      <c r="D931" s="31" t="s">
        <v>100</v>
      </c>
      <c r="E931" s="31" t="s">
        <v>913</v>
      </c>
      <c r="F931" s="32">
        <v>0</v>
      </c>
      <c r="G931" s="32">
        <v>20</v>
      </c>
    </row>
    <row r="932" spans="1:7">
      <c r="A932" s="30">
        <v>202994</v>
      </c>
      <c r="B932" s="31" t="s">
        <v>632</v>
      </c>
      <c r="C932" s="31" t="s">
        <v>5</v>
      </c>
      <c r="D932" s="31" t="s">
        <v>5</v>
      </c>
      <c r="E932" s="31" t="s">
        <v>732</v>
      </c>
      <c r="F932" s="32">
        <v>0</v>
      </c>
      <c r="G932" s="32">
        <v>10</v>
      </c>
    </row>
    <row r="933" spans="1:7">
      <c r="A933" s="30">
        <v>203023</v>
      </c>
      <c r="B933" s="31" t="s">
        <v>704</v>
      </c>
      <c r="C933" s="31" t="s">
        <v>5</v>
      </c>
      <c r="D933" s="31" t="s">
        <v>5</v>
      </c>
      <c r="E933" s="31" t="s">
        <v>732</v>
      </c>
      <c r="F933" s="32">
        <v>0</v>
      </c>
      <c r="G933" s="32">
        <v>7.5</v>
      </c>
    </row>
    <row r="934" spans="1:7">
      <c r="A934" s="30">
        <v>203024</v>
      </c>
      <c r="B934" s="31" t="s">
        <v>705</v>
      </c>
      <c r="C934" s="31" t="s">
        <v>1</v>
      </c>
      <c r="D934" s="31" t="s">
        <v>1</v>
      </c>
      <c r="E934" s="31" t="s">
        <v>732</v>
      </c>
      <c r="F934" s="32">
        <v>0</v>
      </c>
      <c r="G934" s="32">
        <v>2.8</v>
      </c>
    </row>
    <row r="935" spans="1:7">
      <c r="A935" s="30">
        <v>203048</v>
      </c>
      <c r="B935" s="31" t="s">
        <v>706</v>
      </c>
      <c r="C935" s="31" t="s">
        <v>12</v>
      </c>
      <c r="D935" s="31" t="s">
        <v>13</v>
      </c>
      <c r="E935" s="31" t="s">
        <v>732</v>
      </c>
      <c r="F935" s="32">
        <v>0</v>
      </c>
      <c r="G935" s="32">
        <v>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34"/>
  <sheetViews>
    <sheetView topLeftCell="A13" workbookViewId="0">
      <selection activeCell="C2" sqref="C2:C34"/>
    </sheetView>
  </sheetViews>
  <sheetFormatPr defaultRowHeight="15"/>
  <cols>
    <col min="1" max="1" width="5.140625" bestFit="1" customWidth="1"/>
    <col min="2" max="2" width="30" bestFit="1" customWidth="1"/>
    <col min="3" max="3" width="14.140625" bestFit="1" customWidth="1"/>
    <col min="7" max="8" width="15.85546875" bestFit="1" customWidth="1"/>
    <col min="9" max="9" width="5.85546875" bestFit="1" customWidth="1"/>
  </cols>
  <sheetData>
    <row r="1" spans="1:9">
      <c r="A1" s="34" t="s">
        <v>973</v>
      </c>
      <c r="B1" s="34" t="s">
        <v>974</v>
      </c>
      <c r="C1" s="34" t="s">
        <v>0</v>
      </c>
      <c r="D1" s="34" t="s">
        <v>975</v>
      </c>
      <c r="G1" s="37" t="s">
        <v>0</v>
      </c>
      <c r="H1" s="37" t="s">
        <v>730</v>
      </c>
      <c r="I1" s="37" t="s">
        <v>1010</v>
      </c>
    </row>
    <row r="2" spans="1:9">
      <c r="A2" s="35">
        <v>1</v>
      </c>
      <c r="B2" s="35" t="s">
        <v>976</v>
      </c>
      <c r="C2" s="35" t="s">
        <v>16</v>
      </c>
      <c r="D2" s="35">
        <v>150</v>
      </c>
      <c r="G2" s="35" t="s">
        <v>43</v>
      </c>
      <c r="H2" s="35" t="s">
        <v>43</v>
      </c>
      <c r="I2" s="35">
        <v>1</v>
      </c>
    </row>
    <row r="3" spans="1:9">
      <c r="A3" s="35">
        <v>2</v>
      </c>
      <c r="B3" s="35" t="s">
        <v>977</v>
      </c>
      <c r="C3" s="36" t="s">
        <v>44</v>
      </c>
      <c r="D3" s="35">
        <v>200</v>
      </c>
      <c r="G3" s="35" t="s">
        <v>995</v>
      </c>
      <c r="H3" s="35" t="s">
        <v>1008</v>
      </c>
      <c r="I3" s="35">
        <v>5</v>
      </c>
    </row>
    <row r="4" spans="1:9">
      <c r="A4" s="35">
        <v>3</v>
      </c>
      <c r="B4" s="35" t="s">
        <v>978</v>
      </c>
      <c r="C4" s="35" t="s">
        <v>32</v>
      </c>
      <c r="D4" s="35">
        <v>70</v>
      </c>
      <c r="G4" s="35" t="s">
        <v>997</v>
      </c>
      <c r="H4" s="35" t="s">
        <v>986</v>
      </c>
      <c r="I4" s="35">
        <v>1</v>
      </c>
    </row>
    <row r="5" spans="1:9">
      <c r="A5" s="35">
        <v>4</v>
      </c>
      <c r="B5" s="35" t="s">
        <v>979</v>
      </c>
      <c r="C5" s="35" t="s">
        <v>28</v>
      </c>
      <c r="D5" s="35">
        <v>500</v>
      </c>
      <c r="G5" s="35" t="s">
        <v>992</v>
      </c>
      <c r="H5" s="35" t="s">
        <v>992</v>
      </c>
      <c r="I5" s="35">
        <v>1</v>
      </c>
    </row>
    <row r="6" spans="1:9">
      <c r="A6" s="35">
        <v>5</v>
      </c>
      <c r="B6" s="35" t="s">
        <v>980</v>
      </c>
      <c r="C6" s="35" t="s">
        <v>28</v>
      </c>
      <c r="D6" s="35">
        <v>250</v>
      </c>
      <c r="G6" s="35" t="s">
        <v>1000</v>
      </c>
      <c r="H6" s="35" t="s">
        <v>1011</v>
      </c>
      <c r="I6" s="35">
        <v>2</v>
      </c>
    </row>
    <row r="7" spans="1:9">
      <c r="A7" s="35">
        <v>6</v>
      </c>
      <c r="B7" s="35" t="s">
        <v>981</v>
      </c>
      <c r="C7" s="35" t="s">
        <v>28</v>
      </c>
      <c r="D7" s="35">
        <v>200</v>
      </c>
      <c r="G7" s="35" t="s">
        <v>45</v>
      </c>
      <c r="H7" s="35" t="s">
        <v>43</v>
      </c>
      <c r="I7" s="35">
        <v>1</v>
      </c>
    </row>
    <row r="8" spans="1:9">
      <c r="A8" s="35">
        <v>7</v>
      </c>
      <c r="B8" s="35" t="s">
        <v>982</v>
      </c>
      <c r="C8" s="35" t="s">
        <v>28</v>
      </c>
      <c r="D8" s="35">
        <v>150</v>
      </c>
      <c r="G8" s="35" t="s">
        <v>1011</v>
      </c>
      <c r="H8" s="35" t="s">
        <v>1011</v>
      </c>
      <c r="I8" s="35">
        <v>2</v>
      </c>
    </row>
    <row r="9" spans="1:9">
      <c r="A9" s="35">
        <v>8</v>
      </c>
      <c r="B9" s="35" t="s">
        <v>983</v>
      </c>
      <c r="C9" s="35" t="s">
        <v>27</v>
      </c>
      <c r="D9" s="35">
        <v>150</v>
      </c>
      <c r="G9" s="35" t="s">
        <v>1012</v>
      </c>
      <c r="H9" s="35" t="s">
        <v>1008</v>
      </c>
      <c r="I9" s="35">
        <v>3</v>
      </c>
    </row>
    <row r="10" spans="1:9">
      <c r="A10" s="35">
        <v>9</v>
      </c>
      <c r="B10" s="35" t="s">
        <v>984</v>
      </c>
      <c r="C10" s="35" t="s">
        <v>27</v>
      </c>
      <c r="D10" s="35">
        <v>100</v>
      </c>
      <c r="G10" s="38" t="s">
        <v>44</v>
      </c>
      <c r="I10" s="38">
        <v>1</v>
      </c>
    </row>
    <row r="11" spans="1:9">
      <c r="A11" s="35">
        <v>10</v>
      </c>
      <c r="B11" s="35" t="s">
        <v>985</v>
      </c>
      <c r="C11" s="35" t="s">
        <v>986</v>
      </c>
      <c r="D11" s="35">
        <v>75</v>
      </c>
    </row>
    <row r="12" spans="1:9">
      <c r="A12" s="35">
        <v>11</v>
      </c>
      <c r="B12" s="35" t="s">
        <v>987</v>
      </c>
      <c r="C12" s="35" t="s">
        <v>986</v>
      </c>
      <c r="D12" s="35">
        <v>200</v>
      </c>
    </row>
    <row r="13" spans="1:9">
      <c r="A13" s="35">
        <v>12</v>
      </c>
      <c r="B13" s="35" t="s">
        <v>988</v>
      </c>
      <c r="C13" s="35" t="s">
        <v>24</v>
      </c>
      <c r="D13" s="35">
        <v>150</v>
      </c>
    </row>
    <row r="14" spans="1:9">
      <c r="A14" s="35">
        <v>13</v>
      </c>
      <c r="B14" s="35" t="s">
        <v>989</v>
      </c>
      <c r="C14" s="35" t="s">
        <v>24</v>
      </c>
      <c r="D14" s="35">
        <v>150</v>
      </c>
    </row>
    <row r="15" spans="1:9">
      <c r="A15" s="35">
        <v>14</v>
      </c>
      <c r="B15" s="35" t="s">
        <v>990</v>
      </c>
      <c r="C15" s="35" t="s">
        <v>41</v>
      </c>
      <c r="D15" s="35">
        <v>100</v>
      </c>
    </row>
    <row r="16" spans="1:9">
      <c r="A16" s="35">
        <v>15</v>
      </c>
      <c r="B16" s="35" t="s">
        <v>991</v>
      </c>
      <c r="C16" s="35" t="s">
        <v>992</v>
      </c>
      <c r="D16" s="35">
        <v>75</v>
      </c>
    </row>
    <row r="17" spans="1:4">
      <c r="A17" s="35">
        <v>16</v>
      </c>
      <c r="B17" s="35" t="s">
        <v>993</v>
      </c>
      <c r="C17" s="35" t="s">
        <v>25</v>
      </c>
      <c r="D17" s="35">
        <v>150</v>
      </c>
    </row>
    <row r="18" spans="1:4">
      <c r="A18" s="35">
        <v>17</v>
      </c>
      <c r="B18" s="35" t="s">
        <v>994</v>
      </c>
      <c r="C18" s="35" t="s">
        <v>995</v>
      </c>
      <c r="D18" s="35">
        <v>150</v>
      </c>
    </row>
    <row r="19" spans="1:4">
      <c r="A19" s="35">
        <v>18</v>
      </c>
      <c r="B19" s="35" t="s">
        <v>996</v>
      </c>
      <c r="C19" s="35" t="s">
        <v>997</v>
      </c>
      <c r="D19" s="35">
        <v>150</v>
      </c>
    </row>
    <row r="20" spans="1:4">
      <c r="A20" s="35">
        <v>19</v>
      </c>
      <c r="B20" s="35" t="s">
        <v>998</v>
      </c>
      <c r="C20" s="35" t="s">
        <v>19</v>
      </c>
      <c r="D20" s="35">
        <v>150</v>
      </c>
    </row>
    <row r="21" spans="1:4">
      <c r="A21" s="35">
        <v>20</v>
      </c>
      <c r="B21" s="35" t="s">
        <v>999</v>
      </c>
      <c r="C21" s="35" t="s">
        <v>1000</v>
      </c>
      <c r="D21" s="35">
        <v>120</v>
      </c>
    </row>
    <row r="22" spans="1:4">
      <c r="A22" s="35">
        <v>21</v>
      </c>
      <c r="B22" s="35" t="s">
        <v>1001</v>
      </c>
      <c r="C22" s="35" t="s">
        <v>992</v>
      </c>
      <c r="D22" s="35">
        <v>75</v>
      </c>
    </row>
    <row r="23" spans="1:4">
      <c r="A23" s="35">
        <v>22</v>
      </c>
      <c r="B23" s="35" t="s">
        <v>1002</v>
      </c>
      <c r="C23" s="35" t="s">
        <v>44</v>
      </c>
      <c r="D23" s="35">
        <v>100</v>
      </c>
    </row>
    <row r="24" spans="1:4">
      <c r="A24" s="35">
        <v>23</v>
      </c>
      <c r="B24" s="35" t="s">
        <v>1003</v>
      </c>
      <c r="C24" s="35" t="s">
        <v>997</v>
      </c>
      <c r="D24" s="35">
        <v>75</v>
      </c>
    </row>
    <row r="25" spans="1:4">
      <c r="A25" s="35">
        <v>24</v>
      </c>
      <c r="B25" s="35" t="s">
        <v>1004</v>
      </c>
      <c r="C25" s="35" t="s">
        <v>32</v>
      </c>
      <c r="D25" s="35">
        <v>200</v>
      </c>
    </row>
    <row r="26" spans="1:4">
      <c r="A26" s="35">
        <v>25</v>
      </c>
      <c r="B26" s="35" t="s">
        <v>1005</v>
      </c>
      <c r="C26" s="35" t="s">
        <v>28</v>
      </c>
      <c r="D26" s="35">
        <v>50</v>
      </c>
    </row>
    <row r="27" spans="1:4">
      <c r="A27" s="35">
        <v>26</v>
      </c>
      <c r="B27" s="35" t="s">
        <v>1006</v>
      </c>
      <c r="C27" s="35" t="s">
        <v>992</v>
      </c>
      <c r="D27" s="35">
        <v>100</v>
      </c>
    </row>
    <row r="28" spans="1:4">
      <c r="A28" s="35">
        <v>27</v>
      </c>
      <c r="B28" s="35" t="s">
        <v>1007</v>
      </c>
      <c r="C28" s="35" t="s">
        <v>1008</v>
      </c>
      <c r="D28" s="35">
        <v>50</v>
      </c>
    </row>
    <row r="29" spans="1:4">
      <c r="A29" s="35">
        <v>28</v>
      </c>
      <c r="B29" s="35" t="s">
        <v>1009</v>
      </c>
      <c r="C29" s="35" t="s">
        <v>33</v>
      </c>
      <c r="D29" s="35">
        <v>75</v>
      </c>
    </row>
    <row r="30" spans="1:4">
      <c r="B30" s="38" t="s">
        <v>1014</v>
      </c>
      <c r="C30" s="38" t="s">
        <v>1013</v>
      </c>
      <c r="D30" s="38">
        <v>125</v>
      </c>
    </row>
    <row r="31" spans="1:4">
      <c r="B31" s="38" t="s">
        <v>1015</v>
      </c>
      <c r="C31" s="38" t="s">
        <v>986</v>
      </c>
      <c r="D31" s="38">
        <v>100</v>
      </c>
    </row>
    <row r="32" spans="1:4">
      <c r="B32" s="38" t="s">
        <v>1016</v>
      </c>
      <c r="C32" s="38" t="s">
        <v>986</v>
      </c>
      <c r="D32" s="38">
        <v>300</v>
      </c>
    </row>
    <row r="33" spans="2:4">
      <c r="B33" s="38" t="s">
        <v>1017</v>
      </c>
      <c r="C33" s="38" t="s">
        <v>20</v>
      </c>
      <c r="D33" s="38">
        <v>100</v>
      </c>
    </row>
    <row r="34" spans="2:4">
      <c r="B34" s="38" t="s">
        <v>1018</v>
      </c>
      <c r="C34" s="38" t="s">
        <v>992</v>
      </c>
      <c r="D34" s="38">
        <v>250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District Wise</vt:lpstr>
      <vt:lpstr>Depot Wise STO requirement</vt:lpstr>
      <vt:lpstr>Summary-Updatetion Pending</vt:lpstr>
      <vt:lpstr>Network</vt:lpstr>
      <vt:lpstr>Network Appointed</vt:lpstr>
    </vt:vector>
  </TitlesOfParts>
  <Company>HP Inc.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Vikas Sharma2</dc:creator>
  <cp:lastModifiedBy>dell</cp:lastModifiedBy>
  <cp:lastPrinted>2021-06-22T02:15:44Z</cp:lastPrinted>
  <dcterms:created xsi:type="dcterms:W3CDTF">2020-06-11T05:43:19Z</dcterms:created>
  <dcterms:modified xsi:type="dcterms:W3CDTF">2022-02-19T08:47:52Z</dcterms:modified>
</cp:coreProperties>
</file>