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LR'!$A$1:$K$70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LR'!$A$1:$J$40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9" i="22"/>
  <c r="H49"/>
  <c r="I34"/>
  <c r="I35"/>
  <c r="I36"/>
  <c r="I37"/>
  <c r="I38"/>
  <c r="I39"/>
  <c r="I40"/>
  <c r="I41"/>
  <c r="I42"/>
  <c r="I43"/>
  <c r="I44"/>
  <c r="I45"/>
  <c r="I46"/>
  <c r="I47"/>
  <c r="I48"/>
  <c r="I33"/>
  <c r="G34" i="3"/>
  <c r="H65" i="20" l="1"/>
  <c r="J65"/>
  <c r="I46"/>
  <c r="I49"/>
  <c r="I50"/>
  <c r="I53"/>
  <c r="I54"/>
  <c r="I55"/>
  <c r="I56"/>
  <c r="I57"/>
  <c r="I58"/>
  <c r="I59"/>
  <c r="I60"/>
  <c r="I61"/>
  <c r="I62"/>
  <c r="I63"/>
  <c r="I29"/>
  <c r="I30"/>
  <c r="I31"/>
  <c r="I42"/>
  <c r="I43"/>
  <c r="I44"/>
  <c r="I47"/>
  <c r="I48"/>
  <c r="I51"/>
  <c r="I52"/>
  <c r="I64"/>
  <c r="I26" i="24"/>
  <c r="I27"/>
  <c r="I25"/>
  <c r="I24"/>
  <c r="F27" i="23"/>
  <c r="I32" i="22" l="1"/>
  <c r="I25"/>
  <c r="I27" i="20"/>
  <c r="I28"/>
  <c r="I32"/>
  <c r="I33"/>
  <c r="I34"/>
  <c r="I35"/>
  <c r="I36"/>
  <c r="I37"/>
  <c r="I38"/>
  <c r="I39"/>
  <c r="I40"/>
  <c r="I41"/>
  <c r="I45"/>
  <c r="I25"/>
  <c r="I26"/>
  <c r="N25" i="6"/>
  <c r="M8"/>
  <c r="M10"/>
  <c r="M12"/>
  <c r="M14"/>
  <c r="M16"/>
  <c r="M20"/>
  <c r="M22"/>
  <c r="F29" i="19"/>
  <c r="I29" i="22"/>
  <c r="I30"/>
  <c r="I31"/>
  <c r="F27" i="21"/>
  <c r="F27" i="19"/>
  <c r="E30" i="18"/>
  <c r="G29"/>
  <c r="G28"/>
  <c r="G27"/>
  <c r="I24" i="22"/>
  <c r="I26"/>
  <c r="I27"/>
  <c r="I28"/>
  <c r="F31" i="14"/>
  <c r="H30"/>
  <c r="H29"/>
  <c r="H28"/>
  <c r="E28" i="3"/>
  <c r="G27"/>
  <c r="G26"/>
  <c r="G25"/>
  <c r="G30" i="18" l="1"/>
  <c r="G31" s="1"/>
  <c r="H31" i="14"/>
  <c r="H32" s="1"/>
  <c r="G28" i="3"/>
  <c r="G29" s="1"/>
  <c r="G32" i="18" l="1"/>
  <c r="G33" s="1"/>
  <c r="G34" s="1"/>
  <c r="G36" s="1"/>
  <c r="H33" i="14"/>
  <c r="H35" s="1"/>
  <c r="H37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<sst xmlns="http://schemas.openxmlformats.org/spreadsheetml/2006/main" count="823" uniqueCount="352">
  <si>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</si>
  <si>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</si>
  <si>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</si>
  <si>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</si>
  <si>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</si>
  <si>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</si>
  <si>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</si>
  <si>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</si>
  <si>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</si>
  <si>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</si>
  <si>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</si>
  <si>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</si>
  <si>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</si>
  <si>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</si>
  <si>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</si>
  <si>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</si>
  <si>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</si>
  <si>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</si>
  <si>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</si>
  <si>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</si>
  <si>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</si>
  <si>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</si>
  <si>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</si>
  <si>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</si>
  <si>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</si>
  <si>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</si>
  <si>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</si>
  <si>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</si>
  <si>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</si>
  <si>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</si>
  <si>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</si>
  <si>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</si>
  <si>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</si>
  <si>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</si>
  <si>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</si>
  <si>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</si>
  <si>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</si>
  <si>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</si>
  <si>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</si>
  <si>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</si>
  <si>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</si>
  <si>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</si>
  <si>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</si>
  <si>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</si>
  <si>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</si>
  <si>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</si>
  <si>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</si>
  <si>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</si>
  <si>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</si>
  <si>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</si>
  <si>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</si>
  <si>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</si>
  <si>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</si>
  <si>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</si>
  <si>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</si>
  <si>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</si>
  <si>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</si>
  <si>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</si>
  <si>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</si>
  <si>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</si>
  <si>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</si>
  <si>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</si>
  <si>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</si>
  <si>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</si>
  <si>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</si>
  <si>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</si>
  <si>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</si>
  <si>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</si>
  <si>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</si>
  <si>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</si>
  <si>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</si>
  <si>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</si>
  <si>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</si>
  <si>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</si>
  <si>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</si>
  <si>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</si>
  <si>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</si>
  <si>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</si>
  <si>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</si>
  <si>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</si>
  <si>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</si>
  <si>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</si>
  <si>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</si>
  <si>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</si>
  <si>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</si>
  <si>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</si>
  <si>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</si>
  <si>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</si>
  <si>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</si>
  <si>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</si>
  <si>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</si>
  <si>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</si>
  <si>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</si>
  <si>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</si>
  <si>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</si>
  <si>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</si>
  <si>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</si>
  <si>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</si>
  <si>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</si>
  <si>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</si>
  <si>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</si>
  <si>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</si>
  <si>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</si>
  <si>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</si>
  <si>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</si>
  <si>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</si>
  <si>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</si>
  <si>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</si>
  <si>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</si>
  <si>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</si>
  <si>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</si>
  <si>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</si>
  <si>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</si>
  <si>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</si>
  <si>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</si>
  <si>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</si>
  <si>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</si>
  <si>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</si>
  <si>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</si>
  <si>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</si>
  <si>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</si>
  <si>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</si>
  <si>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</si>
  <si>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</si>
  <si>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</si>
  <si>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</si>
  <si>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</si>
  <si>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</si>
  <si>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</si>
  <si>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</si>
  <si>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</si>
  <si>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</si>
  <si>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</si>
  <si>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</si>
  <si>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</si>
  <si>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</si>
  <si>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</si>
  <si>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</si>
  <si>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</si>
  <si>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</si>
  <si>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</si>
  <si>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</si>
  <si>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</si>
  <si>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</si>
  <si>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</si>
  <si>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</si>
  <si>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</si>
  <si>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</si>
  <si>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</si>
  <si>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</si>
  <si>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</si>
  <si>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</si>
  <si>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</si>
  <si>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</si>
  <si>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</si>
  <si>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</si>
  <si>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</si>
  <si>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</si>
  <si>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</si>
  <si>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</si>
  <si>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</si>
  <si>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</si>
  <si>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</si>
  <si>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</si>
  <si>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</si>
  <si>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</si>
  <si>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</si>
  <si>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</si>
  <si>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SHRI HARI DAIRY AND FOOD PRODU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</si>
  <si>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</si>
  <si>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</si>
  <si>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</si>
  <si>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</si>
  <si>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</si>
  <si>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</si>
  <si>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</si>
  <si>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GUNJAN CEMENT AGENCY</t>
  </si>
  <si>
    <t>MANGROL (DHOLPUR)</t>
  </si>
  <si>
    <t>PIPHERA</t>
  </si>
  <si>
    <t>RJ11GB1480</t>
  </si>
  <si>
    <t>RJ11RA9826</t>
  </si>
  <si>
    <t>RJ11RA6917</t>
  </si>
  <si>
    <t>RJ11RA6810</t>
  </si>
  <si>
    <t>MGH (110002)</t>
  </si>
  <si>
    <t>Invoice No :-  103</t>
  </si>
  <si>
    <t>Invoice No :- 104</t>
  </si>
  <si>
    <t>Invoice No :-  105</t>
  </si>
  <si>
    <t>Invoice No :- 106</t>
  </si>
  <si>
    <t>Invoice No :-  107</t>
  </si>
  <si>
    <t>Invoice No :-  108</t>
  </si>
  <si>
    <t>Invoice No :-  109</t>
  </si>
  <si>
    <t>DATE : 28.02.2023</t>
  </si>
  <si>
    <t>FOR THE MONTH OF FEBRUARY 2023</t>
  </si>
  <si>
    <t xml:space="preserve"> Date: 28.02.2023</t>
  </si>
  <si>
    <t>FOR THE MONTH OF FEBRUARY  2023</t>
  </si>
  <si>
    <t>DATE :- 28.02.2023</t>
  </si>
  <si>
    <t>Stock Reconciliation Statement of DHOLPUR  Dump  For The Period  FEBRUARY   2023</t>
  </si>
  <si>
    <t xml:space="preserve"> Date:  28.02.2023</t>
  </si>
  <si>
    <t>FOR THE MONTH OF FEBRUARY   2023</t>
  </si>
  <si>
    <t>1560</t>
  </si>
  <si>
    <t>1564</t>
  </si>
  <si>
    <t>1565</t>
  </si>
  <si>
    <t>1571</t>
  </si>
  <si>
    <t>1572</t>
  </si>
  <si>
    <t>1588</t>
  </si>
  <si>
    <t>8206495771</t>
  </si>
  <si>
    <t>8206498494</t>
  </si>
  <si>
    <t>8206501865</t>
  </si>
  <si>
    <t>8206508861</t>
  </si>
  <si>
    <t>8206508931</t>
  </si>
  <si>
    <t>8206524681</t>
  </si>
  <si>
    <t>MADHAV ENTERPRISES</t>
  </si>
  <si>
    <t>AKHLESH TRADING COMPANY</t>
  </si>
  <si>
    <t>RAJAKHERA</t>
  </si>
  <si>
    <t>RJ11GA8415</t>
  </si>
  <si>
    <t>RJ11GB4661</t>
  </si>
  <si>
    <t>RJ11GB1542</t>
  </si>
  <si>
    <t>1544</t>
  </si>
  <si>
    <t>1545</t>
  </si>
  <si>
    <t>1548</t>
  </si>
  <si>
    <t>1549</t>
  </si>
  <si>
    <t>1550</t>
  </si>
  <si>
    <t>1563</t>
  </si>
  <si>
    <t>1567</t>
  </si>
  <si>
    <t>1568</t>
  </si>
  <si>
    <t>1569</t>
  </si>
  <si>
    <t>1570</t>
  </si>
  <si>
    <t>1573</t>
  </si>
  <si>
    <t>1574</t>
  </si>
  <si>
    <t>1575</t>
  </si>
  <si>
    <t>1576</t>
  </si>
  <si>
    <t>1577</t>
  </si>
  <si>
    <t>1580</t>
  </si>
  <si>
    <t>1583</t>
  </si>
  <si>
    <t>1584</t>
  </si>
  <si>
    <t>1585</t>
  </si>
  <si>
    <t>1586</t>
  </si>
  <si>
    <t>1587</t>
  </si>
  <si>
    <t>1607</t>
  </si>
  <si>
    <t>1609</t>
  </si>
  <si>
    <t>1626</t>
  </si>
  <si>
    <t>1628</t>
  </si>
  <si>
    <t>8206477791</t>
  </si>
  <si>
    <t>8206477869</t>
  </si>
  <si>
    <t>8206479783</t>
  </si>
  <si>
    <t>8206479799</t>
  </si>
  <si>
    <t>8206479824</t>
  </si>
  <si>
    <t>8206498483</t>
  </si>
  <si>
    <t>8206504197</t>
  </si>
  <si>
    <t>8206504625</t>
  </si>
  <si>
    <t>8206506406</t>
  </si>
  <si>
    <t>8206507010</t>
  </si>
  <si>
    <t>8206509160</t>
  </si>
  <si>
    <t>8206509203</t>
  </si>
  <si>
    <t>8206509238</t>
  </si>
  <si>
    <t>8206509312</t>
  </si>
  <si>
    <t>8206511583</t>
  </si>
  <si>
    <t>8206516218</t>
  </si>
  <si>
    <t>8206517145</t>
  </si>
  <si>
    <t>8206517203</t>
  </si>
  <si>
    <t>8206524319</t>
  </si>
  <si>
    <t>8206524634</t>
  </si>
  <si>
    <t>8206524660</t>
  </si>
  <si>
    <t>8206540260</t>
  </si>
  <si>
    <t>8206540322</t>
  </si>
  <si>
    <t>8206557130</t>
  </si>
  <si>
    <t>8206557631</t>
  </si>
  <si>
    <t>RJ11RA1271</t>
  </si>
  <si>
    <t>RJ11RA4466</t>
  </si>
  <si>
    <t>1533</t>
  </si>
  <si>
    <t>1534</t>
  </si>
  <si>
    <t>1535</t>
  </si>
  <si>
    <t>1536</t>
  </si>
  <si>
    <t>1537</t>
  </si>
  <si>
    <t>1538</t>
  </si>
  <si>
    <t>1539</t>
  </si>
  <si>
    <t>1542</t>
  </si>
  <si>
    <t>1543</t>
  </si>
  <si>
    <t>1546</t>
  </si>
  <si>
    <t>1551</t>
  </si>
  <si>
    <t>1552</t>
  </si>
  <si>
    <t>1553</t>
  </si>
  <si>
    <t>1554</t>
  </si>
  <si>
    <t>1578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</si>
  <si>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</si>
  <si>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</si>
  <si>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</si>
  <si>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</si>
  <si>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</si>
  <si>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</si>
  <si>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</si>
  <si>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</si>
  <si>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</si>
  <si>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</si>
  <si>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</si>
  <si>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1602</t>
  </si>
  <si>
    <t>1603</t>
  </si>
  <si>
    <t>1604</t>
  </si>
  <si>
    <t>1605</t>
  </si>
  <si>
    <t>1606</t>
  </si>
  <si>
    <t>1608</t>
  </si>
  <si>
    <t>1612</t>
  </si>
  <si>
    <t>1617</t>
  </si>
  <si>
    <t>1618</t>
  </si>
  <si>
    <t>1621</t>
  </si>
  <si>
    <t>1622</t>
  </si>
  <si>
    <t>1623</t>
  </si>
  <si>
    <t>1624</t>
  </si>
  <si>
    <t>1625</t>
  </si>
  <si>
    <t>1627</t>
  </si>
  <si>
    <t>8206475584</t>
  </si>
  <si>
    <t>8206475626</t>
  </si>
  <si>
    <t>8206475642</t>
  </si>
  <si>
    <t>8206476685</t>
  </si>
  <si>
    <t>8206477552</t>
  </si>
  <si>
    <t>8206477587</t>
  </si>
  <si>
    <t>8206477616</t>
  </si>
  <si>
    <t>8206477723</t>
  </si>
  <si>
    <t>8206477767</t>
  </si>
  <si>
    <t>8206477908</t>
  </si>
  <si>
    <t>8206479854</t>
  </si>
  <si>
    <t>8206479881</t>
  </si>
  <si>
    <t>8206479902</t>
  </si>
  <si>
    <t>8206481895</t>
  </si>
  <si>
    <t>8206511622</t>
  </si>
  <si>
    <t>8206529391</t>
  </si>
  <si>
    <t>8206529416</t>
  </si>
  <si>
    <t>8206529595</t>
  </si>
  <si>
    <t>8206529851</t>
  </si>
  <si>
    <t>8206529917</t>
  </si>
  <si>
    <t>8206532771</t>
  </si>
  <si>
    <t>8206532804</t>
  </si>
  <si>
    <t>8206534180</t>
  </si>
  <si>
    <t>8206536832</t>
  </si>
  <si>
    <t>8206536839</t>
  </si>
  <si>
    <t>8206536855</t>
  </si>
  <si>
    <t>8206536939</t>
  </si>
  <si>
    <t>8206536965</t>
  </si>
  <si>
    <t>8206537583</t>
  </si>
  <si>
    <t>8206537609</t>
  </si>
  <si>
    <t>8206538136</t>
  </si>
  <si>
    <t>8206540285</t>
  </si>
  <si>
    <t>8206544591</t>
  </si>
  <si>
    <t>8206550414</t>
  </si>
  <si>
    <t>8206550898</t>
  </si>
  <si>
    <t>8206556358</t>
  </si>
  <si>
    <t>8206556401</t>
  </si>
  <si>
    <t>8206556514</t>
  </si>
  <si>
    <t>8206556579</t>
  </si>
  <si>
    <t>8206557052</t>
  </si>
  <si>
    <t>8206557210</t>
  </si>
  <si>
    <t>NBH(110011)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</si>
</sst>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8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2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14" fontId="79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86" fillId="0" borderId="24" xfId="0" applyFont="1" applyBorder="1" applyAlignment="1">
      <alignment horizontal="center"/>
    </xf>
    <xf numFmtId="0" fontId="87" fillId="0" borderId="2" xfId="0" applyFont="1" applyBorder="1" applyAlignme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7" zoomScale="60" zoomScaleNormal="60" workbookViewId="0">
      <selection activeCell="F24" sqref="F2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3" t="s">
        <v>2</v>
      </c>
      <c r="F1" s="413"/>
      <c r="G1" s="413"/>
      <c r="H1" s="413"/>
      <c r="I1" s="413"/>
      <c r="J1" s="413"/>
      <c r="K1" s="413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4" t="s">
        <v>3</v>
      </c>
      <c r="B3" s="414"/>
      <c r="C3" s="414"/>
      <c r="D3" s="414"/>
      <c r="E3" s="414"/>
      <c r="F3" s="414"/>
      <c r="G3" s="414"/>
      <c r="H3" s="414"/>
      <c r="I3" s="414"/>
      <c r="J3" s="33"/>
      <c r="K3" s="33"/>
      <c r="L3" s="33"/>
      <c r="M3" s="33"/>
    </row>
    <row r="4" spans="1:13" ht="42" customHeight="1">
      <c r="A4" s="413" t="s">
        <v>4</v>
      </c>
      <c r="B4" s="413"/>
      <c r="C4" s="413"/>
      <c r="D4" s="413"/>
      <c r="E4" s="413"/>
      <c r="F4" s="413"/>
      <c r="G4" s="413"/>
      <c r="H4" s="413"/>
      <c r="I4" s="413"/>
      <c r="J4" s="33"/>
      <c r="K4" s="33"/>
      <c r="L4" s="33"/>
      <c r="M4" s="33"/>
    </row>
    <row r="5" spans="1:13" ht="15.75">
      <c r="A5" s="415"/>
      <c r="B5" s="416"/>
      <c r="C5" s="416"/>
      <c r="D5" s="416"/>
      <c r="E5" s="416"/>
      <c r="F5" s="416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17" t="s">
        <v>5</v>
      </c>
      <c r="C6" s="418"/>
      <c r="D6" s="418"/>
      <c r="E6" s="418"/>
      <c r="F6" s="418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396" t="s">
        <v>6</v>
      </c>
      <c r="C8" s="397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191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184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192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00" t="s">
        <v>19</v>
      </c>
      <c r="C23" s="412" t="s">
        <v>20</v>
      </c>
      <c r="D23" s="412"/>
      <c r="E23" s="407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01"/>
      <c r="C24" s="403"/>
      <c r="D24" s="403"/>
      <c r="E24" s="408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01"/>
      <c r="C25" s="403"/>
      <c r="D25" s="403"/>
      <c r="E25" s="408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01">
        <v>1</v>
      </c>
      <c r="C26" s="403" t="s">
        <v>22</v>
      </c>
      <c r="D26" s="405"/>
      <c r="E26" s="409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01"/>
      <c r="C27" s="403"/>
      <c r="D27" s="405"/>
      <c r="E27" s="409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01"/>
      <c r="C28" s="403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01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01"/>
      <c r="C30" s="403" t="s">
        <v>25</v>
      </c>
      <c r="D30" s="405"/>
      <c r="E30" s="410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02"/>
      <c r="C31" s="404"/>
      <c r="D31" s="406"/>
      <c r="E31" s="411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398" t="s">
        <v>29</v>
      </c>
      <c r="E35" s="398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399" t="s">
        <v>30</v>
      </c>
      <c r="E39" s="399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9" zoomScale="50" zoomScaleNormal="50" workbookViewId="0">
      <selection activeCell="P24" sqref="P24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46" t="s">
        <v>120</v>
      </c>
      <c r="H1" s="446"/>
      <c r="I1" s="446"/>
      <c r="J1" s="446"/>
      <c r="K1" s="446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39" t="s">
        <v>121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</row>
    <row r="4" spans="1:11" ht="26.25">
      <c r="A4" s="19"/>
      <c r="B4" s="447" t="s">
        <v>35</v>
      </c>
      <c r="C4" s="447"/>
      <c r="D4" s="447"/>
      <c r="E4" s="447"/>
      <c r="F4" s="447"/>
      <c r="G4" s="447"/>
      <c r="H4" s="447"/>
      <c r="I4" s="447"/>
      <c r="J4" s="19"/>
      <c r="K4" s="19"/>
    </row>
    <row r="5" spans="1:11" ht="15.75" thickBot="1">
      <c r="A5" s="428"/>
      <c r="B5" s="448"/>
      <c r="C5" s="448"/>
      <c r="D5" s="448"/>
      <c r="E5" s="448"/>
      <c r="F5" s="448"/>
      <c r="G5" s="185"/>
      <c r="H5" s="185"/>
      <c r="I5" s="185"/>
      <c r="J5" s="185"/>
      <c r="K5" s="185"/>
    </row>
    <row r="6" spans="1:11" ht="23.25">
      <c r="A6" s="449" t="s">
        <v>36</v>
      </c>
      <c r="B6" s="445"/>
      <c r="C6" s="445"/>
      <c r="D6" s="445"/>
      <c r="E6" s="445"/>
      <c r="F6" s="445"/>
      <c r="G6" s="187"/>
      <c r="H6" s="187"/>
      <c r="I6" s="187"/>
      <c r="J6" s="187"/>
      <c r="K6" s="187"/>
    </row>
    <row r="7" spans="1:11" ht="23.25">
      <c r="A7" s="20"/>
      <c r="B7" s="20"/>
      <c r="C7" s="444" t="s">
        <v>122</v>
      </c>
      <c r="D7" s="445"/>
      <c r="E7" s="445"/>
      <c r="F7" s="445"/>
      <c r="G7" s="187"/>
      <c r="H7" s="187"/>
      <c r="I7" s="187"/>
      <c r="J7" s="187"/>
      <c r="K7" s="187"/>
    </row>
    <row r="8" spans="1:11" ht="26.25">
      <c r="A8" s="187"/>
      <c r="B8" s="431" t="s">
        <v>5</v>
      </c>
      <c r="C8" s="430"/>
      <c r="D8" s="430"/>
      <c r="E8" s="430"/>
      <c r="F8" s="430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193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190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33" t="s">
        <v>141</v>
      </c>
      <c r="C16" s="433"/>
      <c r="D16" s="433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194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37" t="s">
        <v>51</v>
      </c>
      <c r="D27" s="438"/>
      <c r="E27" s="169">
        <v>307.5</v>
      </c>
      <c r="F27" s="170">
        <f>E27*180</f>
        <v>55350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39" t="s">
        <v>52</v>
      </c>
      <c r="C29" s="440"/>
      <c r="D29" s="440"/>
      <c r="E29" s="438"/>
      <c r="F29" s="170">
        <f>E27*180</f>
        <v>55350</v>
      </c>
      <c r="G29" s="5"/>
      <c r="H29" s="187"/>
      <c r="I29" s="187"/>
      <c r="J29" s="187"/>
      <c r="K29" s="187"/>
    </row>
    <row r="30" spans="1:11" ht="24" thickBot="1">
      <c r="A30" s="187"/>
      <c r="B30" s="441"/>
      <c r="C30" s="442"/>
      <c r="D30" s="442"/>
      <c r="E30" s="442"/>
      <c r="F30" s="443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32"/>
      <c r="C32" s="432"/>
      <c r="D32" s="432"/>
      <c r="E32" s="432"/>
      <c r="F32" s="432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5"/>
  <sheetViews>
    <sheetView tabSelected="1" topLeftCell="A19" zoomScale="50" zoomScaleNormal="50" zoomScaleSheetLayoutView="40" workbookViewId="0">
      <selection activeCell="D21" sqref="D21"/>
    </sheetView>
  </sheetViews>
  <sheetFormatPr defaultRowHeight="15"/>
  <cols>
    <col min="1" max="1" width="14.85546875" customWidth="1"/>
    <col min="2" max="2" width="31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40" t="s">
        <v>113</v>
      </c>
      <c r="B1" s="540"/>
      <c r="C1" s="540"/>
      <c r="D1" s="453" t="s">
        <v>32</v>
      </c>
      <c r="E1" s="453"/>
      <c r="F1" s="453"/>
      <c r="G1" s="413" t="s">
        <v>125</v>
      </c>
      <c r="H1" s="413"/>
      <c r="I1" s="413"/>
      <c r="J1" s="413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41" t="s">
        <v>71</v>
      </c>
      <c r="B3" s="542"/>
      <c r="C3" s="542"/>
      <c r="D3" s="542"/>
      <c r="E3" s="542"/>
      <c r="F3" s="542"/>
      <c r="G3" s="542"/>
      <c r="H3" s="542"/>
      <c r="I3" s="542"/>
      <c r="J3" s="542"/>
    </row>
    <row r="4" spans="1:10" ht="30">
      <c r="A4" s="456" t="s">
        <v>35</v>
      </c>
      <c r="B4" s="456"/>
      <c r="C4" s="456"/>
      <c r="D4" s="456"/>
      <c r="E4" s="456"/>
      <c r="F4" s="456"/>
      <c r="G4" s="456"/>
      <c r="H4" s="456"/>
      <c r="I4" s="456"/>
      <c r="J4" s="16"/>
    </row>
    <row r="5" spans="1:10" ht="16.5" thickBot="1">
      <c r="A5" s="415"/>
      <c r="B5" s="448"/>
      <c r="C5" s="448"/>
      <c r="D5" s="448"/>
      <c r="E5" s="448"/>
      <c r="F5" s="448"/>
      <c r="G5" s="448"/>
      <c r="H5" s="448"/>
      <c r="I5" s="448"/>
      <c r="J5" s="448"/>
    </row>
    <row r="6" spans="1:10" ht="33.75">
      <c r="A6" s="450" t="s">
        <v>36</v>
      </c>
      <c r="B6" s="451"/>
      <c r="C6" s="451"/>
      <c r="D6" s="451"/>
      <c r="E6" s="451"/>
      <c r="F6" s="451"/>
      <c r="G6" s="451"/>
      <c r="H6" s="451"/>
      <c r="I6" s="451"/>
      <c r="J6" s="451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195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194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48" customHeight="1">
      <c r="A24" s="550">
        <v>1</v>
      </c>
      <c r="B24" s="544">
        <v>44960</v>
      </c>
      <c r="C24" s="543" t="s">
        <v>64</v>
      </c>
      <c r="D24" s="543" t="s">
        <v>65</v>
      </c>
      <c r="E24" s="543" t="s">
        <v>146</v>
      </c>
      <c r="F24" s="543" t="s">
        <v>269</v>
      </c>
      <c r="G24" s="543" t="s">
        <v>310</v>
      </c>
      <c r="H24" s="545">
        <v>7.5</v>
      </c>
      <c r="I24" s="546">
        <f>J24/H24</f>
        <v>180</v>
      </c>
      <c r="J24" s="547">
        <v>1350</v>
      </c>
    </row>
    <row r="25" spans="1:10" ht="48" customHeight="1">
      <c r="A25" s="550">
        <v>2</v>
      </c>
      <c r="B25" s="544">
        <v>44960</v>
      </c>
      <c r="C25" s="543" t="s">
        <v>64</v>
      </c>
      <c r="D25" s="543" t="s">
        <v>65</v>
      </c>
      <c r="E25" s="543" t="s">
        <v>68</v>
      </c>
      <c r="F25" s="543" t="s">
        <v>270</v>
      </c>
      <c r="G25" s="543" t="s">
        <v>311</v>
      </c>
      <c r="H25" s="545">
        <v>15</v>
      </c>
      <c r="I25" s="546">
        <f t="shared" ref="I25:I63" si="0">J25/H25</f>
        <v>180</v>
      </c>
      <c r="J25" s="547">
        <v>2700</v>
      </c>
    </row>
    <row r="26" spans="1:10" ht="48" customHeight="1">
      <c r="A26" s="550">
        <v>3</v>
      </c>
      <c r="B26" s="544">
        <v>44960</v>
      </c>
      <c r="C26" s="543" t="s">
        <v>176</v>
      </c>
      <c r="D26" s="543" t="s">
        <v>67</v>
      </c>
      <c r="E26" s="543" t="s">
        <v>182</v>
      </c>
      <c r="F26" s="543" t="s">
        <v>271</v>
      </c>
      <c r="G26" s="543" t="s">
        <v>312</v>
      </c>
      <c r="H26" s="545">
        <v>7.5</v>
      </c>
      <c r="I26" s="546">
        <f t="shared" si="0"/>
        <v>180</v>
      </c>
      <c r="J26" s="547">
        <v>1350</v>
      </c>
    </row>
    <row r="27" spans="1:10" ht="48" customHeight="1">
      <c r="A27" s="550">
        <v>4</v>
      </c>
      <c r="B27" s="544">
        <v>44961</v>
      </c>
      <c r="C27" s="543" t="s">
        <v>176</v>
      </c>
      <c r="D27" s="543" t="s">
        <v>67</v>
      </c>
      <c r="E27" s="543" t="s">
        <v>66</v>
      </c>
      <c r="F27" s="543" t="s">
        <v>272</v>
      </c>
      <c r="G27" s="543" t="s">
        <v>313</v>
      </c>
      <c r="H27" s="545">
        <v>7.5</v>
      </c>
      <c r="I27" s="546">
        <f t="shared" si="0"/>
        <v>180</v>
      </c>
      <c r="J27" s="547">
        <v>1350</v>
      </c>
    </row>
    <row r="28" spans="1:10" ht="48" customHeight="1">
      <c r="A28" s="550">
        <v>5</v>
      </c>
      <c r="B28" s="544">
        <v>44961</v>
      </c>
      <c r="C28" s="543" t="s">
        <v>136</v>
      </c>
      <c r="D28" s="543" t="s">
        <v>67</v>
      </c>
      <c r="E28" s="543" t="s">
        <v>69</v>
      </c>
      <c r="F28" s="543" t="s">
        <v>273</v>
      </c>
      <c r="G28" s="543" t="s">
        <v>314</v>
      </c>
      <c r="H28" s="545">
        <v>6</v>
      </c>
      <c r="I28" s="546">
        <f t="shared" si="0"/>
        <v>180</v>
      </c>
      <c r="J28" s="547">
        <v>1080</v>
      </c>
    </row>
    <row r="29" spans="1:10" ht="48" customHeight="1">
      <c r="A29" s="550">
        <v>6</v>
      </c>
      <c r="B29" s="544">
        <v>44961</v>
      </c>
      <c r="C29" s="543" t="s">
        <v>133</v>
      </c>
      <c r="D29" s="543" t="s">
        <v>65</v>
      </c>
      <c r="E29" s="543" t="s">
        <v>68</v>
      </c>
      <c r="F29" s="543" t="s">
        <v>274</v>
      </c>
      <c r="G29" s="543" t="s">
        <v>315</v>
      </c>
      <c r="H29" s="545">
        <v>5</v>
      </c>
      <c r="I29" s="546">
        <f>J29/H29</f>
        <v>180</v>
      </c>
      <c r="J29" s="547">
        <v>900</v>
      </c>
    </row>
    <row r="30" spans="1:10" ht="48" customHeight="1">
      <c r="A30" s="550">
        <v>7</v>
      </c>
      <c r="B30" s="544">
        <v>44961</v>
      </c>
      <c r="C30" s="543" t="s">
        <v>133</v>
      </c>
      <c r="D30" s="543" t="s">
        <v>65</v>
      </c>
      <c r="E30" s="543" t="s">
        <v>130</v>
      </c>
      <c r="F30" s="543" t="s">
        <v>275</v>
      </c>
      <c r="G30" s="543" t="s">
        <v>316</v>
      </c>
      <c r="H30" s="545">
        <v>10</v>
      </c>
      <c r="I30" s="546">
        <f>J30/H30</f>
        <v>180</v>
      </c>
      <c r="J30" s="547">
        <v>1800</v>
      </c>
    </row>
    <row r="31" spans="1:10" ht="48" customHeight="1">
      <c r="A31" s="550">
        <v>8</v>
      </c>
      <c r="B31" s="544">
        <v>44961</v>
      </c>
      <c r="C31" s="543" t="s">
        <v>133</v>
      </c>
      <c r="D31" s="543" t="s">
        <v>65</v>
      </c>
      <c r="E31" s="543" t="s">
        <v>146</v>
      </c>
      <c r="F31" s="543" t="s">
        <v>276</v>
      </c>
      <c r="G31" s="543" t="s">
        <v>317</v>
      </c>
      <c r="H31" s="545">
        <v>10</v>
      </c>
      <c r="I31" s="546">
        <f>J31/H31</f>
        <v>180</v>
      </c>
      <c r="J31" s="547">
        <v>1800</v>
      </c>
    </row>
    <row r="32" spans="1:10" ht="48" customHeight="1">
      <c r="A32" s="550">
        <v>9</v>
      </c>
      <c r="B32" s="544">
        <v>44961</v>
      </c>
      <c r="C32" s="543" t="s">
        <v>134</v>
      </c>
      <c r="D32" s="543" t="s">
        <v>65</v>
      </c>
      <c r="E32" s="543" t="s">
        <v>169</v>
      </c>
      <c r="F32" s="543" t="s">
        <v>277</v>
      </c>
      <c r="G32" s="543" t="s">
        <v>318</v>
      </c>
      <c r="H32" s="545">
        <v>10</v>
      </c>
      <c r="I32" s="546">
        <f t="shared" si="0"/>
        <v>180</v>
      </c>
      <c r="J32" s="547">
        <v>1800</v>
      </c>
    </row>
    <row r="33" spans="1:10" ht="48" customHeight="1">
      <c r="A33" s="550">
        <v>10</v>
      </c>
      <c r="B33" s="544">
        <v>44961</v>
      </c>
      <c r="C33" s="543" t="s">
        <v>176</v>
      </c>
      <c r="D33" s="543" t="s">
        <v>67</v>
      </c>
      <c r="E33" s="543" t="s">
        <v>170</v>
      </c>
      <c r="F33" s="543" t="s">
        <v>278</v>
      </c>
      <c r="G33" s="543" t="s">
        <v>319</v>
      </c>
      <c r="H33" s="545">
        <v>7</v>
      </c>
      <c r="I33" s="546">
        <f t="shared" si="0"/>
        <v>180</v>
      </c>
      <c r="J33" s="547">
        <v>1260</v>
      </c>
    </row>
    <row r="34" spans="1:10" ht="48" customHeight="1">
      <c r="A34" s="550">
        <v>11</v>
      </c>
      <c r="B34" s="544">
        <v>44962</v>
      </c>
      <c r="C34" s="543" t="s">
        <v>64</v>
      </c>
      <c r="D34" s="543" t="s">
        <v>67</v>
      </c>
      <c r="E34" s="543" t="s">
        <v>130</v>
      </c>
      <c r="F34" s="543" t="s">
        <v>279</v>
      </c>
      <c r="G34" s="543" t="s">
        <v>320</v>
      </c>
      <c r="H34" s="545">
        <v>5</v>
      </c>
      <c r="I34" s="546">
        <f t="shared" si="0"/>
        <v>180</v>
      </c>
      <c r="J34" s="547">
        <v>900</v>
      </c>
    </row>
    <row r="35" spans="1:10" ht="48" customHeight="1">
      <c r="A35" s="550">
        <v>12</v>
      </c>
      <c r="B35" s="544">
        <v>44962</v>
      </c>
      <c r="C35" s="543" t="s">
        <v>64</v>
      </c>
      <c r="D35" s="543" t="s">
        <v>177</v>
      </c>
      <c r="E35" s="543" t="s">
        <v>146</v>
      </c>
      <c r="F35" s="543" t="s">
        <v>280</v>
      </c>
      <c r="G35" s="543" t="s">
        <v>321</v>
      </c>
      <c r="H35" s="545">
        <v>5</v>
      </c>
      <c r="I35" s="546">
        <f t="shared" si="0"/>
        <v>180</v>
      </c>
      <c r="J35" s="547">
        <v>900</v>
      </c>
    </row>
    <row r="36" spans="1:10" ht="48" customHeight="1">
      <c r="A36" s="550">
        <v>13</v>
      </c>
      <c r="B36" s="544">
        <v>44962</v>
      </c>
      <c r="C36" s="543" t="s">
        <v>64</v>
      </c>
      <c r="D36" s="543" t="s">
        <v>178</v>
      </c>
      <c r="E36" s="543" t="s">
        <v>169</v>
      </c>
      <c r="F36" s="543" t="s">
        <v>281</v>
      </c>
      <c r="G36" s="543" t="s">
        <v>322</v>
      </c>
      <c r="H36" s="545">
        <v>5</v>
      </c>
      <c r="I36" s="546">
        <f t="shared" si="0"/>
        <v>180</v>
      </c>
      <c r="J36" s="547">
        <v>900</v>
      </c>
    </row>
    <row r="37" spans="1:10" ht="48" customHeight="1">
      <c r="A37" s="550">
        <v>14</v>
      </c>
      <c r="B37" s="544">
        <v>44963</v>
      </c>
      <c r="C37" s="543" t="s">
        <v>136</v>
      </c>
      <c r="D37" s="543" t="s">
        <v>67</v>
      </c>
      <c r="E37" s="543" t="s">
        <v>66</v>
      </c>
      <c r="F37" s="543" t="s">
        <v>282</v>
      </c>
      <c r="G37" s="543" t="s">
        <v>323</v>
      </c>
      <c r="H37" s="545">
        <v>2</v>
      </c>
      <c r="I37" s="546">
        <f t="shared" si="0"/>
        <v>180</v>
      </c>
      <c r="J37" s="547">
        <v>360</v>
      </c>
    </row>
    <row r="38" spans="1:10" ht="48" customHeight="1">
      <c r="A38" s="550">
        <v>15</v>
      </c>
      <c r="B38" s="544">
        <v>44971</v>
      </c>
      <c r="C38" s="543" t="s">
        <v>64</v>
      </c>
      <c r="D38" s="543" t="s">
        <v>129</v>
      </c>
      <c r="E38" s="543" t="s">
        <v>267</v>
      </c>
      <c r="F38" s="543" t="s">
        <v>283</v>
      </c>
      <c r="G38" s="543" t="s">
        <v>324</v>
      </c>
      <c r="H38" s="545">
        <v>5</v>
      </c>
      <c r="I38" s="546">
        <f t="shared" si="0"/>
        <v>180</v>
      </c>
      <c r="J38" s="547">
        <v>900</v>
      </c>
    </row>
    <row r="39" spans="1:10" ht="48" customHeight="1">
      <c r="A39" s="550">
        <v>16</v>
      </c>
      <c r="B39" s="544">
        <v>44977</v>
      </c>
      <c r="C39" s="543" t="s">
        <v>64</v>
      </c>
      <c r="D39" s="543" t="s">
        <v>67</v>
      </c>
      <c r="E39" s="543" t="s">
        <v>182</v>
      </c>
      <c r="F39" s="543" t="s">
        <v>284</v>
      </c>
      <c r="G39" s="543" t="s">
        <v>325</v>
      </c>
      <c r="H39" s="545">
        <v>5</v>
      </c>
      <c r="I39" s="546">
        <f t="shared" si="0"/>
        <v>180</v>
      </c>
      <c r="J39" s="547">
        <v>900</v>
      </c>
    </row>
    <row r="40" spans="1:10" ht="48" customHeight="1">
      <c r="A40" s="550">
        <v>17</v>
      </c>
      <c r="B40" s="544">
        <v>44977</v>
      </c>
      <c r="C40" s="543" t="s">
        <v>64</v>
      </c>
      <c r="D40" s="543" t="s">
        <v>67</v>
      </c>
      <c r="E40" s="543" t="s">
        <v>146</v>
      </c>
      <c r="F40" s="543" t="s">
        <v>285</v>
      </c>
      <c r="G40" s="543" t="s">
        <v>326</v>
      </c>
      <c r="H40" s="545">
        <v>5</v>
      </c>
      <c r="I40" s="546">
        <f t="shared" si="0"/>
        <v>180</v>
      </c>
      <c r="J40" s="547">
        <v>900</v>
      </c>
    </row>
    <row r="41" spans="1:10" ht="48" customHeight="1">
      <c r="A41" s="550">
        <v>18</v>
      </c>
      <c r="B41" s="544">
        <v>44977</v>
      </c>
      <c r="C41" s="543" t="s">
        <v>64</v>
      </c>
      <c r="D41" s="543" t="s">
        <v>129</v>
      </c>
      <c r="E41" s="543" t="s">
        <v>267</v>
      </c>
      <c r="F41" s="543" t="s">
        <v>286</v>
      </c>
      <c r="G41" s="543" t="s">
        <v>327</v>
      </c>
      <c r="H41" s="545">
        <v>5</v>
      </c>
      <c r="I41" s="546">
        <f t="shared" si="0"/>
        <v>180</v>
      </c>
      <c r="J41" s="547">
        <v>900</v>
      </c>
    </row>
    <row r="42" spans="1:10" ht="48" customHeight="1">
      <c r="A42" s="550">
        <v>19</v>
      </c>
      <c r="B42" s="544">
        <v>44977</v>
      </c>
      <c r="C42" s="543" t="s">
        <v>64</v>
      </c>
      <c r="D42" s="543" t="s">
        <v>67</v>
      </c>
      <c r="E42" s="543" t="s">
        <v>68</v>
      </c>
      <c r="F42" s="543" t="s">
        <v>287</v>
      </c>
      <c r="G42" s="543" t="s">
        <v>328</v>
      </c>
      <c r="H42" s="545">
        <v>15</v>
      </c>
      <c r="I42" s="546">
        <f>J42/H42</f>
        <v>180</v>
      </c>
      <c r="J42" s="547">
        <v>2700</v>
      </c>
    </row>
    <row r="43" spans="1:10" ht="48" customHeight="1">
      <c r="A43" s="550">
        <v>20</v>
      </c>
      <c r="B43" s="544">
        <v>44977</v>
      </c>
      <c r="C43" s="543" t="s">
        <v>64</v>
      </c>
      <c r="D43" s="543" t="s">
        <v>67</v>
      </c>
      <c r="E43" s="543" t="s">
        <v>268</v>
      </c>
      <c r="F43" s="543" t="s">
        <v>288</v>
      </c>
      <c r="G43" s="543" t="s">
        <v>329</v>
      </c>
      <c r="H43" s="545">
        <v>7</v>
      </c>
      <c r="I43" s="546">
        <f>J43/H43</f>
        <v>180</v>
      </c>
      <c r="J43" s="547">
        <v>1260</v>
      </c>
    </row>
    <row r="44" spans="1:10" ht="48" customHeight="1">
      <c r="A44" s="550">
        <v>21</v>
      </c>
      <c r="B44" s="544">
        <v>44978</v>
      </c>
      <c r="C44" s="543" t="s">
        <v>64</v>
      </c>
      <c r="D44" s="543" t="s">
        <v>67</v>
      </c>
      <c r="E44" s="543" t="s">
        <v>66</v>
      </c>
      <c r="F44" s="543" t="s">
        <v>289</v>
      </c>
      <c r="G44" s="543" t="s">
        <v>330</v>
      </c>
      <c r="H44" s="545">
        <v>3</v>
      </c>
      <c r="I44" s="546">
        <f>J44/H44</f>
        <v>180</v>
      </c>
      <c r="J44" s="547">
        <v>540</v>
      </c>
    </row>
    <row r="45" spans="1:10" ht="48" customHeight="1">
      <c r="A45" s="550">
        <v>22</v>
      </c>
      <c r="B45" s="544">
        <v>44978</v>
      </c>
      <c r="C45" s="543" t="s">
        <v>64</v>
      </c>
      <c r="D45" s="543" t="s">
        <v>67</v>
      </c>
      <c r="E45" s="543" t="s">
        <v>69</v>
      </c>
      <c r="F45" s="543" t="s">
        <v>290</v>
      </c>
      <c r="G45" s="543" t="s">
        <v>331</v>
      </c>
      <c r="H45" s="545">
        <v>2</v>
      </c>
      <c r="I45" s="546">
        <f t="shared" si="0"/>
        <v>180</v>
      </c>
      <c r="J45" s="547">
        <v>360</v>
      </c>
    </row>
    <row r="46" spans="1:10" ht="48" customHeight="1">
      <c r="A46" s="550">
        <v>23</v>
      </c>
      <c r="B46" s="544">
        <v>44979</v>
      </c>
      <c r="C46" s="543" t="s">
        <v>136</v>
      </c>
      <c r="D46" s="543" t="s">
        <v>67</v>
      </c>
      <c r="E46" s="543" t="s">
        <v>66</v>
      </c>
      <c r="F46" s="543" t="s">
        <v>291</v>
      </c>
      <c r="G46" s="543" t="s">
        <v>332</v>
      </c>
      <c r="H46" s="545">
        <v>6</v>
      </c>
      <c r="I46" s="546">
        <f t="shared" si="0"/>
        <v>180</v>
      </c>
      <c r="J46" s="547">
        <v>1080</v>
      </c>
    </row>
    <row r="47" spans="1:10" ht="48" customHeight="1">
      <c r="A47" s="550">
        <v>24</v>
      </c>
      <c r="B47" s="544">
        <v>44979</v>
      </c>
      <c r="C47" s="543" t="s">
        <v>64</v>
      </c>
      <c r="D47" s="543" t="s">
        <v>65</v>
      </c>
      <c r="E47" s="543" t="s">
        <v>69</v>
      </c>
      <c r="F47" s="543" t="s">
        <v>292</v>
      </c>
      <c r="G47" s="543" t="s">
        <v>333</v>
      </c>
      <c r="H47" s="545">
        <v>5</v>
      </c>
      <c r="I47" s="546">
        <f>J47/H47</f>
        <v>180</v>
      </c>
      <c r="J47" s="547">
        <v>900</v>
      </c>
    </row>
    <row r="48" spans="1:10" ht="48" customHeight="1">
      <c r="A48" s="550">
        <v>25</v>
      </c>
      <c r="B48" s="544">
        <v>44979</v>
      </c>
      <c r="C48" s="543" t="s">
        <v>64</v>
      </c>
      <c r="D48" s="543" t="s">
        <v>67</v>
      </c>
      <c r="E48" s="543" t="s">
        <v>68</v>
      </c>
      <c r="F48" s="543" t="s">
        <v>293</v>
      </c>
      <c r="G48" s="543" t="s">
        <v>334</v>
      </c>
      <c r="H48" s="545">
        <v>2.5</v>
      </c>
      <c r="I48" s="546">
        <f>J48/H48</f>
        <v>180</v>
      </c>
      <c r="J48" s="547">
        <v>450</v>
      </c>
    </row>
    <row r="49" spans="1:10" ht="48" customHeight="1">
      <c r="A49" s="550">
        <v>26</v>
      </c>
      <c r="B49" s="544">
        <v>44979</v>
      </c>
      <c r="C49" s="543" t="s">
        <v>64</v>
      </c>
      <c r="D49" s="543" t="s">
        <v>67</v>
      </c>
      <c r="E49" s="543" t="s">
        <v>130</v>
      </c>
      <c r="F49" s="543" t="s">
        <v>294</v>
      </c>
      <c r="G49" s="543" t="s">
        <v>335</v>
      </c>
      <c r="H49" s="545">
        <v>11</v>
      </c>
      <c r="I49" s="546">
        <f t="shared" si="0"/>
        <v>180</v>
      </c>
      <c r="J49" s="547">
        <v>1980</v>
      </c>
    </row>
    <row r="50" spans="1:10" ht="48" customHeight="1">
      <c r="A50" s="550">
        <v>27</v>
      </c>
      <c r="B50" s="544">
        <v>44979</v>
      </c>
      <c r="C50" s="543" t="s">
        <v>64</v>
      </c>
      <c r="D50" s="543" t="s">
        <v>129</v>
      </c>
      <c r="E50" s="543" t="s">
        <v>146</v>
      </c>
      <c r="F50" s="543" t="s">
        <v>295</v>
      </c>
      <c r="G50" s="543" t="s">
        <v>336</v>
      </c>
      <c r="H50" s="545">
        <v>10</v>
      </c>
      <c r="I50" s="546">
        <f t="shared" si="0"/>
        <v>180</v>
      </c>
      <c r="J50" s="547">
        <v>1800</v>
      </c>
    </row>
    <row r="51" spans="1:10" ht="48" customHeight="1">
      <c r="A51" s="550">
        <v>28</v>
      </c>
      <c r="B51" s="544">
        <v>44979</v>
      </c>
      <c r="C51" s="543" t="s">
        <v>64</v>
      </c>
      <c r="D51" s="543" t="s">
        <v>177</v>
      </c>
      <c r="E51" s="543" t="s">
        <v>169</v>
      </c>
      <c r="F51" s="543" t="s">
        <v>296</v>
      </c>
      <c r="G51" s="543" t="s">
        <v>337</v>
      </c>
      <c r="H51" s="545">
        <v>2.5</v>
      </c>
      <c r="I51" s="546">
        <f>J51/H51</f>
        <v>180</v>
      </c>
      <c r="J51" s="547">
        <v>450</v>
      </c>
    </row>
    <row r="52" spans="1:10" ht="48" customHeight="1">
      <c r="A52" s="550">
        <v>29</v>
      </c>
      <c r="B52" s="544">
        <v>44980</v>
      </c>
      <c r="C52" s="543" t="s">
        <v>64</v>
      </c>
      <c r="D52" s="543" t="s">
        <v>177</v>
      </c>
      <c r="E52" s="543" t="s">
        <v>66</v>
      </c>
      <c r="F52" s="543" t="s">
        <v>297</v>
      </c>
      <c r="G52" s="543" t="s">
        <v>338</v>
      </c>
      <c r="H52" s="545">
        <v>5</v>
      </c>
      <c r="I52" s="546">
        <f>J52/H52</f>
        <v>180</v>
      </c>
      <c r="J52" s="547">
        <v>900</v>
      </c>
    </row>
    <row r="53" spans="1:10" ht="48" customHeight="1">
      <c r="A53" s="550">
        <v>30</v>
      </c>
      <c r="B53" s="544">
        <v>44980</v>
      </c>
      <c r="C53" s="543" t="s">
        <v>64</v>
      </c>
      <c r="D53" s="543" t="s">
        <v>178</v>
      </c>
      <c r="E53" s="543" t="s">
        <v>69</v>
      </c>
      <c r="F53" s="543" t="s">
        <v>298</v>
      </c>
      <c r="G53" s="543" t="s">
        <v>339</v>
      </c>
      <c r="H53" s="545">
        <v>5</v>
      </c>
      <c r="I53" s="546">
        <f t="shared" si="0"/>
        <v>180</v>
      </c>
      <c r="J53" s="547">
        <v>900</v>
      </c>
    </row>
    <row r="54" spans="1:10" ht="48" customHeight="1">
      <c r="A54" s="550">
        <v>31</v>
      </c>
      <c r="B54" s="544">
        <v>44980</v>
      </c>
      <c r="C54" s="543" t="s">
        <v>64</v>
      </c>
      <c r="D54" s="543" t="s">
        <v>129</v>
      </c>
      <c r="E54" s="543" t="s">
        <v>68</v>
      </c>
      <c r="F54" s="543" t="s">
        <v>299</v>
      </c>
      <c r="G54" s="543" t="s">
        <v>340</v>
      </c>
      <c r="H54" s="545">
        <v>5</v>
      </c>
      <c r="I54" s="546">
        <f t="shared" si="0"/>
        <v>180</v>
      </c>
      <c r="J54" s="547">
        <v>900</v>
      </c>
    </row>
    <row r="55" spans="1:10" ht="48" customHeight="1">
      <c r="A55" s="550">
        <v>32</v>
      </c>
      <c r="B55" s="544">
        <v>44980</v>
      </c>
      <c r="C55" s="543" t="s">
        <v>136</v>
      </c>
      <c r="D55" s="543" t="s">
        <v>67</v>
      </c>
      <c r="E55" s="543" t="s">
        <v>170</v>
      </c>
      <c r="F55" s="543" t="s">
        <v>300</v>
      </c>
      <c r="G55" s="543" t="s">
        <v>341</v>
      </c>
      <c r="H55" s="545">
        <v>2.5</v>
      </c>
      <c r="I55" s="546">
        <f t="shared" si="0"/>
        <v>180</v>
      </c>
      <c r="J55" s="547">
        <v>450</v>
      </c>
    </row>
    <row r="56" spans="1:10" ht="48" customHeight="1">
      <c r="A56" s="550">
        <v>33</v>
      </c>
      <c r="B56" s="544">
        <v>44982</v>
      </c>
      <c r="C56" s="543" t="s">
        <v>212</v>
      </c>
      <c r="D56" s="543" t="s">
        <v>213</v>
      </c>
      <c r="E56" s="543" t="s">
        <v>66</v>
      </c>
      <c r="F56" s="543" t="s">
        <v>301</v>
      </c>
      <c r="G56" s="543" t="s">
        <v>342</v>
      </c>
      <c r="H56" s="545">
        <v>5</v>
      </c>
      <c r="I56" s="546">
        <f t="shared" si="0"/>
        <v>180</v>
      </c>
      <c r="J56" s="547">
        <v>900</v>
      </c>
    </row>
    <row r="57" spans="1:10" ht="48" customHeight="1">
      <c r="A57" s="550">
        <v>34</v>
      </c>
      <c r="B57" s="544">
        <v>44984</v>
      </c>
      <c r="C57" s="543" t="s">
        <v>64</v>
      </c>
      <c r="D57" s="543" t="s">
        <v>129</v>
      </c>
      <c r="E57" s="543" t="s">
        <v>66</v>
      </c>
      <c r="F57" s="543" t="s">
        <v>302</v>
      </c>
      <c r="G57" s="543" t="s">
        <v>343</v>
      </c>
      <c r="H57" s="545">
        <v>5.5</v>
      </c>
      <c r="I57" s="546">
        <f t="shared" si="0"/>
        <v>180</v>
      </c>
      <c r="J57" s="547">
        <v>990</v>
      </c>
    </row>
    <row r="58" spans="1:10" ht="48" customHeight="1">
      <c r="A58" s="550">
        <v>35</v>
      </c>
      <c r="B58" s="544">
        <v>44984</v>
      </c>
      <c r="C58" s="543" t="s">
        <v>175</v>
      </c>
      <c r="D58" s="543" t="s">
        <v>67</v>
      </c>
      <c r="E58" s="543" t="s">
        <v>69</v>
      </c>
      <c r="F58" s="543" t="s">
        <v>303</v>
      </c>
      <c r="G58" s="543" t="s">
        <v>344</v>
      </c>
      <c r="H58" s="545">
        <v>8</v>
      </c>
      <c r="I58" s="546">
        <f t="shared" si="0"/>
        <v>180</v>
      </c>
      <c r="J58" s="547">
        <v>1440</v>
      </c>
    </row>
    <row r="59" spans="1:10" ht="48" customHeight="1">
      <c r="A59" s="550">
        <v>36</v>
      </c>
      <c r="B59" s="544">
        <v>44985</v>
      </c>
      <c r="C59" s="543" t="s">
        <v>136</v>
      </c>
      <c r="D59" s="543" t="s">
        <v>67</v>
      </c>
      <c r="E59" s="543" t="s">
        <v>66</v>
      </c>
      <c r="F59" s="543" t="s">
        <v>304</v>
      </c>
      <c r="G59" s="543" t="s">
        <v>345</v>
      </c>
      <c r="H59" s="545">
        <v>10</v>
      </c>
      <c r="I59" s="546">
        <f t="shared" si="0"/>
        <v>180</v>
      </c>
      <c r="J59" s="547">
        <v>1800</v>
      </c>
    </row>
    <row r="60" spans="1:10" ht="48" customHeight="1">
      <c r="A60" s="550">
        <v>37</v>
      </c>
      <c r="B60" s="544">
        <v>44985</v>
      </c>
      <c r="C60" s="543" t="s">
        <v>212</v>
      </c>
      <c r="D60" s="543" t="s">
        <v>213</v>
      </c>
      <c r="E60" s="543" t="s">
        <v>69</v>
      </c>
      <c r="F60" s="543" t="s">
        <v>305</v>
      </c>
      <c r="G60" s="543" t="s">
        <v>346</v>
      </c>
      <c r="H60" s="545">
        <v>15</v>
      </c>
      <c r="I60" s="546">
        <f t="shared" si="0"/>
        <v>180</v>
      </c>
      <c r="J60" s="547">
        <v>2700</v>
      </c>
    </row>
    <row r="61" spans="1:10" ht="48" customHeight="1">
      <c r="A61" s="550">
        <v>38</v>
      </c>
      <c r="B61" s="544">
        <v>44985</v>
      </c>
      <c r="C61" s="543" t="s">
        <v>168</v>
      </c>
      <c r="D61" s="543" t="s">
        <v>67</v>
      </c>
      <c r="E61" s="543" t="s">
        <v>68</v>
      </c>
      <c r="F61" s="543" t="s">
        <v>306</v>
      </c>
      <c r="G61" s="543" t="s">
        <v>347</v>
      </c>
      <c r="H61" s="545">
        <v>10</v>
      </c>
      <c r="I61" s="546">
        <f t="shared" si="0"/>
        <v>180</v>
      </c>
      <c r="J61" s="547">
        <v>1800</v>
      </c>
    </row>
    <row r="62" spans="1:10" ht="48" customHeight="1">
      <c r="A62" s="550">
        <v>39</v>
      </c>
      <c r="B62" s="544">
        <v>44985</v>
      </c>
      <c r="C62" s="543" t="s">
        <v>133</v>
      </c>
      <c r="D62" s="543" t="s">
        <v>65</v>
      </c>
      <c r="E62" s="543" t="s">
        <v>171</v>
      </c>
      <c r="F62" s="543" t="s">
        <v>307</v>
      </c>
      <c r="G62" s="543" t="s">
        <v>348</v>
      </c>
      <c r="H62" s="545">
        <v>17</v>
      </c>
      <c r="I62" s="546">
        <f t="shared" si="0"/>
        <v>180</v>
      </c>
      <c r="J62" s="547">
        <v>3060</v>
      </c>
    </row>
    <row r="63" spans="1:10" ht="48" customHeight="1">
      <c r="A63" s="550">
        <v>40</v>
      </c>
      <c r="B63" s="544">
        <v>44985</v>
      </c>
      <c r="C63" s="543" t="s">
        <v>168</v>
      </c>
      <c r="D63" s="543" t="s">
        <v>67</v>
      </c>
      <c r="E63" s="543" t="s">
        <v>130</v>
      </c>
      <c r="F63" s="543" t="s">
        <v>308</v>
      </c>
      <c r="G63" s="543" t="s">
        <v>349</v>
      </c>
      <c r="H63" s="545">
        <v>13</v>
      </c>
      <c r="I63" s="546">
        <f t="shared" si="0"/>
        <v>180</v>
      </c>
      <c r="J63" s="547">
        <v>2340</v>
      </c>
    </row>
    <row r="64" spans="1:10" ht="48" customHeight="1">
      <c r="A64" s="550">
        <v>41</v>
      </c>
      <c r="B64" s="544">
        <v>44985</v>
      </c>
      <c r="C64" s="543" t="s">
        <v>212</v>
      </c>
      <c r="D64" s="543" t="s">
        <v>213</v>
      </c>
      <c r="E64" s="543" t="s">
        <v>179</v>
      </c>
      <c r="F64" s="543" t="s">
        <v>309</v>
      </c>
      <c r="G64" s="543" t="s">
        <v>350</v>
      </c>
      <c r="H64" s="545">
        <v>20</v>
      </c>
      <c r="I64" s="546">
        <f>J64/H64</f>
        <v>180</v>
      </c>
      <c r="J64" s="547">
        <v>3600</v>
      </c>
    </row>
    <row r="65" spans="1:10" s="5" customFormat="1" ht="48" customHeight="1">
      <c r="A65" s="551"/>
      <c r="B65" s="551"/>
      <c r="C65" s="551"/>
      <c r="D65" s="551"/>
      <c r="E65" s="551"/>
      <c r="F65" s="551"/>
      <c r="G65" s="551"/>
      <c r="H65" s="548">
        <f>SUM(H24:H64)</f>
        <v>307.5</v>
      </c>
      <c r="I65" s="543"/>
      <c r="J65" s="549">
        <f>SUM(J24:J64)</f>
        <v>55350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3" zoomScale="40" zoomScaleNormal="40" workbookViewId="0">
      <selection activeCell="P15" sqref="P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4" t="s">
        <v>34</v>
      </c>
      <c r="B3" s="414"/>
      <c r="C3" s="414"/>
      <c r="D3" s="414"/>
      <c r="E3" s="414"/>
      <c r="F3" s="414"/>
      <c r="G3" s="414"/>
      <c r="H3" s="414"/>
      <c r="I3" s="5"/>
    </row>
    <row r="4" spans="1:9" ht="33" customHeight="1">
      <c r="A4" s="413" t="s">
        <v>35</v>
      </c>
      <c r="B4" s="413"/>
      <c r="C4" s="413"/>
      <c r="D4" s="413"/>
      <c r="E4" s="413"/>
      <c r="F4" s="413"/>
      <c r="G4" s="413"/>
      <c r="H4" s="413"/>
      <c r="I4" s="413"/>
    </row>
    <row r="5" spans="1:9" ht="15.75" thickBot="1">
      <c r="A5" s="428"/>
      <c r="B5" s="428"/>
      <c r="C5" s="428"/>
      <c r="D5" s="428"/>
      <c r="E5" s="428"/>
      <c r="F5" s="428"/>
      <c r="G5" s="428"/>
      <c r="H5" s="428"/>
      <c r="I5" s="5"/>
    </row>
    <row r="6" spans="1:9" ht="34.5" customHeight="1">
      <c r="A6" s="429" t="s">
        <v>36</v>
      </c>
      <c r="B6" s="430"/>
      <c r="C6" s="430"/>
      <c r="D6" s="430"/>
      <c r="E6" s="430"/>
      <c r="F6" s="430"/>
      <c r="G6" s="430"/>
      <c r="H6" s="430"/>
    </row>
    <row r="7" spans="1:9" ht="37.5" customHeight="1">
      <c r="B7" s="431" t="s">
        <v>37</v>
      </c>
      <c r="C7" s="430"/>
      <c r="D7" s="430"/>
      <c r="E7" s="430"/>
      <c r="F7" s="430"/>
      <c r="G7" s="430"/>
      <c r="H7" s="430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193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185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25" t="s">
        <v>40</v>
      </c>
      <c r="C16" s="426"/>
      <c r="D16" s="426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23"/>
    </row>
    <row r="21" spans="1:8" ht="24" customHeight="1">
      <c r="A21" s="5"/>
      <c r="B21" s="176"/>
      <c r="C21" s="176"/>
      <c r="D21" s="176"/>
      <c r="E21" s="176"/>
      <c r="F21" s="176"/>
      <c r="G21" s="176"/>
      <c r="H21" s="424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194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151</v>
      </c>
      <c r="C24" s="427" t="s">
        <v>152</v>
      </c>
      <c r="D24" s="427"/>
      <c r="E24" s="317" t="s">
        <v>153</v>
      </c>
      <c r="F24" s="317" t="s">
        <v>154</v>
      </c>
      <c r="G24" s="318" t="s">
        <v>155</v>
      </c>
      <c r="H24" s="65"/>
    </row>
    <row r="25" spans="1:8" ht="66" customHeight="1">
      <c r="A25" s="5"/>
      <c r="B25" s="309">
        <v>1</v>
      </c>
      <c r="C25" s="422" t="s">
        <v>156</v>
      </c>
      <c r="D25" s="422"/>
      <c r="E25" s="310">
        <v>32.5</v>
      </c>
      <c r="F25" s="311">
        <v>50</v>
      </c>
      <c r="G25" s="312">
        <f>E25*F25</f>
        <v>1625</v>
      </c>
      <c r="H25" s="65"/>
    </row>
    <row r="26" spans="1:8" ht="53.25" customHeight="1">
      <c r="A26" s="5"/>
      <c r="B26" s="309">
        <v>2</v>
      </c>
      <c r="C26" s="422" t="s">
        <v>157</v>
      </c>
      <c r="D26" s="422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22" t="s">
        <v>158</v>
      </c>
      <c r="D27" s="422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159</v>
      </c>
      <c r="D28" s="320"/>
      <c r="E28" s="321">
        <f>SUM(E25:E27)</f>
        <v>32.5</v>
      </c>
      <c r="F28" s="321"/>
      <c r="G28" s="312">
        <f>SUM(G25:G27)</f>
        <v>1625</v>
      </c>
      <c r="H28" s="65"/>
    </row>
    <row r="29" spans="1:8" ht="44.25" customHeight="1">
      <c r="A29" s="5"/>
      <c r="B29" s="419" t="s">
        <v>160</v>
      </c>
      <c r="C29" s="420"/>
      <c r="D29" s="420"/>
      <c r="E29" s="420"/>
      <c r="F29" s="421"/>
      <c r="G29" s="312">
        <f>G28*9%</f>
        <v>146.25</v>
      </c>
      <c r="H29" s="65"/>
    </row>
    <row r="30" spans="1:8" ht="48" customHeight="1">
      <c r="A30" s="5"/>
      <c r="B30" s="419" t="s">
        <v>161</v>
      </c>
      <c r="C30" s="420"/>
      <c r="D30" s="420"/>
      <c r="E30" s="420"/>
      <c r="F30" s="421"/>
      <c r="G30" s="312">
        <f>G28*9%</f>
        <v>146.25</v>
      </c>
      <c r="H30" s="65"/>
    </row>
    <row r="31" spans="1:8" ht="45.75" customHeight="1">
      <c r="A31" s="5"/>
      <c r="B31" s="419" t="s">
        <v>162</v>
      </c>
      <c r="C31" s="420"/>
      <c r="D31" s="420"/>
      <c r="E31" s="420"/>
      <c r="F31" s="421"/>
      <c r="G31" s="312">
        <f>G29+G30</f>
        <v>292.5</v>
      </c>
      <c r="H31" s="65"/>
    </row>
    <row r="32" spans="1:8" ht="50.25" customHeight="1">
      <c r="A32" s="5"/>
      <c r="B32" s="419" t="s">
        <v>163</v>
      </c>
      <c r="C32" s="420"/>
      <c r="D32" s="420"/>
      <c r="E32" s="420"/>
      <c r="F32" s="421"/>
      <c r="G32" s="322">
        <f>G28+G31</f>
        <v>1917.5</v>
      </c>
      <c r="H32" s="65"/>
    </row>
    <row r="33" spans="1:12" ht="51.75" customHeight="1">
      <c r="A33" s="5"/>
      <c r="B33" s="419" t="s">
        <v>164</v>
      </c>
      <c r="C33" s="420"/>
      <c r="D33" s="420"/>
      <c r="E33" s="420"/>
      <c r="F33" s="421"/>
      <c r="G33" s="322">
        <v>0.5</v>
      </c>
      <c r="H33" s="65"/>
    </row>
    <row r="34" spans="1:12" ht="54.75" customHeight="1">
      <c r="A34" s="5"/>
      <c r="B34" s="419" t="s">
        <v>165</v>
      </c>
      <c r="C34" s="420"/>
      <c r="D34" s="420"/>
      <c r="E34" s="420"/>
      <c r="F34" s="420"/>
      <c r="G34" s="323">
        <f>G32-G33</f>
        <v>1917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166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Q27" sqref="Q27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7" t="s">
        <v>119</v>
      </c>
      <c r="B1" s="1"/>
      <c r="C1" s="1"/>
      <c r="D1" s="1"/>
      <c r="E1" s="205" t="s">
        <v>32</v>
      </c>
      <c r="F1" s="1"/>
      <c r="G1" s="446" t="s">
        <v>120</v>
      </c>
      <c r="H1" s="446"/>
      <c r="I1" s="446"/>
      <c r="J1" s="446"/>
      <c r="K1" s="446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4" t="s">
        <v>121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</row>
    <row r="4" spans="1:11" ht="26.25">
      <c r="A4" s="19"/>
      <c r="B4" s="447" t="s">
        <v>35</v>
      </c>
      <c r="C4" s="447"/>
      <c r="D4" s="447"/>
      <c r="E4" s="447"/>
      <c r="F4" s="447"/>
      <c r="G4" s="447"/>
      <c r="H4" s="447"/>
      <c r="I4" s="447"/>
      <c r="J4" s="19"/>
      <c r="K4" s="19"/>
    </row>
    <row r="5" spans="1:11" ht="15.75" thickBot="1">
      <c r="A5" s="428"/>
      <c r="B5" s="448"/>
      <c r="C5" s="448"/>
      <c r="D5" s="448"/>
      <c r="E5" s="448"/>
      <c r="F5" s="448"/>
      <c r="G5" s="349"/>
      <c r="H5" s="349"/>
      <c r="I5" s="349"/>
      <c r="J5" s="349"/>
      <c r="K5" s="349"/>
    </row>
    <row r="6" spans="1:11" ht="33" customHeight="1">
      <c r="A6" s="449" t="s">
        <v>36</v>
      </c>
      <c r="B6" s="445"/>
      <c r="C6" s="445"/>
      <c r="D6" s="445"/>
      <c r="E6" s="445"/>
      <c r="F6" s="445"/>
    </row>
    <row r="7" spans="1:11" ht="28.5" customHeight="1">
      <c r="A7" s="20"/>
      <c r="B7" s="20"/>
      <c r="C7" s="444" t="s">
        <v>122</v>
      </c>
      <c r="D7" s="445"/>
      <c r="E7" s="445"/>
      <c r="F7" s="445"/>
    </row>
    <row r="8" spans="1:11" ht="33" customHeight="1">
      <c r="B8" s="431" t="s">
        <v>5</v>
      </c>
      <c r="C8" s="430"/>
      <c r="D8" s="430"/>
      <c r="E8" s="430"/>
      <c r="F8" s="430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193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186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33" t="s">
        <v>174</v>
      </c>
      <c r="C16" s="433"/>
      <c r="D16" s="433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194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34"/>
      <c r="C26" s="435"/>
      <c r="D26" s="436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37" t="s">
        <v>167</v>
      </c>
      <c r="D27" s="438"/>
      <c r="E27" s="231">
        <v>32.5</v>
      </c>
      <c r="F27" s="218">
        <f>E27*180</f>
        <v>5850</v>
      </c>
      <c r="G27" s="5"/>
    </row>
    <row r="28" spans="1:10" ht="33.75">
      <c r="B28" s="351"/>
      <c r="C28" s="352"/>
      <c r="D28" s="352"/>
      <c r="E28" s="350"/>
      <c r="F28" s="329"/>
      <c r="G28" s="5"/>
    </row>
    <row r="29" spans="1:10" ht="36" customHeight="1">
      <c r="B29" s="439" t="s">
        <v>52</v>
      </c>
      <c r="C29" s="440"/>
      <c r="D29" s="440"/>
      <c r="E29" s="438"/>
      <c r="F29" s="218">
        <v>5850</v>
      </c>
      <c r="G29" s="5"/>
    </row>
    <row r="30" spans="1:10" ht="24" thickBot="1">
      <c r="B30" s="441"/>
      <c r="C30" s="442"/>
      <c r="D30" s="442"/>
      <c r="E30" s="442"/>
      <c r="F30" s="443"/>
      <c r="G30" s="5"/>
    </row>
    <row r="31" spans="1:10">
      <c r="G31" s="5"/>
    </row>
    <row r="32" spans="1:10" ht="23.25">
      <c r="B32" s="432"/>
      <c r="C32" s="432"/>
      <c r="D32" s="432"/>
      <c r="E32" s="432"/>
      <c r="F32" s="432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4"/>
      <c r="G34" s="354"/>
    </row>
    <row r="35" spans="2:8" ht="40.5" customHeight="1">
      <c r="B35" s="39" t="s">
        <v>28</v>
      </c>
      <c r="C35" s="39"/>
      <c r="D35" s="39"/>
      <c r="F35" s="354"/>
      <c r="G35" s="354"/>
    </row>
    <row r="36" spans="2:8" ht="28.5">
      <c r="G36" s="354"/>
    </row>
    <row r="37" spans="2:8" ht="28.5">
      <c r="F37" s="40" t="s">
        <v>30</v>
      </c>
      <c r="H37" s="354"/>
    </row>
  </sheetData>
  <mergeCells count="13">
    <mergeCell ref="C7:F7"/>
    <mergeCell ref="G1:K1"/>
    <mergeCell ref="A3:K3"/>
    <mergeCell ref="B4:I4"/>
    <mergeCell ref="A5:F5"/>
    <mergeCell ref="A6:F6"/>
    <mergeCell ref="B32:F32"/>
    <mergeCell ref="B8:F8"/>
    <mergeCell ref="B16:D16"/>
    <mergeCell ref="B26:D26"/>
    <mergeCell ref="C27:D27"/>
    <mergeCell ref="B29:E29"/>
    <mergeCell ref="B30:F30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9" zoomScale="40" zoomScaleNormal="40" zoomScaleSheetLayoutView="40" workbookViewId="0">
      <selection activeCell="Q36" sqref="Q36"/>
    </sheetView>
  </sheetViews>
  <sheetFormatPr defaultRowHeight="15"/>
  <cols>
    <col min="1" max="1" width="13.85546875" style="208" customWidth="1"/>
    <col min="2" max="2" width="34.140625" style="208" customWidth="1"/>
    <col min="3" max="3" width="84.71093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3" t="s">
        <v>113</v>
      </c>
      <c r="B1" s="413"/>
      <c r="C1" s="413"/>
      <c r="D1" s="453" t="s">
        <v>32</v>
      </c>
      <c r="E1" s="453"/>
      <c r="F1" s="453"/>
      <c r="G1" s="413" t="s">
        <v>125</v>
      </c>
      <c r="H1" s="413"/>
      <c r="I1" s="413"/>
      <c r="J1" s="413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54" t="s">
        <v>71</v>
      </c>
      <c r="B3" s="455"/>
      <c r="C3" s="455"/>
      <c r="D3" s="455"/>
      <c r="E3" s="455"/>
      <c r="F3" s="455"/>
      <c r="G3" s="455"/>
      <c r="H3" s="455"/>
      <c r="I3" s="455"/>
      <c r="J3" s="455"/>
    </row>
    <row r="4" spans="1:10" ht="30">
      <c r="A4" s="456" t="s">
        <v>35</v>
      </c>
      <c r="B4" s="456"/>
      <c r="C4" s="456"/>
      <c r="D4" s="456"/>
      <c r="E4" s="456"/>
      <c r="F4" s="456"/>
      <c r="G4" s="456"/>
      <c r="H4" s="456"/>
      <c r="I4" s="456"/>
      <c r="J4" s="16"/>
    </row>
    <row r="5" spans="1:10" ht="16.5" thickBot="1">
      <c r="A5" s="415"/>
      <c r="B5" s="448"/>
      <c r="C5" s="448"/>
      <c r="D5" s="448"/>
      <c r="E5" s="448"/>
      <c r="F5" s="448"/>
      <c r="G5" s="448"/>
      <c r="H5" s="448"/>
      <c r="I5" s="448"/>
      <c r="J5" s="448"/>
    </row>
    <row r="6" spans="1:10" ht="33.75">
      <c r="A6" s="450" t="s">
        <v>36</v>
      </c>
      <c r="B6" s="451"/>
      <c r="C6" s="451"/>
      <c r="D6" s="451"/>
      <c r="E6" s="451"/>
      <c r="F6" s="451"/>
      <c r="G6" s="451"/>
      <c r="H6" s="451"/>
      <c r="I6" s="451"/>
      <c r="J6" s="451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195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8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8"/>
    </row>
    <row r="21" spans="1:10" ht="53.25" customHeight="1">
      <c r="B21" s="219"/>
      <c r="C21" s="219"/>
      <c r="D21" s="219"/>
      <c r="E21" s="219"/>
      <c r="F21" s="219"/>
      <c r="G21" s="226" t="s">
        <v>194</v>
      </c>
      <c r="H21" s="229"/>
      <c r="I21" s="224"/>
      <c r="J21" s="89"/>
    </row>
    <row r="22" spans="1:10" ht="15.75" thickBot="1"/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63" customHeight="1">
      <c r="A24" s="543">
        <v>1</v>
      </c>
      <c r="B24" s="544">
        <v>44966</v>
      </c>
      <c r="C24" s="543" t="s">
        <v>64</v>
      </c>
      <c r="D24" s="543" t="s">
        <v>65</v>
      </c>
      <c r="E24" s="543" t="s">
        <v>146</v>
      </c>
      <c r="F24" s="543" t="s">
        <v>199</v>
      </c>
      <c r="G24" s="543" t="s">
        <v>205</v>
      </c>
      <c r="H24" s="545">
        <v>10</v>
      </c>
      <c r="I24" s="546">
        <f t="shared" ref="I24:I27" si="0">J24/H24</f>
        <v>180</v>
      </c>
      <c r="J24" s="547">
        <v>1800</v>
      </c>
    </row>
    <row r="25" spans="1:10" ht="63" customHeight="1">
      <c r="A25" s="543">
        <v>2</v>
      </c>
      <c r="B25" s="544">
        <v>44967</v>
      </c>
      <c r="C25" s="543" t="s">
        <v>136</v>
      </c>
      <c r="D25" s="543" t="s">
        <v>67</v>
      </c>
      <c r="E25" s="543" t="s">
        <v>69</v>
      </c>
      <c r="F25" s="543" t="s">
        <v>200</v>
      </c>
      <c r="G25" s="543" t="s">
        <v>206</v>
      </c>
      <c r="H25" s="545">
        <v>6</v>
      </c>
      <c r="I25" s="546">
        <f t="shared" si="0"/>
        <v>180</v>
      </c>
      <c r="J25" s="547">
        <v>1080</v>
      </c>
    </row>
    <row r="26" spans="1:10" ht="63" customHeight="1">
      <c r="A26" s="543">
        <v>3</v>
      </c>
      <c r="B26" s="544">
        <v>44968</v>
      </c>
      <c r="C26" s="543" t="s">
        <v>136</v>
      </c>
      <c r="D26" s="543" t="s">
        <v>67</v>
      </c>
      <c r="E26" s="543" t="s">
        <v>66</v>
      </c>
      <c r="F26" s="543" t="s">
        <v>201</v>
      </c>
      <c r="G26" s="543" t="s">
        <v>207</v>
      </c>
      <c r="H26" s="545">
        <v>1</v>
      </c>
      <c r="I26" s="546">
        <f t="shared" si="0"/>
        <v>180</v>
      </c>
      <c r="J26" s="547">
        <v>180</v>
      </c>
    </row>
    <row r="27" spans="1:10" ht="63" customHeight="1">
      <c r="A27" s="543">
        <v>4</v>
      </c>
      <c r="B27" s="544">
        <v>44971</v>
      </c>
      <c r="C27" s="543" t="s">
        <v>133</v>
      </c>
      <c r="D27" s="543" t="s">
        <v>65</v>
      </c>
      <c r="E27" s="543" t="s">
        <v>66</v>
      </c>
      <c r="F27" s="543" t="s">
        <v>202</v>
      </c>
      <c r="G27" s="543" t="s">
        <v>208</v>
      </c>
      <c r="H27" s="545">
        <v>5</v>
      </c>
      <c r="I27" s="546">
        <f t="shared" si="0"/>
        <v>180</v>
      </c>
      <c r="J27" s="547">
        <v>900</v>
      </c>
    </row>
    <row r="28" spans="1:10" ht="63" customHeight="1">
      <c r="A28" s="543">
        <v>5</v>
      </c>
      <c r="B28" s="544">
        <v>44971</v>
      </c>
      <c r="C28" s="543" t="s">
        <v>133</v>
      </c>
      <c r="D28" s="543" t="s">
        <v>65</v>
      </c>
      <c r="E28" s="543" t="s">
        <v>69</v>
      </c>
      <c r="F28" s="543" t="s">
        <v>203</v>
      </c>
      <c r="G28" s="543" t="s">
        <v>209</v>
      </c>
      <c r="H28" s="545">
        <v>10</v>
      </c>
      <c r="I28" s="546">
        <v>180</v>
      </c>
      <c r="J28" s="547">
        <v>1800</v>
      </c>
    </row>
    <row r="29" spans="1:10" ht="63" customHeight="1">
      <c r="A29" s="543">
        <v>6</v>
      </c>
      <c r="B29" s="544">
        <v>44975</v>
      </c>
      <c r="C29" s="543" t="s">
        <v>64</v>
      </c>
      <c r="D29" s="543" t="s">
        <v>67</v>
      </c>
      <c r="E29" s="543" t="s">
        <v>68</v>
      </c>
      <c r="F29" s="543" t="s">
        <v>204</v>
      </c>
      <c r="G29" s="543" t="s">
        <v>210</v>
      </c>
      <c r="H29" s="545">
        <v>0.5</v>
      </c>
      <c r="I29" s="546">
        <v>180</v>
      </c>
      <c r="J29" s="547">
        <v>90</v>
      </c>
    </row>
    <row r="30" spans="1:10" ht="63" customHeight="1">
      <c r="A30" s="543"/>
      <c r="B30" s="544"/>
      <c r="C30" s="543"/>
      <c r="D30" s="543"/>
      <c r="E30" s="543"/>
      <c r="F30" s="543"/>
      <c r="G30" s="543"/>
      <c r="H30" s="548">
        <v>32.5</v>
      </c>
      <c r="I30" s="546"/>
      <c r="J30" s="549">
        <v>5850</v>
      </c>
    </row>
    <row r="31" spans="1:10" ht="33.75">
      <c r="A31" s="355"/>
      <c r="B31" s="356"/>
      <c r="C31" s="355"/>
      <c r="D31" s="355"/>
      <c r="E31" s="355"/>
      <c r="F31" s="355"/>
    </row>
    <row r="32" spans="1:10" ht="43.5" customHeight="1">
      <c r="A32" s="355"/>
      <c r="B32" s="356"/>
      <c r="C32" s="355"/>
      <c r="D32" s="355"/>
      <c r="E32" s="355"/>
      <c r="F32" s="355"/>
    </row>
    <row r="33" spans="1:10" ht="43.5" customHeight="1">
      <c r="A33" s="355"/>
      <c r="B33" s="356"/>
      <c r="C33" s="355"/>
      <c r="D33" s="355"/>
      <c r="E33" s="355"/>
      <c r="F33" s="355"/>
      <c r="G33" s="452" t="s">
        <v>70</v>
      </c>
      <c r="H33" s="452"/>
      <c r="I33" s="452"/>
      <c r="J33" s="452"/>
    </row>
    <row r="34" spans="1:10" ht="43.5" customHeight="1">
      <c r="A34" s="355"/>
      <c r="B34" s="356"/>
      <c r="C34" s="355"/>
      <c r="D34" s="355"/>
      <c r="E34" s="355"/>
      <c r="F34" s="355"/>
    </row>
    <row r="35" spans="1:10" ht="43.5" customHeight="1">
      <c r="A35" s="355"/>
      <c r="B35" s="356"/>
      <c r="C35" s="355"/>
      <c r="D35" s="355"/>
      <c r="E35" s="355"/>
      <c r="F35" s="355"/>
      <c r="G35" s="207"/>
      <c r="H35" s="207"/>
      <c r="I35" s="207"/>
      <c r="J35" s="207"/>
    </row>
    <row r="36" spans="1:10" ht="43.5" customHeight="1">
      <c r="A36" s="355"/>
      <c r="B36" s="356"/>
      <c r="C36" s="355"/>
      <c r="D36" s="355"/>
      <c r="E36" s="355"/>
      <c r="F36" s="355"/>
      <c r="G36" s="207"/>
      <c r="H36" s="207"/>
      <c r="I36" s="207"/>
      <c r="J36" s="207"/>
    </row>
    <row r="37" spans="1:10" ht="43.5" customHeight="1">
      <c r="A37" s="355"/>
      <c r="B37" s="356"/>
      <c r="C37" s="355"/>
      <c r="D37" s="355"/>
      <c r="E37" s="355"/>
      <c r="F37" s="355"/>
      <c r="G37" s="207"/>
      <c r="H37" s="353" t="s">
        <v>30</v>
      </c>
      <c r="I37" s="86"/>
    </row>
    <row r="38" spans="1:10" ht="43.5" customHeight="1">
      <c r="A38" s="355"/>
      <c r="B38" s="356"/>
      <c r="C38" s="355"/>
      <c r="D38" s="355"/>
      <c r="E38" s="355"/>
      <c r="F38" s="355"/>
    </row>
    <row r="39" spans="1:10" ht="43.5" customHeight="1">
      <c r="A39" s="355"/>
      <c r="B39" s="356"/>
      <c r="C39" s="355"/>
      <c r="D39" s="355"/>
      <c r="E39" s="355"/>
      <c r="F39" s="355"/>
    </row>
    <row r="40" spans="1:10" ht="43.5" customHeight="1">
      <c r="A40" s="355"/>
      <c r="B40" s="356"/>
      <c r="C40" s="355"/>
      <c r="D40" s="355"/>
      <c r="E40" s="355"/>
      <c r="F40" s="355"/>
    </row>
    <row r="41" spans="1:10" ht="43.5" customHeight="1">
      <c r="A41" s="355"/>
      <c r="B41" s="356"/>
      <c r="C41" s="355"/>
      <c r="D41" s="355"/>
      <c r="E41" s="355"/>
      <c r="F41" s="355"/>
    </row>
    <row r="42" spans="1:10" ht="43.5" customHeight="1">
      <c r="A42" s="355"/>
      <c r="B42" s="356"/>
      <c r="C42" s="355"/>
      <c r="D42" s="355"/>
      <c r="E42" s="355"/>
      <c r="F42" s="355"/>
    </row>
    <row r="43" spans="1:10" ht="43.5" customHeight="1">
      <c r="A43" s="355"/>
      <c r="B43" s="356"/>
      <c r="C43" s="355"/>
      <c r="D43" s="355"/>
      <c r="E43" s="355"/>
      <c r="F43" s="355"/>
      <c r="G43" s="355"/>
      <c r="H43" s="357"/>
      <c r="I43" s="358"/>
      <c r="J43" s="359"/>
    </row>
    <row r="44" spans="1:10" ht="43.5" customHeight="1">
      <c r="A44" s="355"/>
      <c r="B44" s="356"/>
      <c r="C44" s="355"/>
      <c r="D44" s="355"/>
      <c r="E44" s="355"/>
      <c r="F44" s="355"/>
      <c r="G44" s="355"/>
      <c r="H44" s="357"/>
      <c r="I44" s="358"/>
      <c r="J44" s="359"/>
    </row>
    <row r="45" spans="1:10" ht="43.5" customHeight="1">
      <c r="A45" s="355"/>
      <c r="B45" s="356"/>
      <c r="C45" s="355"/>
      <c r="D45" s="355"/>
      <c r="E45" s="355"/>
      <c r="F45" s="355"/>
      <c r="G45" s="355"/>
      <c r="H45" s="357"/>
      <c r="I45" s="358"/>
      <c r="J45" s="359"/>
    </row>
    <row r="46" spans="1:10" ht="43.5" customHeight="1">
      <c r="A46" s="355"/>
      <c r="B46" s="356"/>
      <c r="C46" s="355"/>
      <c r="D46" s="355"/>
      <c r="E46" s="355"/>
      <c r="F46" s="355"/>
      <c r="G46" s="355"/>
      <c r="H46" s="357"/>
      <c r="I46" s="358"/>
      <c r="J46" s="359"/>
    </row>
    <row r="47" spans="1:10" ht="43.5" customHeight="1">
      <c r="A47" s="355"/>
      <c r="B47" s="356"/>
      <c r="C47" s="355"/>
      <c r="D47" s="355"/>
      <c r="E47" s="355"/>
      <c r="F47" s="355"/>
      <c r="G47" s="355"/>
      <c r="H47" s="357"/>
      <c r="I47" s="358"/>
      <c r="J47" s="359"/>
    </row>
    <row r="48" spans="1:10" ht="43.5" customHeight="1">
      <c r="A48" s="355"/>
      <c r="B48" s="356"/>
      <c r="C48" s="355"/>
      <c r="D48" s="355"/>
      <c r="E48" s="355"/>
      <c r="F48" s="355"/>
      <c r="G48" s="355"/>
      <c r="H48" s="357"/>
      <c r="I48" s="358"/>
      <c r="J48" s="359"/>
    </row>
    <row r="49" spans="1:10" ht="43.5" customHeight="1">
      <c r="A49" s="355"/>
      <c r="B49" s="356"/>
      <c r="C49" s="355"/>
      <c r="D49" s="355"/>
      <c r="E49" s="355"/>
      <c r="F49" s="355"/>
      <c r="G49" s="355"/>
      <c r="H49" s="357"/>
      <c r="I49" s="358"/>
      <c r="J49" s="359"/>
    </row>
    <row r="50" spans="1:10" ht="43.5" customHeight="1">
      <c r="A50" s="355"/>
      <c r="B50" s="356"/>
      <c r="C50" s="355"/>
      <c r="D50" s="355"/>
      <c r="E50" s="355"/>
      <c r="F50" s="355"/>
      <c r="G50" s="355"/>
      <c r="H50" s="357"/>
      <c r="I50" s="358"/>
      <c r="J50" s="359"/>
    </row>
    <row r="51" spans="1:10" ht="43.5" customHeight="1">
      <c r="A51" s="355"/>
      <c r="B51" s="356"/>
      <c r="C51" s="355"/>
      <c r="D51" s="355"/>
      <c r="E51" s="355"/>
      <c r="F51" s="355"/>
      <c r="G51" s="355"/>
      <c r="H51" s="357"/>
      <c r="I51" s="358"/>
      <c r="J51" s="359"/>
    </row>
    <row r="52" spans="1:10" ht="43.5" customHeight="1">
      <c r="A52" s="355"/>
      <c r="B52" s="356"/>
      <c r="C52" s="355"/>
      <c r="D52" s="355"/>
      <c r="E52" s="355"/>
      <c r="F52" s="355"/>
      <c r="G52" s="355"/>
      <c r="H52" s="357"/>
      <c r="I52" s="358"/>
      <c r="J52" s="359"/>
    </row>
    <row r="53" spans="1:10" ht="43.5" customHeight="1">
      <c r="A53" s="355"/>
      <c r="B53" s="356"/>
      <c r="C53" s="355"/>
      <c r="D53" s="355"/>
      <c r="E53" s="355"/>
      <c r="F53" s="355"/>
      <c r="G53" s="355"/>
      <c r="H53" s="357"/>
      <c r="I53" s="358"/>
      <c r="J53" s="359"/>
    </row>
    <row r="54" spans="1:10" ht="43.5" customHeight="1">
      <c r="A54" s="355"/>
      <c r="B54" s="356"/>
      <c r="C54" s="355"/>
      <c r="D54" s="355"/>
      <c r="E54" s="355"/>
      <c r="F54" s="355"/>
      <c r="G54" s="355"/>
      <c r="H54" s="357"/>
      <c r="I54" s="358"/>
      <c r="J54" s="359"/>
    </row>
    <row r="55" spans="1:10" ht="43.5" customHeight="1">
      <c r="A55" s="355"/>
      <c r="B55" s="356"/>
      <c r="C55" s="355"/>
      <c r="D55" s="355"/>
      <c r="E55" s="355"/>
      <c r="F55" s="355"/>
      <c r="G55" s="355"/>
      <c r="H55" s="357"/>
      <c r="I55" s="358"/>
      <c r="J55" s="359"/>
    </row>
    <row r="56" spans="1:10" ht="43.5" customHeight="1">
      <c r="A56" s="355"/>
      <c r="B56" s="356"/>
      <c r="C56" s="355"/>
      <c r="D56" s="355"/>
      <c r="E56" s="355"/>
      <c r="F56" s="355"/>
      <c r="G56" s="355"/>
      <c r="H56" s="357"/>
      <c r="I56" s="358"/>
      <c r="J56" s="359"/>
    </row>
    <row r="57" spans="1:10" ht="43.5" customHeight="1">
      <c r="A57" s="355"/>
      <c r="B57" s="356"/>
      <c r="C57" s="355"/>
      <c r="D57" s="355"/>
      <c r="E57" s="355"/>
      <c r="F57" s="355"/>
      <c r="G57" s="355"/>
      <c r="H57" s="357"/>
      <c r="I57" s="358"/>
      <c r="J57" s="359"/>
    </row>
    <row r="58" spans="1:10" ht="43.5" customHeight="1">
      <c r="A58" s="355"/>
      <c r="B58" s="356"/>
      <c r="C58" s="355"/>
      <c r="D58" s="355"/>
      <c r="E58" s="355"/>
      <c r="F58" s="355"/>
      <c r="G58" s="355"/>
      <c r="H58" s="357"/>
      <c r="I58" s="358"/>
      <c r="J58" s="359"/>
    </row>
    <row r="59" spans="1:10" ht="43.5" customHeight="1">
      <c r="A59" s="355"/>
      <c r="B59" s="356"/>
      <c r="C59" s="355"/>
      <c r="D59" s="355"/>
      <c r="E59" s="355"/>
      <c r="F59" s="355"/>
      <c r="G59" s="355"/>
      <c r="H59" s="357"/>
      <c r="I59" s="358"/>
      <c r="J59" s="359"/>
    </row>
    <row r="60" spans="1:10" ht="43.5" customHeight="1">
      <c r="A60" s="355"/>
      <c r="B60" s="356"/>
      <c r="C60" s="355"/>
      <c r="D60" s="355"/>
      <c r="E60" s="355"/>
      <c r="F60" s="355"/>
      <c r="G60" s="355"/>
      <c r="H60" s="357"/>
      <c r="I60" s="358"/>
      <c r="J60" s="359"/>
    </row>
    <row r="61" spans="1:10" ht="43.5" customHeight="1">
      <c r="A61" s="355"/>
      <c r="B61" s="356"/>
      <c r="C61" s="355"/>
      <c r="D61" s="355"/>
      <c r="E61" s="355"/>
      <c r="F61" s="355"/>
      <c r="G61" s="355"/>
      <c r="H61" s="357"/>
      <c r="I61" s="358"/>
      <c r="J61" s="359"/>
    </row>
    <row r="62" spans="1:10" ht="43.5" customHeight="1">
      <c r="A62" s="355"/>
      <c r="B62" s="356"/>
      <c r="C62" s="355"/>
      <c r="D62" s="355"/>
      <c r="E62" s="355"/>
      <c r="F62" s="355"/>
      <c r="G62" s="355"/>
      <c r="H62" s="357"/>
      <c r="I62" s="358"/>
      <c r="J62" s="359"/>
    </row>
    <row r="63" spans="1:10" ht="43.5" customHeight="1">
      <c r="A63" s="355"/>
      <c r="B63" s="356"/>
      <c r="C63" s="355"/>
      <c r="D63" s="355"/>
      <c r="E63" s="355"/>
      <c r="F63" s="355"/>
      <c r="G63" s="355"/>
      <c r="H63" s="357"/>
      <c r="I63" s="358"/>
      <c r="J63" s="359"/>
    </row>
    <row r="64" spans="1:10" ht="43.5" customHeight="1">
      <c r="A64" s="355"/>
      <c r="B64" s="356"/>
      <c r="C64" s="355"/>
      <c r="D64" s="355"/>
      <c r="E64" s="355"/>
      <c r="F64" s="355"/>
      <c r="G64" s="355"/>
      <c r="H64" s="357"/>
      <c r="I64" s="358"/>
      <c r="J64" s="359"/>
    </row>
    <row r="65" spans="1:10" ht="43.5" customHeight="1">
      <c r="A65" s="355"/>
      <c r="B65" s="356"/>
      <c r="C65" s="355"/>
      <c r="D65" s="355"/>
      <c r="E65" s="355"/>
      <c r="F65" s="355"/>
      <c r="G65" s="355"/>
      <c r="H65" s="357"/>
      <c r="I65" s="358"/>
      <c r="J65" s="359"/>
    </row>
    <row r="66" spans="1:10" ht="43.5" customHeight="1">
      <c r="A66" s="355"/>
      <c r="B66" s="356"/>
      <c r="C66" s="355"/>
      <c r="D66" s="355"/>
      <c r="E66" s="355"/>
      <c r="F66" s="355"/>
      <c r="G66" s="355"/>
      <c r="H66" s="357"/>
      <c r="I66" s="358"/>
      <c r="J66" s="359"/>
    </row>
    <row r="67" spans="1:10" ht="43.5" customHeight="1">
      <c r="A67" s="355"/>
      <c r="B67" s="356"/>
      <c r="C67" s="355"/>
      <c r="D67" s="355"/>
      <c r="E67" s="355"/>
      <c r="F67" s="355"/>
      <c r="G67" s="355"/>
      <c r="H67" s="357"/>
      <c r="I67" s="358"/>
      <c r="J67" s="359"/>
    </row>
    <row r="68" spans="1:10" ht="43.5" customHeight="1">
      <c r="A68" s="355"/>
      <c r="B68" s="356"/>
      <c r="C68" s="355"/>
      <c r="D68" s="355"/>
      <c r="E68" s="355"/>
      <c r="F68" s="355"/>
      <c r="G68" s="355"/>
      <c r="H68" s="357"/>
      <c r="I68" s="358"/>
      <c r="J68" s="359"/>
    </row>
    <row r="69" spans="1:10" ht="43.5" customHeight="1">
      <c r="A69" s="355"/>
      <c r="B69" s="356"/>
      <c r="C69" s="355"/>
      <c r="D69" s="355"/>
      <c r="E69" s="355"/>
      <c r="F69" s="355"/>
      <c r="G69" s="355"/>
      <c r="H69" s="357"/>
      <c r="I69" s="358"/>
      <c r="J69" s="359"/>
    </row>
    <row r="70" spans="1:10" ht="43.5" customHeight="1">
      <c r="A70" s="355"/>
      <c r="B70" s="356"/>
      <c r="C70" s="355"/>
      <c r="D70" s="355"/>
      <c r="E70" s="355"/>
      <c r="F70" s="355"/>
      <c r="G70" s="355"/>
      <c r="H70" s="357"/>
      <c r="I70" s="358"/>
      <c r="J70" s="359"/>
    </row>
    <row r="71" spans="1:10" ht="43.5" customHeight="1">
      <c r="A71" s="355"/>
      <c r="B71" s="356"/>
      <c r="C71" s="355"/>
      <c r="D71" s="355"/>
      <c r="E71" s="355"/>
      <c r="F71" s="355"/>
      <c r="G71" s="355"/>
      <c r="H71" s="357"/>
      <c r="I71" s="358"/>
      <c r="J71" s="359"/>
    </row>
    <row r="72" spans="1:10" ht="43.5" customHeight="1">
      <c r="A72" s="355"/>
      <c r="B72" s="356"/>
      <c r="C72" s="355"/>
      <c r="D72" s="355"/>
      <c r="E72" s="355"/>
      <c r="F72" s="355"/>
      <c r="G72" s="355"/>
      <c r="H72" s="357"/>
      <c r="I72" s="358"/>
      <c r="J72" s="359"/>
    </row>
    <row r="73" spans="1:10" ht="43.5" customHeight="1">
      <c r="A73" s="355"/>
      <c r="B73" s="356"/>
      <c r="C73" s="355"/>
      <c r="D73" s="355"/>
      <c r="E73" s="355"/>
      <c r="F73" s="355"/>
      <c r="G73" s="355"/>
      <c r="H73" s="357"/>
      <c r="I73" s="358"/>
      <c r="J73" s="359"/>
    </row>
    <row r="74" spans="1:10" ht="43.5" customHeight="1">
      <c r="A74" s="355"/>
      <c r="B74" s="356"/>
      <c r="C74" s="355"/>
      <c r="D74" s="355"/>
      <c r="E74" s="355"/>
      <c r="F74" s="355"/>
      <c r="G74" s="355"/>
      <c r="H74" s="357"/>
      <c r="I74" s="358"/>
      <c r="J74" s="359"/>
    </row>
    <row r="75" spans="1:10" ht="43.5" customHeight="1">
      <c r="A75" s="355"/>
      <c r="B75" s="356"/>
      <c r="C75" s="355"/>
      <c r="D75" s="355"/>
      <c r="E75" s="355"/>
      <c r="F75" s="355"/>
      <c r="G75" s="355"/>
      <c r="H75" s="357"/>
      <c r="I75" s="358"/>
      <c r="J75" s="359"/>
    </row>
    <row r="76" spans="1:10" ht="43.5" customHeight="1">
      <c r="A76" s="355"/>
      <c r="B76" s="356"/>
      <c r="C76" s="355"/>
      <c r="D76" s="355"/>
      <c r="E76" s="355"/>
      <c r="F76" s="355"/>
      <c r="G76" s="355"/>
      <c r="H76" s="357"/>
      <c r="I76" s="358"/>
      <c r="J76" s="359"/>
    </row>
    <row r="77" spans="1:10" ht="43.5" customHeight="1">
      <c r="A77" s="355"/>
      <c r="B77" s="356"/>
      <c r="C77" s="355"/>
      <c r="D77" s="355"/>
      <c r="E77" s="355"/>
      <c r="F77" s="355"/>
      <c r="G77" s="355"/>
      <c r="H77" s="357"/>
      <c r="I77" s="358"/>
      <c r="J77" s="359"/>
    </row>
    <row r="78" spans="1:10" ht="43.5" customHeight="1">
      <c r="A78" s="355"/>
      <c r="B78" s="356"/>
      <c r="C78" s="355"/>
      <c r="D78" s="355"/>
      <c r="E78" s="355"/>
      <c r="F78" s="355"/>
      <c r="G78" s="355"/>
      <c r="H78" s="357"/>
      <c r="I78" s="358"/>
      <c r="J78" s="359"/>
    </row>
    <row r="79" spans="1:10" ht="43.5" customHeight="1">
      <c r="A79" s="355"/>
      <c r="B79" s="356"/>
      <c r="C79" s="355"/>
      <c r="D79" s="355"/>
      <c r="E79" s="355"/>
      <c r="F79" s="355"/>
      <c r="G79" s="355"/>
      <c r="H79" s="357"/>
      <c r="I79" s="358"/>
      <c r="J79" s="359"/>
    </row>
    <row r="80" spans="1:10" ht="43.5" customHeight="1">
      <c r="A80" s="355"/>
      <c r="B80" s="356"/>
      <c r="C80" s="355"/>
      <c r="D80" s="355"/>
      <c r="E80" s="355"/>
      <c r="F80" s="355"/>
      <c r="G80" s="355"/>
      <c r="H80" s="357"/>
      <c r="I80" s="358"/>
      <c r="J80" s="359"/>
    </row>
    <row r="81" spans="1:10" ht="43.5" customHeight="1">
      <c r="A81" s="355"/>
      <c r="B81" s="356"/>
      <c r="C81" s="355"/>
      <c r="D81" s="355"/>
      <c r="E81" s="355"/>
      <c r="F81" s="355"/>
      <c r="G81" s="355"/>
      <c r="H81" s="357"/>
      <c r="I81" s="358"/>
      <c r="J81" s="359"/>
    </row>
    <row r="82" spans="1:10" ht="43.5" customHeight="1">
      <c r="A82" s="355"/>
      <c r="B82" s="356"/>
      <c r="C82" s="355"/>
      <c r="D82" s="355"/>
      <c r="E82" s="355"/>
      <c r="F82" s="355"/>
      <c r="G82" s="355"/>
      <c r="H82" s="357"/>
      <c r="I82" s="358"/>
      <c r="J82" s="359"/>
    </row>
    <row r="83" spans="1:10" ht="43.5" customHeight="1">
      <c r="A83" s="355"/>
      <c r="B83" s="356"/>
      <c r="C83" s="355"/>
      <c r="D83" s="355"/>
      <c r="E83" s="355"/>
      <c r="F83" s="355"/>
      <c r="G83" s="355"/>
      <c r="H83" s="357"/>
      <c r="I83" s="358"/>
      <c r="J83" s="359"/>
    </row>
    <row r="84" spans="1:10" ht="43.5" customHeight="1">
      <c r="A84" s="355"/>
      <c r="B84" s="356"/>
      <c r="C84" s="355"/>
      <c r="D84" s="355"/>
      <c r="E84" s="355"/>
      <c r="F84" s="355"/>
      <c r="G84" s="355"/>
      <c r="H84" s="357"/>
      <c r="I84" s="358"/>
      <c r="J84" s="359"/>
    </row>
    <row r="85" spans="1:10" ht="63.75" customHeight="1">
      <c r="A85" s="5"/>
      <c r="B85" s="355"/>
      <c r="C85" s="355"/>
      <c r="D85" s="355"/>
      <c r="E85" s="355"/>
      <c r="F85" s="355"/>
      <c r="G85" s="355"/>
      <c r="H85" s="360"/>
      <c r="I85" s="355"/>
      <c r="J85" s="361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0" zoomScale="50" zoomScaleNormal="50" workbookViewId="0">
      <selection activeCell="R39" sqref="R39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86" t="s">
        <v>71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1:15" ht="36.75" customHeight="1">
      <c r="A2" s="489" t="s">
        <v>196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498" t="s">
        <v>86</v>
      </c>
      <c r="B4" s="503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472">
        <v>0</v>
      </c>
      <c r="J4" s="472">
        <v>0</v>
      </c>
      <c r="K4" s="472">
        <v>0</v>
      </c>
      <c r="L4" s="472">
        <v>0</v>
      </c>
      <c r="M4" s="472">
        <v>0</v>
      </c>
      <c r="N4" s="259"/>
      <c r="O4" s="106"/>
    </row>
    <row r="5" spans="1:15" ht="33" customHeight="1" thickBot="1">
      <c r="A5" s="499"/>
      <c r="B5" s="504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73"/>
      <c r="J5" s="473"/>
      <c r="K5" s="473"/>
      <c r="L5" s="473"/>
      <c r="M5" s="473"/>
      <c r="N5" s="261"/>
      <c r="O5" s="106"/>
    </row>
    <row r="6" spans="1:15" ht="29.25" customHeight="1">
      <c r="A6" s="498" t="s">
        <v>149</v>
      </c>
      <c r="B6" s="505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482">
        <v>0</v>
      </c>
      <c r="J6" s="482">
        <v>210</v>
      </c>
      <c r="K6" s="482">
        <v>0</v>
      </c>
      <c r="L6" s="482">
        <v>0</v>
      </c>
      <c r="M6" s="482">
        <v>12</v>
      </c>
      <c r="N6" s="341"/>
      <c r="O6" s="106"/>
    </row>
    <row r="7" spans="1:15" ht="31.5" customHeight="1" thickBot="1">
      <c r="A7" s="500"/>
      <c r="B7" s="506"/>
      <c r="C7" s="338" t="s">
        <v>89</v>
      </c>
      <c r="D7" s="339">
        <v>0</v>
      </c>
      <c r="E7" s="339">
        <v>222</v>
      </c>
      <c r="F7" s="339">
        <v>0</v>
      </c>
      <c r="G7" s="339">
        <v>0</v>
      </c>
      <c r="H7" s="340">
        <v>222</v>
      </c>
      <c r="I7" s="483"/>
      <c r="J7" s="483"/>
      <c r="K7" s="483"/>
      <c r="L7" s="483"/>
      <c r="M7" s="483"/>
      <c r="N7" s="342"/>
      <c r="O7" s="106"/>
    </row>
    <row r="8" spans="1:15" ht="36.75" customHeight="1">
      <c r="A8" s="498" t="s">
        <v>148</v>
      </c>
      <c r="B8" s="501" t="s">
        <v>91</v>
      </c>
      <c r="C8" s="364" t="s">
        <v>88</v>
      </c>
      <c r="D8" s="365">
        <v>0</v>
      </c>
      <c r="E8" s="365">
        <v>0</v>
      </c>
      <c r="F8" s="365">
        <v>0</v>
      </c>
      <c r="G8" s="365">
        <v>0</v>
      </c>
      <c r="H8" s="366">
        <f>D8+E8-F8-G8</f>
        <v>0</v>
      </c>
      <c r="I8" s="459">
        <v>0</v>
      </c>
      <c r="J8" s="459">
        <v>45</v>
      </c>
      <c r="K8" s="459">
        <v>0</v>
      </c>
      <c r="L8" s="459">
        <v>0</v>
      </c>
      <c r="M8" s="459">
        <f t="shared" ref="M8" si="0">I8+H9-J8</f>
        <v>0</v>
      </c>
      <c r="N8" s="367"/>
      <c r="O8" s="106"/>
    </row>
    <row r="9" spans="1:15" ht="27.75" customHeight="1" thickBot="1">
      <c r="A9" s="499"/>
      <c r="B9" s="460"/>
      <c r="C9" s="368" t="s">
        <v>89</v>
      </c>
      <c r="D9" s="369">
        <v>0</v>
      </c>
      <c r="E9" s="369">
        <v>45</v>
      </c>
      <c r="F9" s="369">
        <v>0</v>
      </c>
      <c r="G9" s="369">
        <v>0</v>
      </c>
      <c r="H9" s="370">
        <v>45</v>
      </c>
      <c r="I9" s="460"/>
      <c r="J9" s="460"/>
      <c r="K9" s="460"/>
      <c r="L9" s="460"/>
      <c r="M9" s="460"/>
      <c r="N9" s="371"/>
      <c r="O9" s="106"/>
    </row>
    <row r="10" spans="1:15" ht="41.25" customHeight="1">
      <c r="A10" s="498" t="s">
        <v>92</v>
      </c>
      <c r="B10" s="502" t="s">
        <v>90</v>
      </c>
      <c r="C10" s="380" t="s">
        <v>88</v>
      </c>
      <c r="D10" s="381">
        <v>0</v>
      </c>
      <c r="E10" s="381">
        <v>0</v>
      </c>
      <c r="F10" s="381">
        <v>0</v>
      </c>
      <c r="G10" s="381">
        <v>0</v>
      </c>
      <c r="H10" s="382">
        <f t="shared" ref="H10:H12" si="1">D10+E10-F10-G10</f>
        <v>0</v>
      </c>
      <c r="I10" s="484">
        <v>0</v>
      </c>
      <c r="J10" s="484">
        <v>45</v>
      </c>
      <c r="K10" s="484">
        <v>0</v>
      </c>
      <c r="L10" s="484">
        <v>0</v>
      </c>
      <c r="M10" s="484">
        <f t="shared" ref="M10" si="2">I10+H11-J10</f>
        <v>0</v>
      </c>
      <c r="N10" s="383"/>
      <c r="O10" s="106"/>
    </row>
    <row r="11" spans="1:15" ht="39" customHeight="1" thickBot="1">
      <c r="A11" s="499"/>
      <c r="B11" s="485"/>
      <c r="C11" s="384" t="s">
        <v>89</v>
      </c>
      <c r="D11" s="385">
        <v>0</v>
      </c>
      <c r="E11" s="385">
        <v>45</v>
      </c>
      <c r="F11" s="385">
        <v>0</v>
      </c>
      <c r="G11" s="385">
        <v>0</v>
      </c>
      <c r="H11" s="386">
        <v>45</v>
      </c>
      <c r="I11" s="485"/>
      <c r="J11" s="485"/>
      <c r="K11" s="485"/>
      <c r="L11" s="485"/>
      <c r="M11" s="485"/>
      <c r="N11" s="387"/>
      <c r="O11" s="106"/>
    </row>
    <row r="12" spans="1:15" ht="34.5" customHeight="1">
      <c r="A12" s="498" t="s">
        <v>183</v>
      </c>
      <c r="B12" s="503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472">
        <v>0</v>
      </c>
      <c r="J12" s="472">
        <v>0</v>
      </c>
      <c r="K12" s="472">
        <v>0</v>
      </c>
      <c r="L12" s="472">
        <v>0</v>
      </c>
      <c r="M12" s="482">
        <f t="shared" ref="M12" si="3">I12+H13-J12</f>
        <v>0</v>
      </c>
      <c r="N12" s="243"/>
      <c r="O12" s="106"/>
    </row>
    <row r="13" spans="1:15" ht="36" customHeight="1" thickBot="1">
      <c r="A13" s="499"/>
      <c r="B13" s="473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73"/>
      <c r="J13" s="473"/>
      <c r="K13" s="473"/>
      <c r="L13" s="473"/>
      <c r="M13" s="483"/>
      <c r="N13" s="246"/>
      <c r="O13" s="106"/>
    </row>
    <row r="14" spans="1:15" ht="29.25" customHeight="1">
      <c r="A14" s="498" t="s">
        <v>93</v>
      </c>
      <c r="B14" s="503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472">
        <v>0</v>
      </c>
      <c r="J14" s="472">
        <v>0</v>
      </c>
      <c r="K14" s="472">
        <v>0</v>
      </c>
      <c r="L14" s="472">
        <v>0</v>
      </c>
      <c r="M14" s="482">
        <f t="shared" ref="M14" si="5">I14+H15-J14</f>
        <v>0</v>
      </c>
      <c r="N14" s="243"/>
      <c r="O14" s="106"/>
    </row>
    <row r="15" spans="1:15" ht="38.25" customHeight="1" thickBot="1">
      <c r="A15" s="499"/>
      <c r="B15" s="473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73"/>
      <c r="J15" s="473"/>
      <c r="K15" s="473"/>
      <c r="L15" s="473"/>
      <c r="M15" s="483"/>
      <c r="N15" s="246"/>
      <c r="O15" s="106"/>
    </row>
    <row r="16" spans="1:15" ht="31.5" customHeight="1">
      <c r="A16" s="498" t="s">
        <v>94</v>
      </c>
      <c r="B16" s="503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472">
        <v>0</v>
      </c>
      <c r="J16" s="472">
        <v>0</v>
      </c>
      <c r="K16" s="472">
        <v>0</v>
      </c>
      <c r="L16" s="472">
        <v>0</v>
      </c>
      <c r="M16" s="482">
        <f t="shared" ref="M16" si="6">I16+H17-J16</f>
        <v>0</v>
      </c>
      <c r="N16" s="253"/>
      <c r="O16" s="106"/>
    </row>
    <row r="17" spans="1:16" ht="33" customHeight="1" thickBot="1">
      <c r="A17" s="499"/>
      <c r="B17" s="473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73"/>
      <c r="J17" s="473"/>
      <c r="K17" s="473"/>
      <c r="L17" s="473"/>
      <c r="M17" s="483"/>
      <c r="N17" s="246"/>
      <c r="O17" s="106"/>
    </row>
    <row r="18" spans="1:16" ht="30.75" customHeight="1">
      <c r="A18" s="498" t="s">
        <v>173</v>
      </c>
      <c r="B18" s="481" t="s">
        <v>147</v>
      </c>
      <c r="C18" s="388" t="s">
        <v>88</v>
      </c>
      <c r="D18" s="389">
        <v>0</v>
      </c>
      <c r="E18" s="389">
        <v>0</v>
      </c>
      <c r="F18" s="389">
        <v>0</v>
      </c>
      <c r="G18" s="389">
        <v>0</v>
      </c>
      <c r="H18" s="390">
        <f t="shared" si="4"/>
        <v>0</v>
      </c>
      <c r="I18" s="474">
        <v>0</v>
      </c>
      <c r="J18" s="474">
        <v>144</v>
      </c>
      <c r="K18" s="474">
        <v>0</v>
      </c>
      <c r="L18" s="474">
        <v>0</v>
      </c>
      <c r="M18" s="474">
        <f t="shared" ref="M18" si="7">I18+H19-J18</f>
        <v>0</v>
      </c>
      <c r="N18" s="391"/>
      <c r="O18" s="106"/>
    </row>
    <row r="19" spans="1:16" ht="29.25" customHeight="1" thickBot="1">
      <c r="A19" s="499"/>
      <c r="B19" s="475"/>
      <c r="C19" s="392" t="s">
        <v>89</v>
      </c>
      <c r="D19" s="393">
        <v>0</v>
      </c>
      <c r="E19" s="393">
        <v>144</v>
      </c>
      <c r="F19" s="393">
        <v>0</v>
      </c>
      <c r="G19" s="393">
        <v>0</v>
      </c>
      <c r="H19" s="394">
        <v>144</v>
      </c>
      <c r="I19" s="475"/>
      <c r="J19" s="475"/>
      <c r="K19" s="475"/>
      <c r="L19" s="475"/>
      <c r="M19" s="475"/>
      <c r="N19" s="395"/>
      <c r="O19" s="106"/>
    </row>
    <row r="20" spans="1:16" ht="36.75" customHeight="1">
      <c r="A20" s="498" t="s">
        <v>150</v>
      </c>
      <c r="B20" s="481" t="s">
        <v>90</v>
      </c>
      <c r="C20" s="388" t="s">
        <v>88</v>
      </c>
      <c r="D20" s="389">
        <v>0</v>
      </c>
      <c r="E20" s="389">
        <v>0</v>
      </c>
      <c r="F20" s="389">
        <v>0</v>
      </c>
      <c r="G20" s="389">
        <v>0</v>
      </c>
      <c r="H20" s="390">
        <f>D20+E20-F20-G20</f>
        <v>0</v>
      </c>
      <c r="I20" s="474">
        <v>30</v>
      </c>
      <c r="J20" s="474">
        <v>250.5</v>
      </c>
      <c r="K20" s="474">
        <v>0</v>
      </c>
      <c r="L20" s="474">
        <v>0</v>
      </c>
      <c r="M20" s="474">
        <f t="shared" ref="M20" si="8">I20+H21-J20</f>
        <v>41</v>
      </c>
      <c r="N20" s="391"/>
      <c r="O20" s="106" t="s">
        <v>95</v>
      </c>
    </row>
    <row r="21" spans="1:16" ht="33" customHeight="1" thickBot="1">
      <c r="A21" s="500"/>
      <c r="B21" s="475"/>
      <c r="C21" s="392" t="s">
        <v>89</v>
      </c>
      <c r="D21" s="393">
        <v>0</v>
      </c>
      <c r="E21" s="393">
        <v>261.5</v>
      </c>
      <c r="F21" s="393">
        <v>0</v>
      </c>
      <c r="G21" s="393">
        <v>0</v>
      </c>
      <c r="H21" s="394">
        <v>261.5</v>
      </c>
      <c r="I21" s="475"/>
      <c r="J21" s="475"/>
      <c r="K21" s="475"/>
      <c r="L21" s="475"/>
      <c r="M21" s="475"/>
      <c r="N21" s="395"/>
      <c r="O21" s="106"/>
    </row>
    <row r="22" spans="1:16" ht="39.75" customHeight="1">
      <c r="A22" s="507" t="s">
        <v>351</v>
      </c>
      <c r="B22" s="509" t="s">
        <v>147</v>
      </c>
      <c r="C22" s="372" t="s">
        <v>88</v>
      </c>
      <c r="D22" s="373">
        <v>0</v>
      </c>
      <c r="E22" s="373">
        <v>0</v>
      </c>
      <c r="F22" s="373">
        <v>0</v>
      </c>
      <c r="G22" s="373">
        <v>0</v>
      </c>
      <c r="H22" s="374">
        <v>0</v>
      </c>
      <c r="I22" s="457">
        <v>0</v>
      </c>
      <c r="J22" s="457">
        <v>45</v>
      </c>
      <c r="K22" s="457">
        <v>0</v>
      </c>
      <c r="L22" s="457">
        <v>0</v>
      </c>
      <c r="M22" s="459">
        <f t="shared" ref="M22" si="9">I22+H23-J22</f>
        <v>0</v>
      </c>
      <c r="N22" s="375"/>
      <c r="O22" s="106"/>
    </row>
    <row r="23" spans="1:16" ht="29.25" customHeight="1" thickBot="1">
      <c r="A23" s="508"/>
      <c r="B23" s="510"/>
      <c r="C23" s="376" t="s">
        <v>89</v>
      </c>
      <c r="D23" s="377">
        <v>0</v>
      </c>
      <c r="E23" s="377">
        <v>45</v>
      </c>
      <c r="F23" s="377">
        <v>0</v>
      </c>
      <c r="G23" s="377">
        <v>0</v>
      </c>
      <c r="H23" s="378">
        <v>45</v>
      </c>
      <c r="I23" s="458"/>
      <c r="J23" s="458"/>
      <c r="K23" s="458"/>
      <c r="L23" s="458"/>
      <c r="M23" s="460"/>
      <c r="N23" s="379"/>
      <c r="O23" s="106"/>
    </row>
    <row r="24" spans="1:16" ht="37.5" customHeight="1" thickBot="1">
      <c r="A24" s="492" t="s">
        <v>49</v>
      </c>
      <c r="B24" s="493"/>
      <c r="C24" s="494"/>
      <c r="D24" s="262">
        <f>SUM(D6:D19)</f>
        <v>0</v>
      </c>
      <c r="E24" s="262">
        <f>SUM(E4:E23)</f>
        <v>762.5</v>
      </c>
      <c r="F24" s="262">
        <f>SUM(F6:F19)</f>
        <v>0</v>
      </c>
      <c r="G24" s="262">
        <f>SUM(G4:G21)</f>
        <v>0</v>
      </c>
      <c r="H24" s="262">
        <f>SUM(H4:H23)</f>
        <v>762.5</v>
      </c>
      <c r="I24" s="262">
        <v>30</v>
      </c>
      <c r="J24" s="262">
        <f>SUM(J4:J23)</f>
        <v>739.5</v>
      </c>
      <c r="K24" s="262">
        <f>SUM(K6:K19)</f>
        <v>0</v>
      </c>
      <c r="L24" s="262">
        <f>SUM(L6:L19)</f>
        <v>0</v>
      </c>
      <c r="M24" s="262">
        <v>53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461">
        <f>I26+H26-J26</f>
        <v>53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762.5</v>
      </c>
      <c r="F26" s="105">
        <f>+F15+F13+F11+F9+F7</f>
        <v>0</v>
      </c>
      <c r="G26" s="105">
        <v>0</v>
      </c>
      <c r="H26" s="105">
        <v>762.5</v>
      </c>
      <c r="I26" s="105">
        <v>30</v>
      </c>
      <c r="J26" s="105">
        <v>739.5</v>
      </c>
      <c r="K26" s="105">
        <f>+K15+K13+K11+K9+K7</f>
        <v>0</v>
      </c>
      <c r="L26" s="105">
        <v>0</v>
      </c>
      <c r="M26" s="263">
        <v>53</v>
      </c>
      <c r="N26" s="462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96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109</v>
      </c>
      <c r="P28" s="120" t="s">
        <v>110</v>
      </c>
    </row>
    <row r="29" spans="1:16" ht="23.25" customHeight="1">
      <c r="A29" s="479" t="s">
        <v>97</v>
      </c>
      <c r="B29" s="476" t="s">
        <v>98</v>
      </c>
      <c r="C29" s="476" t="s">
        <v>99</v>
      </c>
      <c r="D29" s="478" t="s">
        <v>100</v>
      </c>
      <c r="E29" s="476" t="s">
        <v>101</v>
      </c>
      <c r="F29" s="495" t="s">
        <v>102</v>
      </c>
      <c r="G29" s="496"/>
      <c r="H29" s="495" t="s">
        <v>78</v>
      </c>
      <c r="I29" s="496"/>
      <c r="J29" s="495" t="s">
        <v>103</v>
      </c>
      <c r="K29" s="497"/>
      <c r="L29" s="496"/>
      <c r="M29" s="239" t="s">
        <v>104</v>
      </c>
      <c r="N29" s="248"/>
      <c r="O29" s="111"/>
      <c r="P29" s="122"/>
    </row>
    <row r="30" spans="1:16" ht="22.5" customHeight="1">
      <c r="A30" s="480"/>
      <c r="B30" s="477"/>
      <c r="C30" s="477"/>
      <c r="D30" s="477"/>
      <c r="E30" s="477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463" t="s">
        <v>111</v>
      </c>
      <c r="B33" s="464"/>
      <c r="C33" s="464"/>
      <c r="D33" s="464"/>
      <c r="E33" s="464"/>
      <c r="F33" s="464"/>
      <c r="G33" s="465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466"/>
      <c r="B34" s="467"/>
      <c r="C34" s="467"/>
      <c r="D34" s="467"/>
      <c r="E34" s="467"/>
      <c r="F34" s="467"/>
      <c r="G34" s="468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466"/>
      <c r="B35" s="467"/>
      <c r="C35" s="467"/>
      <c r="D35" s="467"/>
      <c r="E35" s="467"/>
      <c r="F35" s="467"/>
      <c r="G35" s="468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469"/>
      <c r="B36" s="470"/>
      <c r="C36" s="470"/>
      <c r="D36" s="470"/>
      <c r="E36" s="470"/>
      <c r="F36" s="470"/>
      <c r="G36" s="471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2" zoomScale="50" zoomScaleNormal="50" workbookViewId="0">
      <selection activeCell="M35" sqref="M35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15" t="s">
        <v>113</v>
      </c>
      <c r="C1" s="515"/>
      <c r="D1" s="515"/>
      <c r="E1" s="41"/>
      <c r="F1" s="515" t="s">
        <v>1</v>
      </c>
      <c r="G1" s="515"/>
      <c r="H1" s="41"/>
      <c r="I1" s="515" t="s">
        <v>53</v>
      </c>
    </row>
    <row r="2" spans="2:9" ht="28.5">
      <c r="B2" s="515"/>
      <c r="C2" s="515"/>
      <c r="D2" s="515"/>
      <c r="E2" s="17"/>
      <c r="F2" s="515"/>
      <c r="G2" s="515"/>
      <c r="H2" s="17"/>
      <c r="I2" s="515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4" t="s">
        <v>71</v>
      </c>
      <c r="C4" s="518"/>
      <c r="D4" s="518"/>
      <c r="E4" s="518"/>
      <c r="F4" s="518"/>
      <c r="G4" s="518"/>
      <c r="H4" s="518"/>
      <c r="I4" s="518"/>
    </row>
    <row r="5" spans="2:9" ht="26.25">
      <c r="B5" s="447" t="s">
        <v>35</v>
      </c>
      <c r="C5" s="447"/>
      <c r="D5" s="447"/>
      <c r="E5" s="447"/>
      <c r="F5" s="447"/>
      <c r="G5" s="447"/>
      <c r="H5" s="447"/>
      <c r="I5" s="447"/>
    </row>
    <row r="6" spans="2:9">
      <c r="B6" s="428"/>
      <c r="C6" s="448"/>
      <c r="D6" s="448"/>
      <c r="E6" s="448"/>
      <c r="F6" s="448"/>
      <c r="G6" s="448"/>
      <c r="H6" s="448"/>
      <c r="I6" s="448"/>
    </row>
    <row r="7" spans="2:9" ht="23.25">
      <c r="B7" s="449" t="s">
        <v>36</v>
      </c>
      <c r="C7" s="445"/>
      <c r="D7" s="445"/>
      <c r="E7" s="445"/>
      <c r="F7" s="445"/>
      <c r="G7" s="445"/>
      <c r="H7" s="445"/>
      <c r="I7" s="445"/>
    </row>
    <row r="8" spans="2:9" ht="36" customHeight="1">
      <c r="B8" s="35"/>
      <c r="C8" s="444" t="s">
        <v>114</v>
      </c>
      <c r="D8" s="445"/>
      <c r="E8" s="445"/>
      <c r="F8" s="445"/>
      <c r="G8" s="445"/>
      <c r="H8" s="445"/>
      <c r="I8" s="445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197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187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16"/>
    </row>
    <row r="22" spans="2:9" ht="26.25">
      <c r="C22" s="50"/>
      <c r="D22" s="50"/>
      <c r="E22" s="50"/>
      <c r="F22" s="50"/>
      <c r="G22" s="50"/>
      <c r="H22" s="50"/>
      <c r="I22" s="517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194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151</v>
      </c>
      <c r="D27" s="519" t="s">
        <v>152</v>
      </c>
      <c r="E27" s="519"/>
      <c r="F27" s="279" t="s">
        <v>153</v>
      </c>
      <c r="G27" s="279" t="s">
        <v>154</v>
      </c>
      <c r="H27" s="280" t="s">
        <v>155</v>
      </c>
      <c r="I27" s="65"/>
    </row>
    <row r="28" spans="2:9" ht="51" customHeight="1">
      <c r="B28" s="63"/>
      <c r="C28" s="281">
        <v>1</v>
      </c>
      <c r="D28" s="514" t="s">
        <v>156</v>
      </c>
      <c r="E28" s="514"/>
      <c r="F28" s="282">
        <v>226.5</v>
      </c>
      <c r="G28" s="283">
        <v>50</v>
      </c>
      <c r="H28" s="284">
        <f>F28*G28</f>
        <v>11325</v>
      </c>
      <c r="I28" s="65"/>
    </row>
    <row r="29" spans="2:9" ht="55.5" customHeight="1">
      <c r="B29" s="63"/>
      <c r="C29" s="281">
        <v>2</v>
      </c>
      <c r="D29" s="514" t="s">
        <v>157</v>
      </c>
      <c r="E29" s="514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514" t="s">
        <v>158</v>
      </c>
      <c r="E30" s="514"/>
      <c r="F30" s="282">
        <v>43</v>
      </c>
      <c r="G30" s="283">
        <v>100</v>
      </c>
      <c r="H30" s="284">
        <f>F30*G30</f>
        <v>4300</v>
      </c>
      <c r="I30" s="65"/>
    </row>
    <row r="31" spans="2:9" ht="41.25" customHeight="1">
      <c r="B31" s="63"/>
      <c r="C31" s="285"/>
      <c r="D31" s="286" t="s">
        <v>159</v>
      </c>
      <c r="E31" s="287"/>
      <c r="F31" s="288">
        <f>SUM(F28:F30)</f>
        <v>269.5</v>
      </c>
      <c r="G31" s="288"/>
      <c r="H31" s="284">
        <f>SUM(H28:H30)</f>
        <v>15625</v>
      </c>
      <c r="I31" s="65"/>
    </row>
    <row r="32" spans="2:9" ht="41.25" customHeight="1">
      <c r="B32" s="63"/>
      <c r="C32" s="511" t="s">
        <v>160</v>
      </c>
      <c r="D32" s="512"/>
      <c r="E32" s="512"/>
      <c r="F32" s="512"/>
      <c r="G32" s="513"/>
      <c r="H32" s="289">
        <f>H31*9%</f>
        <v>1406.25</v>
      </c>
      <c r="I32" s="65"/>
    </row>
    <row r="33" spans="2:9" ht="51" customHeight="1">
      <c r="B33" s="63"/>
      <c r="C33" s="511" t="s">
        <v>161</v>
      </c>
      <c r="D33" s="512"/>
      <c r="E33" s="512"/>
      <c r="F33" s="512"/>
      <c r="G33" s="513"/>
      <c r="H33" s="289">
        <f>H31*9%</f>
        <v>1406.25</v>
      </c>
      <c r="I33" s="65"/>
    </row>
    <row r="34" spans="2:9" ht="39" customHeight="1">
      <c r="B34" s="63"/>
      <c r="C34" s="511" t="s">
        <v>162</v>
      </c>
      <c r="D34" s="512"/>
      <c r="E34" s="512"/>
      <c r="F34" s="512"/>
      <c r="G34" s="513"/>
      <c r="H34" s="289">
        <v>2812.5</v>
      </c>
      <c r="I34" s="65"/>
    </row>
    <row r="35" spans="2:9" ht="33.75" customHeight="1">
      <c r="B35" s="68"/>
      <c r="C35" s="511" t="s">
        <v>163</v>
      </c>
      <c r="D35" s="512"/>
      <c r="E35" s="512"/>
      <c r="F35" s="512"/>
      <c r="G35" s="513"/>
      <c r="H35" s="290">
        <f>H31+H34</f>
        <v>18437.5</v>
      </c>
      <c r="I35" s="65"/>
    </row>
    <row r="36" spans="2:9" ht="36" customHeight="1">
      <c r="B36" s="63"/>
      <c r="C36" s="511" t="s">
        <v>164</v>
      </c>
      <c r="D36" s="512"/>
      <c r="E36" s="512"/>
      <c r="F36" s="512"/>
      <c r="G36" s="513"/>
      <c r="H36" s="290">
        <v>-0.5</v>
      </c>
      <c r="I36" s="65"/>
    </row>
    <row r="37" spans="2:9" ht="33.75" customHeight="1">
      <c r="B37" s="63"/>
      <c r="C37" s="511" t="s">
        <v>165</v>
      </c>
      <c r="D37" s="512"/>
      <c r="E37" s="512"/>
      <c r="F37" s="512"/>
      <c r="G37" s="512"/>
      <c r="H37" s="291">
        <f>H35+H36</f>
        <v>18437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166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L26" sqref="L26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46" t="s">
        <v>120</v>
      </c>
      <c r="H1" s="446"/>
      <c r="I1" s="446"/>
      <c r="J1" s="446"/>
      <c r="K1" s="446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4" t="s">
        <v>121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</row>
    <row r="4" spans="1:11" ht="26.25">
      <c r="A4" s="19"/>
      <c r="B4" s="447" t="s">
        <v>35</v>
      </c>
      <c r="C4" s="447"/>
      <c r="D4" s="447"/>
      <c r="E4" s="447"/>
      <c r="F4" s="447"/>
      <c r="G4" s="447"/>
      <c r="H4" s="447"/>
      <c r="I4" s="447"/>
      <c r="J4" s="19"/>
      <c r="K4" s="19"/>
    </row>
    <row r="5" spans="1:11" ht="15.75" thickBot="1">
      <c r="A5" s="428"/>
      <c r="B5" s="448"/>
      <c r="C5" s="448"/>
      <c r="D5" s="448"/>
      <c r="E5" s="448"/>
      <c r="F5" s="448"/>
      <c r="G5" s="206"/>
      <c r="H5" s="206"/>
      <c r="I5" s="206"/>
      <c r="J5" s="206"/>
      <c r="K5" s="206"/>
    </row>
    <row r="6" spans="1:11" ht="33" customHeight="1">
      <c r="A6" s="449" t="s">
        <v>36</v>
      </c>
      <c r="B6" s="445"/>
      <c r="C6" s="445"/>
      <c r="D6" s="445"/>
      <c r="E6" s="445"/>
      <c r="F6" s="445"/>
      <c r="G6" s="208"/>
      <c r="H6" s="208"/>
      <c r="I6" s="208"/>
      <c r="J6" s="208"/>
      <c r="K6" s="208"/>
    </row>
    <row r="7" spans="1:11" ht="28.5" customHeight="1">
      <c r="A7" s="20"/>
      <c r="B7" s="20"/>
      <c r="C7" s="444" t="s">
        <v>122</v>
      </c>
      <c r="D7" s="445"/>
      <c r="E7" s="445"/>
      <c r="F7" s="445"/>
      <c r="G7" s="208"/>
      <c r="H7" s="208"/>
      <c r="I7" s="208"/>
      <c r="J7" s="208"/>
      <c r="K7" s="208"/>
    </row>
    <row r="8" spans="1:11" ht="33" customHeight="1">
      <c r="A8" s="208"/>
      <c r="B8" s="431" t="s">
        <v>5</v>
      </c>
      <c r="C8" s="430"/>
      <c r="D8" s="430"/>
      <c r="E8" s="430"/>
      <c r="F8" s="430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193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188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33" t="s">
        <v>144</v>
      </c>
      <c r="C16" s="433"/>
      <c r="D16" s="433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194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34"/>
      <c r="C26" s="435"/>
      <c r="D26" s="436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37" t="s">
        <v>167</v>
      </c>
      <c r="D27" s="438"/>
      <c r="E27" s="231">
        <v>269.5</v>
      </c>
      <c r="F27" s="218">
        <f>E27*180</f>
        <v>48510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39" t="s">
        <v>52</v>
      </c>
      <c r="C29" s="440"/>
      <c r="D29" s="440"/>
      <c r="E29" s="438"/>
      <c r="F29" s="218">
        <v>48510</v>
      </c>
      <c r="G29" s="5"/>
      <c r="H29" s="208"/>
      <c r="I29" s="208"/>
      <c r="J29" s="208"/>
      <c r="K29" s="208"/>
    </row>
    <row r="30" spans="1:11" ht="24" thickBot="1">
      <c r="A30" s="208"/>
      <c r="B30" s="441"/>
      <c r="C30" s="442"/>
      <c r="D30" s="442"/>
      <c r="E30" s="442"/>
      <c r="F30" s="443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32"/>
      <c r="C32" s="432"/>
      <c r="D32" s="432"/>
      <c r="E32" s="432"/>
      <c r="F32" s="432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3"/>
  <sheetViews>
    <sheetView zoomScale="50" zoomScaleNormal="50" zoomScaleSheetLayoutView="40" workbookViewId="0">
      <selection activeCell="D50" sqref="D50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3" t="s">
        <v>113</v>
      </c>
      <c r="B1" s="413"/>
      <c r="C1" s="413"/>
      <c r="D1" s="453" t="s">
        <v>32</v>
      </c>
      <c r="E1" s="453"/>
      <c r="F1" s="453"/>
      <c r="G1" s="413" t="s">
        <v>125</v>
      </c>
      <c r="H1" s="413"/>
      <c r="I1" s="413"/>
      <c r="J1" s="413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54" t="s">
        <v>71</v>
      </c>
      <c r="B3" s="455"/>
      <c r="C3" s="455"/>
      <c r="D3" s="455"/>
      <c r="E3" s="455"/>
      <c r="F3" s="455"/>
      <c r="G3" s="455"/>
      <c r="H3" s="455"/>
      <c r="I3" s="455"/>
      <c r="J3" s="455"/>
    </row>
    <row r="4" spans="1:10" ht="30">
      <c r="A4" s="456" t="s">
        <v>35</v>
      </c>
      <c r="B4" s="456"/>
      <c r="C4" s="456"/>
      <c r="D4" s="456"/>
      <c r="E4" s="456"/>
      <c r="F4" s="456"/>
      <c r="G4" s="456"/>
      <c r="H4" s="456"/>
      <c r="I4" s="456"/>
      <c r="J4" s="16"/>
    </row>
    <row r="5" spans="1:10" ht="16.5" thickBot="1">
      <c r="A5" s="415"/>
      <c r="B5" s="448"/>
      <c r="C5" s="448"/>
      <c r="D5" s="448"/>
      <c r="E5" s="448"/>
      <c r="F5" s="448"/>
      <c r="G5" s="448"/>
      <c r="H5" s="448"/>
      <c r="I5" s="448"/>
      <c r="J5" s="448"/>
    </row>
    <row r="6" spans="1:10" ht="33.75">
      <c r="A6" s="450" t="s">
        <v>36</v>
      </c>
      <c r="B6" s="451"/>
      <c r="C6" s="451"/>
      <c r="D6" s="451"/>
      <c r="E6" s="451"/>
      <c r="F6" s="451"/>
      <c r="G6" s="451"/>
      <c r="H6" s="451"/>
      <c r="I6" s="451"/>
      <c r="J6" s="451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195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194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44961</v>
      </c>
      <c r="C24" s="233" t="s">
        <v>134</v>
      </c>
      <c r="D24" s="233" t="s">
        <v>65</v>
      </c>
      <c r="E24" s="233" t="s">
        <v>180</v>
      </c>
      <c r="F24" s="233" t="s">
        <v>217</v>
      </c>
      <c r="G24" s="233" t="s">
        <v>242</v>
      </c>
      <c r="H24" s="234">
        <v>5</v>
      </c>
      <c r="I24" s="235">
        <f t="shared" ref="I24:I29" si="0">J24/H24</f>
        <v>180</v>
      </c>
      <c r="J24" s="344">
        <v>900</v>
      </c>
    </row>
    <row r="25" spans="1:10" ht="43.5" customHeight="1">
      <c r="A25" s="233">
        <v>2</v>
      </c>
      <c r="B25" s="330">
        <v>44961</v>
      </c>
      <c r="C25" s="233" t="s">
        <v>133</v>
      </c>
      <c r="D25" s="233" t="s">
        <v>65</v>
      </c>
      <c r="E25" s="233" t="s">
        <v>181</v>
      </c>
      <c r="F25" s="233" t="s">
        <v>218</v>
      </c>
      <c r="G25" s="233" t="s">
        <v>243</v>
      </c>
      <c r="H25" s="234">
        <v>10</v>
      </c>
      <c r="I25" s="235">
        <f t="shared" si="0"/>
        <v>180</v>
      </c>
      <c r="J25" s="344">
        <v>1800</v>
      </c>
    </row>
    <row r="26" spans="1:10" ht="43.5" customHeight="1">
      <c r="A26" s="233">
        <v>3</v>
      </c>
      <c r="B26" s="330">
        <v>44962</v>
      </c>
      <c r="C26" s="233" t="s">
        <v>64</v>
      </c>
      <c r="D26" s="233" t="s">
        <v>65</v>
      </c>
      <c r="E26" s="233" t="s">
        <v>66</v>
      </c>
      <c r="F26" s="233" t="s">
        <v>219</v>
      </c>
      <c r="G26" s="233" t="s">
        <v>244</v>
      </c>
      <c r="H26" s="234">
        <v>5</v>
      </c>
      <c r="I26" s="235">
        <f t="shared" si="0"/>
        <v>180</v>
      </c>
      <c r="J26" s="344">
        <v>900</v>
      </c>
    </row>
    <row r="27" spans="1:10" ht="43.5" customHeight="1">
      <c r="A27" s="233">
        <v>4</v>
      </c>
      <c r="B27" s="330">
        <v>44962</v>
      </c>
      <c r="C27" s="233" t="s">
        <v>64</v>
      </c>
      <c r="D27" s="233" t="s">
        <v>67</v>
      </c>
      <c r="E27" s="233" t="s">
        <v>69</v>
      </c>
      <c r="F27" s="233" t="s">
        <v>220</v>
      </c>
      <c r="G27" s="233" t="s">
        <v>245</v>
      </c>
      <c r="H27" s="234">
        <v>5</v>
      </c>
      <c r="I27" s="235">
        <f t="shared" si="0"/>
        <v>180</v>
      </c>
      <c r="J27" s="344">
        <v>900</v>
      </c>
    </row>
    <row r="28" spans="1:10" ht="43.5" customHeight="1">
      <c r="A28" s="233">
        <v>5</v>
      </c>
      <c r="B28" s="330">
        <v>44962</v>
      </c>
      <c r="C28" s="233" t="s">
        <v>64</v>
      </c>
      <c r="D28" s="233" t="s">
        <v>67</v>
      </c>
      <c r="E28" s="233" t="s">
        <v>68</v>
      </c>
      <c r="F28" s="233" t="s">
        <v>221</v>
      </c>
      <c r="G28" s="233" t="s">
        <v>246</v>
      </c>
      <c r="H28" s="234">
        <v>5</v>
      </c>
      <c r="I28" s="235">
        <f t="shared" si="0"/>
        <v>180</v>
      </c>
      <c r="J28" s="344">
        <v>900</v>
      </c>
    </row>
    <row r="29" spans="1:10" ht="43.5" customHeight="1">
      <c r="A29" s="233">
        <v>6</v>
      </c>
      <c r="B29" s="330">
        <v>44967</v>
      </c>
      <c r="C29" s="233" t="s">
        <v>136</v>
      </c>
      <c r="D29" s="233" t="s">
        <v>67</v>
      </c>
      <c r="E29" s="233" t="s">
        <v>66</v>
      </c>
      <c r="F29" s="233" t="s">
        <v>222</v>
      </c>
      <c r="G29" s="233" t="s">
        <v>247</v>
      </c>
      <c r="H29" s="234">
        <v>4</v>
      </c>
      <c r="I29" s="235">
        <f t="shared" si="0"/>
        <v>180</v>
      </c>
      <c r="J29" s="344">
        <v>720</v>
      </c>
    </row>
    <row r="30" spans="1:10" ht="43.5" customHeight="1">
      <c r="A30" s="233">
        <v>7</v>
      </c>
      <c r="B30" s="330">
        <v>44970</v>
      </c>
      <c r="C30" s="233" t="s">
        <v>211</v>
      </c>
      <c r="D30" s="233" t="s">
        <v>67</v>
      </c>
      <c r="E30" s="233" t="s">
        <v>214</v>
      </c>
      <c r="F30" s="233" t="s">
        <v>223</v>
      </c>
      <c r="G30" s="233" t="s">
        <v>248</v>
      </c>
      <c r="H30" s="234">
        <v>20</v>
      </c>
      <c r="I30" s="235">
        <f t="shared" ref="I30:I48" si="1">J30/H30</f>
        <v>180</v>
      </c>
      <c r="J30" s="344">
        <v>3600</v>
      </c>
    </row>
    <row r="31" spans="1:10" ht="43.5" customHeight="1">
      <c r="A31" s="233">
        <v>8</v>
      </c>
      <c r="B31" s="330">
        <v>44970</v>
      </c>
      <c r="C31" s="233" t="s">
        <v>211</v>
      </c>
      <c r="D31" s="233" t="s">
        <v>67</v>
      </c>
      <c r="E31" s="233" t="s">
        <v>215</v>
      </c>
      <c r="F31" s="233" t="s">
        <v>224</v>
      </c>
      <c r="G31" s="233" t="s">
        <v>249</v>
      </c>
      <c r="H31" s="234">
        <v>21.5</v>
      </c>
      <c r="I31" s="235">
        <f t="shared" si="1"/>
        <v>180</v>
      </c>
      <c r="J31" s="344">
        <v>3870</v>
      </c>
    </row>
    <row r="32" spans="1:10" ht="43.5" customHeight="1">
      <c r="A32" s="233">
        <v>9</v>
      </c>
      <c r="B32" s="330">
        <v>44970</v>
      </c>
      <c r="C32" s="233" t="s">
        <v>64</v>
      </c>
      <c r="D32" s="233" t="s">
        <v>129</v>
      </c>
      <c r="E32" s="233" t="s">
        <v>66</v>
      </c>
      <c r="F32" s="233" t="s">
        <v>225</v>
      </c>
      <c r="G32" s="233" t="s">
        <v>250</v>
      </c>
      <c r="H32" s="234">
        <v>13</v>
      </c>
      <c r="I32" s="235">
        <f t="shared" si="1"/>
        <v>180</v>
      </c>
      <c r="J32" s="344">
        <v>2340</v>
      </c>
    </row>
    <row r="33" spans="1:10" ht="43.5" customHeight="1">
      <c r="A33" s="233">
        <v>10</v>
      </c>
      <c r="B33" s="330">
        <v>44971</v>
      </c>
      <c r="C33" s="233" t="s">
        <v>133</v>
      </c>
      <c r="D33" s="233" t="s">
        <v>65</v>
      </c>
      <c r="E33" s="233" t="s">
        <v>179</v>
      </c>
      <c r="F33" s="233" t="s">
        <v>226</v>
      </c>
      <c r="G33" s="233" t="s">
        <v>251</v>
      </c>
      <c r="H33" s="234">
        <v>25</v>
      </c>
      <c r="I33" s="235">
        <f t="shared" si="1"/>
        <v>180</v>
      </c>
      <c r="J33" s="344">
        <v>4500</v>
      </c>
    </row>
    <row r="34" spans="1:10" ht="43.5" customHeight="1">
      <c r="A34" s="233">
        <v>11</v>
      </c>
      <c r="B34" s="330">
        <v>44971</v>
      </c>
      <c r="C34" s="233" t="s">
        <v>64</v>
      </c>
      <c r="D34" s="233" t="s">
        <v>129</v>
      </c>
      <c r="E34" s="233" t="s">
        <v>68</v>
      </c>
      <c r="F34" s="233" t="s">
        <v>227</v>
      </c>
      <c r="G34" s="233" t="s">
        <v>252</v>
      </c>
      <c r="H34" s="234">
        <v>13</v>
      </c>
      <c r="I34" s="235">
        <f t="shared" si="1"/>
        <v>180</v>
      </c>
      <c r="J34" s="344">
        <v>2340</v>
      </c>
    </row>
    <row r="35" spans="1:10" ht="43.5" customHeight="1">
      <c r="A35" s="233">
        <v>12</v>
      </c>
      <c r="B35" s="330">
        <v>44971</v>
      </c>
      <c r="C35" s="233" t="s">
        <v>64</v>
      </c>
      <c r="D35" s="233" t="s">
        <v>129</v>
      </c>
      <c r="E35" s="233" t="s">
        <v>130</v>
      </c>
      <c r="F35" s="233" t="s">
        <v>228</v>
      </c>
      <c r="G35" s="233" t="s">
        <v>253</v>
      </c>
      <c r="H35" s="234">
        <v>15</v>
      </c>
      <c r="I35" s="235">
        <f t="shared" si="1"/>
        <v>180</v>
      </c>
      <c r="J35" s="344">
        <v>2700</v>
      </c>
    </row>
    <row r="36" spans="1:10" ht="43.5" customHeight="1">
      <c r="A36" s="233">
        <v>13</v>
      </c>
      <c r="B36" s="330">
        <v>44971</v>
      </c>
      <c r="C36" s="233" t="s">
        <v>64</v>
      </c>
      <c r="D36" s="233" t="s">
        <v>129</v>
      </c>
      <c r="E36" s="233" t="s">
        <v>146</v>
      </c>
      <c r="F36" s="233" t="s">
        <v>229</v>
      </c>
      <c r="G36" s="233" t="s">
        <v>254</v>
      </c>
      <c r="H36" s="234">
        <v>15</v>
      </c>
      <c r="I36" s="235">
        <f t="shared" si="1"/>
        <v>180</v>
      </c>
      <c r="J36" s="344">
        <v>2700</v>
      </c>
    </row>
    <row r="37" spans="1:10" ht="43.5" customHeight="1">
      <c r="A37" s="233">
        <v>14</v>
      </c>
      <c r="B37" s="330">
        <v>44971</v>
      </c>
      <c r="C37" s="233" t="s">
        <v>134</v>
      </c>
      <c r="D37" s="233" t="s">
        <v>65</v>
      </c>
      <c r="E37" s="233" t="s">
        <v>171</v>
      </c>
      <c r="F37" s="233" t="s">
        <v>230</v>
      </c>
      <c r="G37" s="233" t="s">
        <v>255</v>
      </c>
      <c r="H37" s="234">
        <v>18.25</v>
      </c>
      <c r="I37" s="235">
        <f t="shared" si="1"/>
        <v>180</v>
      </c>
      <c r="J37" s="344">
        <v>3285</v>
      </c>
    </row>
    <row r="38" spans="1:10" ht="43.5" customHeight="1">
      <c r="A38" s="233">
        <v>15</v>
      </c>
      <c r="B38" s="330">
        <v>44971</v>
      </c>
      <c r="C38" s="233" t="s">
        <v>64</v>
      </c>
      <c r="D38" s="233" t="s">
        <v>129</v>
      </c>
      <c r="E38" s="233" t="s">
        <v>216</v>
      </c>
      <c r="F38" s="233" t="s">
        <v>231</v>
      </c>
      <c r="G38" s="233" t="s">
        <v>256</v>
      </c>
      <c r="H38" s="234">
        <v>20</v>
      </c>
      <c r="I38" s="235">
        <f t="shared" si="1"/>
        <v>180</v>
      </c>
      <c r="J38" s="344">
        <v>3600</v>
      </c>
    </row>
    <row r="39" spans="1:10" ht="43.5" customHeight="1">
      <c r="A39" s="233">
        <v>16</v>
      </c>
      <c r="B39" s="330">
        <v>44973</v>
      </c>
      <c r="C39" s="233" t="s">
        <v>136</v>
      </c>
      <c r="D39" s="233" t="s">
        <v>67</v>
      </c>
      <c r="E39" s="233" t="s">
        <v>66</v>
      </c>
      <c r="F39" s="233" t="s">
        <v>232</v>
      </c>
      <c r="G39" s="233" t="s">
        <v>257</v>
      </c>
      <c r="H39" s="234">
        <v>5</v>
      </c>
      <c r="I39" s="235">
        <f t="shared" si="1"/>
        <v>180</v>
      </c>
      <c r="J39" s="344">
        <v>900</v>
      </c>
    </row>
    <row r="40" spans="1:10" ht="43.5" customHeight="1">
      <c r="A40" s="233">
        <v>17</v>
      </c>
      <c r="B40" s="330">
        <v>44973</v>
      </c>
      <c r="C40" s="233" t="s">
        <v>64</v>
      </c>
      <c r="D40" s="233" t="s">
        <v>129</v>
      </c>
      <c r="E40" s="233" t="s">
        <v>69</v>
      </c>
      <c r="F40" s="233" t="s">
        <v>233</v>
      </c>
      <c r="G40" s="233" t="s">
        <v>258</v>
      </c>
      <c r="H40" s="234">
        <v>0.5</v>
      </c>
      <c r="I40" s="235">
        <f t="shared" si="1"/>
        <v>180</v>
      </c>
      <c r="J40" s="344">
        <v>90</v>
      </c>
    </row>
    <row r="41" spans="1:10" ht="43.5" customHeight="1">
      <c r="A41" s="233">
        <v>18</v>
      </c>
      <c r="B41" s="330">
        <v>44973</v>
      </c>
      <c r="C41" s="233" t="s">
        <v>64</v>
      </c>
      <c r="D41" s="233" t="s">
        <v>129</v>
      </c>
      <c r="E41" s="233" t="s">
        <v>68</v>
      </c>
      <c r="F41" s="233" t="s">
        <v>234</v>
      </c>
      <c r="G41" s="233" t="s">
        <v>259</v>
      </c>
      <c r="H41" s="234">
        <v>1.5</v>
      </c>
      <c r="I41" s="235">
        <f t="shared" si="1"/>
        <v>180</v>
      </c>
      <c r="J41" s="344">
        <v>270</v>
      </c>
    </row>
    <row r="42" spans="1:10" ht="43.5" customHeight="1">
      <c r="A42" s="233">
        <v>19</v>
      </c>
      <c r="B42" s="330">
        <v>44975</v>
      </c>
      <c r="C42" s="233" t="s">
        <v>212</v>
      </c>
      <c r="D42" s="233" t="s">
        <v>213</v>
      </c>
      <c r="E42" s="233" t="s">
        <v>171</v>
      </c>
      <c r="F42" s="233" t="s">
        <v>235</v>
      </c>
      <c r="G42" s="233" t="s">
        <v>260</v>
      </c>
      <c r="H42" s="234">
        <v>25</v>
      </c>
      <c r="I42" s="235">
        <f t="shared" si="1"/>
        <v>180</v>
      </c>
      <c r="J42" s="344">
        <v>4500</v>
      </c>
    </row>
    <row r="43" spans="1:10" ht="43.5" customHeight="1">
      <c r="A43" s="233">
        <v>20</v>
      </c>
      <c r="B43" s="330">
        <v>44975</v>
      </c>
      <c r="C43" s="233" t="s">
        <v>64</v>
      </c>
      <c r="D43" s="233" t="s">
        <v>65</v>
      </c>
      <c r="E43" s="233" t="s">
        <v>66</v>
      </c>
      <c r="F43" s="233" t="s">
        <v>236</v>
      </c>
      <c r="G43" s="233" t="s">
        <v>261</v>
      </c>
      <c r="H43" s="234">
        <v>15</v>
      </c>
      <c r="I43" s="235">
        <f t="shared" si="1"/>
        <v>180</v>
      </c>
      <c r="J43" s="344">
        <v>2700</v>
      </c>
    </row>
    <row r="44" spans="1:10" ht="43.5" customHeight="1">
      <c r="A44" s="233">
        <v>21</v>
      </c>
      <c r="B44" s="330">
        <v>44975</v>
      </c>
      <c r="C44" s="233" t="s">
        <v>64</v>
      </c>
      <c r="D44" s="233" t="s">
        <v>67</v>
      </c>
      <c r="E44" s="233" t="s">
        <v>69</v>
      </c>
      <c r="F44" s="233" t="s">
        <v>237</v>
      </c>
      <c r="G44" s="233" t="s">
        <v>262</v>
      </c>
      <c r="H44" s="234">
        <v>0.75</v>
      </c>
      <c r="I44" s="235">
        <f t="shared" si="1"/>
        <v>180</v>
      </c>
      <c r="J44" s="344">
        <v>135</v>
      </c>
    </row>
    <row r="45" spans="1:10" ht="43.5" customHeight="1">
      <c r="A45" s="233">
        <v>22</v>
      </c>
      <c r="B45" s="330">
        <v>44980</v>
      </c>
      <c r="C45" s="233" t="s">
        <v>134</v>
      </c>
      <c r="D45" s="233" t="s">
        <v>65</v>
      </c>
      <c r="E45" s="233" t="s">
        <v>169</v>
      </c>
      <c r="F45" s="233" t="s">
        <v>238</v>
      </c>
      <c r="G45" s="233" t="s">
        <v>263</v>
      </c>
      <c r="H45" s="234">
        <v>6.5</v>
      </c>
      <c r="I45" s="235">
        <f t="shared" si="1"/>
        <v>180</v>
      </c>
      <c r="J45" s="344">
        <v>1170</v>
      </c>
    </row>
    <row r="46" spans="1:10" ht="43.5" customHeight="1">
      <c r="A46" s="233">
        <v>23</v>
      </c>
      <c r="B46" s="330">
        <v>44980</v>
      </c>
      <c r="C46" s="233" t="s">
        <v>136</v>
      </c>
      <c r="D46" s="233" t="s">
        <v>67</v>
      </c>
      <c r="E46" s="233" t="s">
        <v>172</v>
      </c>
      <c r="F46" s="233" t="s">
        <v>239</v>
      </c>
      <c r="G46" s="233" t="s">
        <v>264</v>
      </c>
      <c r="H46" s="234">
        <v>7.5</v>
      </c>
      <c r="I46" s="235">
        <f t="shared" si="1"/>
        <v>180</v>
      </c>
      <c r="J46" s="344">
        <v>1350</v>
      </c>
    </row>
    <row r="47" spans="1:10" ht="43.5" customHeight="1">
      <c r="A47" s="233">
        <v>24</v>
      </c>
      <c r="B47" s="330">
        <v>44985</v>
      </c>
      <c r="C47" s="233" t="s">
        <v>64</v>
      </c>
      <c r="D47" s="233" t="s">
        <v>129</v>
      </c>
      <c r="E47" s="233" t="s">
        <v>146</v>
      </c>
      <c r="F47" s="233" t="s">
        <v>240</v>
      </c>
      <c r="G47" s="233" t="s">
        <v>265</v>
      </c>
      <c r="H47" s="234">
        <v>10</v>
      </c>
      <c r="I47" s="235">
        <f t="shared" si="1"/>
        <v>180</v>
      </c>
      <c r="J47" s="344">
        <v>1800</v>
      </c>
    </row>
    <row r="48" spans="1:10" ht="43.5" customHeight="1">
      <c r="A48" s="233">
        <v>25</v>
      </c>
      <c r="B48" s="330">
        <v>44985</v>
      </c>
      <c r="C48" s="233" t="s">
        <v>175</v>
      </c>
      <c r="D48" s="233" t="s">
        <v>67</v>
      </c>
      <c r="E48" s="233" t="s">
        <v>169</v>
      </c>
      <c r="F48" s="233" t="s">
        <v>241</v>
      </c>
      <c r="G48" s="233" t="s">
        <v>266</v>
      </c>
      <c r="H48" s="234">
        <v>3</v>
      </c>
      <c r="I48" s="235">
        <f t="shared" si="1"/>
        <v>180</v>
      </c>
      <c r="J48" s="344">
        <v>540</v>
      </c>
    </row>
    <row r="49" spans="1:10" ht="43.5" customHeight="1">
      <c r="A49" s="343"/>
      <c r="B49" s="343"/>
      <c r="C49" s="343"/>
      <c r="D49" s="343"/>
      <c r="E49" s="343"/>
      <c r="F49" s="343"/>
      <c r="G49" s="343"/>
      <c r="H49" s="345">
        <f>SUM(H24:H48)</f>
        <v>269.5</v>
      </c>
      <c r="I49" s="233"/>
      <c r="J49" s="346">
        <f>SUM(J24:J48)</f>
        <v>48510</v>
      </c>
    </row>
    <row r="50" spans="1:10" ht="43.5" customHeight="1"/>
    <row r="51" spans="1:10" ht="43.5" customHeight="1">
      <c r="G51" s="452" t="s">
        <v>70</v>
      </c>
      <c r="H51" s="452"/>
      <c r="I51" s="452"/>
      <c r="J51" s="452"/>
    </row>
    <row r="52" spans="1:10" ht="43.5" customHeight="1">
      <c r="G52" s="208"/>
      <c r="H52" s="208"/>
      <c r="I52" s="208"/>
      <c r="J52" s="208"/>
    </row>
    <row r="53" spans="1:10" ht="43.5" customHeight="1">
      <c r="G53" s="207"/>
      <c r="H53" s="207"/>
      <c r="I53" s="207"/>
      <c r="J53" s="207"/>
    </row>
    <row r="54" spans="1:10" ht="43.5" customHeight="1">
      <c r="G54" s="207"/>
      <c r="H54" s="207"/>
      <c r="I54" s="207"/>
      <c r="J54" s="207"/>
    </row>
    <row r="55" spans="1:10" ht="43.5" customHeight="1">
      <c r="G55" s="86"/>
      <c r="H55" s="207"/>
      <c r="I55" s="213" t="s">
        <v>30</v>
      </c>
      <c r="J55" s="86"/>
    </row>
    <row r="56" spans="1:10" ht="43.5" customHeight="1"/>
    <row r="57" spans="1:10" ht="43.5" customHeight="1"/>
    <row r="58" spans="1:10" ht="43.5" customHeight="1"/>
    <row r="59" spans="1:10" ht="43.5" customHeight="1"/>
    <row r="60" spans="1:10" ht="43.5" customHeight="1"/>
    <row r="61" spans="1:10" ht="43.5" customHeight="1"/>
    <row r="62" spans="1:10" ht="43.5" customHeight="1"/>
    <row r="63" spans="1:10" ht="43.5" customHeight="1"/>
    <row r="64" spans="1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43.5" customHeight="1"/>
    <row r="83" ht="63.75" customHeight="1"/>
  </sheetData>
  <sortState ref="B24:J84">
    <sortCondition ref="F24:F84"/>
  </sortState>
  <mergeCells count="8">
    <mergeCell ref="A6:J6"/>
    <mergeCell ref="G51:J51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8" zoomScale="50" zoomScaleNormal="50" zoomScaleSheetLayoutView="40" workbookViewId="0">
      <selection activeCell="H42" sqref="H42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413" t="s">
        <v>1</v>
      </c>
      <c r="F1" s="413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4" t="s">
        <v>71</v>
      </c>
      <c r="B3" s="518"/>
      <c r="C3" s="518"/>
      <c r="D3" s="518"/>
      <c r="E3" s="518"/>
      <c r="F3" s="518"/>
      <c r="G3" s="518"/>
      <c r="H3" s="518"/>
      <c r="I3" s="5"/>
    </row>
    <row r="4" spans="1:9" ht="27.75">
      <c r="A4" s="515" t="s">
        <v>35</v>
      </c>
      <c r="B4" s="515"/>
      <c r="C4" s="515"/>
      <c r="D4" s="515"/>
      <c r="E4" s="515"/>
      <c r="F4" s="515"/>
      <c r="G4" s="515"/>
      <c r="H4" s="515"/>
      <c r="I4" s="27"/>
    </row>
    <row r="5" spans="1:9" ht="15.75" thickBot="1">
      <c r="A5" s="428"/>
      <c r="B5" s="448"/>
      <c r="C5" s="448"/>
      <c r="D5" s="448"/>
      <c r="E5" s="448"/>
      <c r="F5" s="448"/>
      <c r="G5" s="448"/>
      <c r="H5" s="448"/>
      <c r="I5" s="5"/>
    </row>
    <row r="6" spans="1:9" ht="28.5">
      <c r="A6" s="532" t="s">
        <v>36</v>
      </c>
      <c r="B6" s="533"/>
      <c r="C6" s="533"/>
      <c r="D6" s="533"/>
      <c r="E6" s="533"/>
      <c r="F6" s="533"/>
      <c r="G6" s="533"/>
      <c r="H6" s="533"/>
      <c r="I6" s="187"/>
    </row>
    <row r="7" spans="1:9" ht="28.5">
      <c r="A7" s="188"/>
      <c r="B7" s="535" t="s">
        <v>114</v>
      </c>
      <c r="C7" s="533"/>
      <c r="D7" s="533"/>
      <c r="E7" s="533"/>
      <c r="F7" s="533"/>
      <c r="G7" s="533"/>
      <c r="H7" s="533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197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189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36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37"/>
      <c r="I21" s="187"/>
    </row>
    <row r="22" spans="1:9" ht="27.75">
      <c r="A22" s="187"/>
      <c r="B22" s="187"/>
      <c r="C22" s="187"/>
      <c r="D22" s="187"/>
      <c r="E22" s="187"/>
      <c r="F22" s="99" t="s">
        <v>198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151</v>
      </c>
      <c r="C26" s="538" t="s">
        <v>152</v>
      </c>
      <c r="D26" s="538"/>
      <c r="E26" s="296" t="s">
        <v>153</v>
      </c>
      <c r="F26" s="296" t="s">
        <v>154</v>
      </c>
      <c r="G26" s="297" t="s">
        <v>155</v>
      </c>
      <c r="H26" s="194"/>
      <c r="I26" s="187"/>
    </row>
    <row r="27" spans="1:9" ht="58.5" customHeight="1">
      <c r="A27" s="63"/>
      <c r="B27" s="274">
        <v>1</v>
      </c>
      <c r="C27" s="534" t="s">
        <v>156</v>
      </c>
      <c r="D27" s="534"/>
      <c r="E27" s="270">
        <v>219</v>
      </c>
      <c r="F27" s="272">
        <v>50</v>
      </c>
      <c r="G27" s="273">
        <f>E27*F27</f>
        <v>10950</v>
      </c>
      <c r="H27" s="194"/>
      <c r="I27" s="187"/>
    </row>
    <row r="28" spans="1:9" ht="59.25" customHeight="1">
      <c r="A28" s="63"/>
      <c r="B28" s="274">
        <v>2</v>
      </c>
      <c r="C28" s="534" t="s">
        <v>157</v>
      </c>
      <c r="D28" s="534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34" t="s">
        <v>158</v>
      </c>
      <c r="D29" s="534"/>
      <c r="E29" s="270">
        <v>88.5</v>
      </c>
      <c r="F29" s="272">
        <v>100</v>
      </c>
      <c r="G29" s="273">
        <f>E29*F29</f>
        <v>8850</v>
      </c>
      <c r="H29" s="194"/>
      <c r="I29" s="187"/>
    </row>
    <row r="30" spans="1:9" ht="60.75" customHeight="1">
      <c r="A30" s="63"/>
      <c r="B30" s="232"/>
      <c r="C30" s="269" t="s">
        <v>159</v>
      </c>
      <c r="D30" s="275"/>
      <c r="E30" s="276">
        <f>SUM(E27:E29)</f>
        <v>307.5</v>
      </c>
      <c r="F30" s="276"/>
      <c r="G30" s="273">
        <f>SUM(G27:G29)</f>
        <v>19800</v>
      </c>
      <c r="H30" s="194"/>
      <c r="I30" s="187"/>
    </row>
    <row r="31" spans="1:9" ht="64.5" customHeight="1">
      <c r="A31" s="63"/>
      <c r="B31" s="529" t="s">
        <v>160</v>
      </c>
      <c r="C31" s="530"/>
      <c r="D31" s="530"/>
      <c r="E31" s="530"/>
      <c r="F31" s="531"/>
      <c r="G31" s="308">
        <f>G30*9/100</f>
        <v>1782</v>
      </c>
      <c r="H31" s="194"/>
      <c r="I31" s="187"/>
    </row>
    <row r="32" spans="1:9" ht="54.75" customHeight="1">
      <c r="A32" s="63"/>
      <c r="B32" s="529" t="s">
        <v>161</v>
      </c>
      <c r="C32" s="530"/>
      <c r="D32" s="530"/>
      <c r="E32" s="530"/>
      <c r="F32" s="531"/>
      <c r="G32" s="277">
        <f>G30*9%</f>
        <v>1782</v>
      </c>
      <c r="H32" s="194"/>
      <c r="I32" s="187"/>
    </row>
    <row r="33" spans="1:9" ht="54" customHeight="1">
      <c r="A33" s="68"/>
      <c r="B33" s="529" t="s">
        <v>162</v>
      </c>
      <c r="C33" s="530"/>
      <c r="D33" s="530"/>
      <c r="E33" s="530"/>
      <c r="F33" s="531"/>
      <c r="G33" s="277">
        <f>G31+G32</f>
        <v>3564</v>
      </c>
      <c r="H33" s="194"/>
      <c r="I33" s="187"/>
    </row>
    <row r="34" spans="1:9" ht="60.75" customHeight="1">
      <c r="A34" s="63"/>
      <c r="B34" s="529" t="s">
        <v>163</v>
      </c>
      <c r="C34" s="530"/>
      <c r="D34" s="530"/>
      <c r="E34" s="530"/>
      <c r="F34" s="531"/>
      <c r="G34" s="271">
        <f>G30+G33</f>
        <v>23364</v>
      </c>
      <c r="H34" s="194"/>
      <c r="I34" s="187"/>
    </row>
    <row r="35" spans="1:9" ht="58.5" customHeight="1" thickBot="1">
      <c r="A35" s="63"/>
      <c r="B35" s="529" t="s">
        <v>164</v>
      </c>
      <c r="C35" s="530"/>
      <c r="D35" s="530"/>
      <c r="E35" s="530"/>
      <c r="F35" s="531"/>
      <c r="G35" s="362">
        <v>0</v>
      </c>
      <c r="H35" s="194"/>
      <c r="I35" s="187"/>
    </row>
    <row r="36" spans="1:9" ht="62.25" customHeight="1" thickBot="1">
      <c r="A36" s="63"/>
      <c r="B36" s="529" t="s">
        <v>165</v>
      </c>
      <c r="C36" s="530"/>
      <c r="D36" s="530"/>
      <c r="E36" s="530"/>
      <c r="F36" s="530"/>
      <c r="G36" s="363">
        <f>G34+G35</f>
        <v>23364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20" t="s">
        <v>166</v>
      </c>
      <c r="C40" s="521"/>
      <c r="D40" s="521"/>
      <c r="E40" s="521"/>
      <c r="F40" s="521"/>
      <c r="G40" s="522"/>
      <c r="H40" s="5"/>
      <c r="I40" s="187"/>
    </row>
    <row r="41" spans="1:9">
      <c r="A41" s="63"/>
      <c r="B41" s="523"/>
      <c r="C41" s="524"/>
      <c r="D41" s="524"/>
      <c r="E41" s="524"/>
      <c r="F41" s="524"/>
      <c r="G41" s="525"/>
      <c r="H41" s="187"/>
      <c r="I41" s="187"/>
    </row>
    <row r="42" spans="1:9" ht="48" customHeight="1" thickBot="1">
      <c r="A42" s="63"/>
      <c r="B42" s="526"/>
      <c r="C42" s="527"/>
      <c r="D42" s="527"/>
      <c r="E42" s="527"/>
      <c r="F42" s="527"/>
      <c r="G42" s="528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2023-03-04T08:21:49Z</cp:lastPrinted>
  <dcterms:created xsi:type="dcterms:W3CDTF">2019-08-03T06:28:00Z</dcterms:created>
  <dcterms:modified xsi:type="dcterms:W3CDTF">2023-03-04T08:24:22Z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