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20"/>
  </bookViews>
  <sheets>
    <sheet name="AO-Alwar" sheetId="1" r:id="rId1"/>
    <sheet name="AO-Jaipur Rural" sheetId="7" r:id="rId2"/>
    <sheet name="AO-Jaipur Urban" sheetId="8" r:id="rId3"/>
    <sheet name="Dealer ARS Sales" sheetId="5" r:id="rId4"/>
    <sheet name="Secondary Freight Analysis" sheetId="4" r:id="rId5"/>
    <sheet name="Event Details" sheetId="6" r:id="rId6"/>
  </sheets>
  <definedNames>
    <definedName name="_xlnm._FilterDatabase" localSheetId="0" hidden="1">'AO-Alwar'!$B$3:$CA$16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4" i="5"/>
  <c r="L174"/>
  <c r="O173"/>
  <c r="L173"/>
  <c r="O172"/>
  <c r="L172"/>
  <c r="O171"/>
  <c r="L171"/>
  <c r="O170"/>
  <c r="L170"/>
  <c r="O169"/>
  <c r="L169"/>
  <c r="O168"/>
  <c r="L168"/>
  <c r="O167"/>
  <c r="L167"/>
  <c r="L166"/>
  <c r="O165"/>
  <c r="L165"/>
  <c r="L164"/>
  <c r="O163"/>
  <c r="L163"/>
  <c r="L162"/>
  <c r="L161"/>
  <c r="L160"/>
  <c r="L159"/>
  <c r="L158"/>
  <c r="L157"/>
  <c r="L156"/>
  <c r="L155"/>
  <c r="L154"/>
  <c r="L153"/>
  <c r="O152"/>
  <c r="L152"/>
  <c r="BQ34" i="1"/>
  <c r="BR34" s="1"/>
  <c r="BP34"/>
  <c r="AI34"/>
  <c r="AD34"/>
  <c r="BR33"/>
  <c r="AI33"/>
  <c r="AD33"/>
  <c r="BR32"/>
  <c r="AI32"/>
  <c r="AD32"/>
  <c r="I32"/>
  <c r="BR31"/>
  <c r="AI31"/>
  <c r="AD31"/>
  <c r="BR30"/>
  <c r="AI30"/>
  <c r="AD30"/>
  <c r="I30"/>
  <c r="BR29"/>
  <c r="AI29"/>
  <c r="AD29"/>
  <c r="I29"/>
  <c r="BT27"/>
  <c r="BR27"/>
  <c r="AI27"/>
  <c r="AD27"/>
  <c r="U27"/>
  <c r="R27"/>
  <c r="P27"/>
  <c r="N27"/>
  <c r="K27"/>
  <c r="I27"/>
  <c r="BT26"/>
  <c r="BR26"/>
  <c r="AI26"/>
  <c r="AD26"/>
  <c r="U26"/>
  <c r="R26"/>
  <c r="P26"/>
  <c r="N26"/>
  <c r="K26"/>
  <c r="I26"/>
  <c r="BT25"/>
  <c r="BR25"/>
  <c r="AI25"/>
  <c r="AD25"/>
  <c r="U25"/>
  <c r="R25"/>
  <c r="P25"/>
  <c r="N25"/>
  <c r="K25"/>
  <c r="I25"/>
  <c r="BT24"/>
  <c r="BR24"/>
  <c r="AI24"/>
  <c r="AD24"/>
  <c r="U24"/>
  <c r="R24"/>
  <c r="P24"/>
  <c r="N24"/>
  <c r="K24"/>
  <c r="I24"/>
  <c r="BT23"/>
  <c r="BR23"/>
  <c r="AI23"/>
  <c r="AD23"/>
  <c r="U23"/>
  <c r="R23"/>
  <c r="P23"/>
  <c r="N23"/>
  <c r="K23"/>
  <c r="I23"/>
  <c r="BT22"/>
  <c r="BR22"/>
  <c r="AI22"/>
  <c r="AD22"/>
  <c r="U22"/>
  <c r="R22"/>
  <c r="P22"/>
  <c r="N22"/>
  <c r="K22"/>
  <c r="I22"/>
  <c r="BT21"/>
  <c r="BR21"/>
  <c r="AI21"/>
  <c r="AD21"/>
  <c r="U21"/>
  <c r="R21"/>
  <c r="P21"/>
  <c r="N21"/>
  <c r="K21"/>
  <c r="I21"/>
  <c r="BT20"/>
  <c r="BR20"/>
  <c r="AI20"/>
  <c r="AD20"/>
  <c r="U20"/>
  <c r="R20"/>
  <c r="P20"/>
  <c r="N20"/>
  <c r="K20"/>
  <c r="I20"/>
  <c r="BT19"/>
  <c r="BR19"/>
  <c r="AI19"/>
  <c r="AD19"/>
  <c r="U19"/>
  <c r="R19"/>
  <c r="P19"/>
  <c r="N19"/>
  <c r="K19"/>
  <c r="I19"/>
  <c r="BT18"/>
  <c r="BR18"/>
  <c r="AI18"/>
  <c r="AD18"/>
  <c r="U18"/>
  <c r="R18"/>
  <c r="P18"/>
  <c r="N18"/>
  <c r="K18"/>
  <c r="I18"/>
  <c r="BT17"/>
  <c r="BR17"/>
  <c r="AI17"/>
  <c r="AD17"/>
  <c r="U17"/>
  <c r="R17"/>
  <c r="P17"/>
  <c r="N17"/>
  <c r="K17"/>
  <c r="I17"/>
  <c r="AZ6" l="1"/>
  <c r="AZ5"/>
  <c r="L3" i="5" l="1"/>
  <c r="O3"/>
  <c r="AI15" i="1" l="1"/>
  <c r="AI14"/>
  <c r="AI13"/>
  <c r="AI12"/>
  <c r="AI11"/>
  <c r="AI6"/>
  <c r="AI5"/>
  <c r="BL16"/>
  <c r="BK16"/>
  <c r="BJ16"/>
  <c r="BI16"/>
  <c r="K15"/>
  <c r="K14"/>
  <c r="K11"/>
  <c r="K10"/>
  <c r="K9"/>
  <c r="K8"/>
  <c r="K7"/>
  <c r="K6"/>
  <c r="K5"/>
  <c r="K4"/>
  <c r="AC16" l="1"/>
  <c r="AB16"/>
  <c r="AD15"/>
  <c r="AD14"/>
  <c r="AD13"/>
  <c r="AD12"/>
  <c r="AD11"/>
  <c r="AD10"/>
  <c r="AD9"/>
  <c r="AD8"/>
  <c r="AD7"/>
  <c r="AD6"/>
  <c r="AD5"/>
  <c r="AD4"/>
  <c r="I12"/>
  <c r="AD16" l="1"/>
  <c r="I16"/>
  <c r="H13"/>
  <c r="G16"/>
  <c r="H16" l="1"/>
  <c r="K13"/>
</calcChain>
</file>

<file path=xl/sharedStrings.xml><?xml version="1.0" encoding="utf-8"?>
<sst xmlns="http://schemas.openxmlformats.org/spreadsheetml/2006/main" count="1408" uniqueCount="490">
  <si>
    <t>District</t>
  </si>
  <si>
    <t>Taluka</t>
  </si>
  <si>
    <t>Oct'22 Sales</t>
  </si>
  <si>
    <t>Oct'22 Potential</t>
  </si>
  <si>
    <t>Oct'22 MS</t>
  </si>
  <si>
    <t>Oct YOY Growth</t>
  </si>
  <si>
    <t>YTD Growth</t>
  </si>
  <si>
    <t>Market Position</t>
  </si>
  <si>
    <t>Sales</t>
  </si>
  <si>
    <t>JK</t>
  </si>
  <si>
    <t>Universe</t>
  </si>
  <si>
    <t>Competition MS%</t>
  </si>
  <si>
    <t>Leader -1st</t>
  </si>
  <si>
    <t>1st MS%</t>
  </si>
  <si>
    <t>Leader - 2nd</t>
  </si>
  <si>
    <t>2nd MS%</t>
  </si>
  <si>
    <t>Leader - 3rd</t>
  </si>
  <si>
    <t>3rd MS%</t>
  </si>
  <si>
    <t>Dealers Info</t>
  </si>
  <si>
    <t>ARS Info</t>
  </si>
  <si>
    <t>DSO</t>
  </si>
  <si>
    <t>AnE</t>
  </si>
  <si>
    <t>JK Registered</t>
  </si>
  <si>
    <t>Enabled</t>
  </si>
  <si>
    <t>Active</t>
  </si>
  <si>
    <t>Lead Shared</t>
  </si>
  <si>
    <t>Contractor</t>
  </si>
  <si>
    <t>Whitespace Villages Name</t>
  </si>
  <si>
    <t>Events</t>
  </si>
  <si>
    <t>Executed in Oct'22</t>
  </si>
  <si>
    <t>ARS to Dealer Ratio</t>
  </si>
  <si>
    <t>Direct %</t>
  </si>
  <si>
    <t>Oct'22</t>
  </si>
  <si>
    <t>OS &gt; 30 Days</t>
  </si>
  <si>
    <t>No. of cases</t>
  </si>
  <si>
    <t>Amount (In Rs. Lakhs)</t>
  </si>
  <si>
    <t>Planned Visits</t>
  </si>
  <si>
    <t>Actual Visits</t>
  </si>
  <si>
    <t>% Compliance</t>
  </si>
  <si>
    <t>DMO JCP Compliance Oct'22</t>
  </si>
  <si>
    <t>RE JCP Compliance Oct'22</t>
  </si>
  <si>
    <t>FY22-23 sales from new Network (Avg)</t>
  </si>
  <si>
    <t>Dealer</t>
  </si>
  <si>
    <t>ARS</t>
  </si>
  <si>
    <t>Network Appointment Plan Nov'22</t>
  </si>
  <si>
    <t>DSO (in days)</t>
  </si>
  <si>
    <t>Product Portfolio Oct'22</t>
  </si>
  <si>
    <t>OPC Volume</t>
  </si>
  <si>
    <t>PPC Volume</t>
  </si>
  <si>
    <t>Premium Product Volume</t>
  </si>
  <si>
    <t>DMO</t>
  </si>
  <si>
    <t>Penetration</t>
  </si>
  <si>
    <t>Oct'22 Inactive Dealers</t>
  </si>
  <si>
    <t>Oct'22 Inactive ARS</t>
  </si>
  <si>
    <t>Plan for Dec'22</t>
  </si>
  <si>
    <t>Network Appointed Oct'22</t>
  </si>
  <si>
    <t>ARS to Dealer</t>
  </si>
  <si>
    <t>Universe Villages</t>
  </si>
  <si>
    <t>Villages Penetrated</t>
  </si>
  <si>
    <t>Active Villages</t>
  </si>
  <si>
    <t>Rural Sales - Oct'22</t>
  </si>
  <si>
    <t>Rural Reach</t>
  </si>
  <si>
    <t>Village Penetration %</t>
  </si>
  <si>
    <t>Activation %</t>
  </si>
  <si>
    <t>Rural Sales % of Trade</t>
  </si>
  <si>
    <t>Trade Sales</t>
  </si>
  <si>
    <t>Total Sales</t>
  </si>
  <si>
    <t>Lead (in km)</t>
  </si>
  <si>
    <t>Sec. Freight</t>
  </si>
  <si>
    <t>FY-22</t>
  </si>
  <si>
    <t>YTD 23</t>
  </si>
  <si>
    <t>DMO Name</t>
  </si>
  <si>
    <t>Warehouse Name</t>
  </si>
  <si>
    <t>S.No.</t>
  </si>
  <si>
    <t>AO</t>
  </si>
  <si>
    <t>SOLD TO PARTY</t>
  </si>
  <si>
    <t>CUSTOMER DESCRIPTION</t>
  </si>
  <si>
    <t>ARS Sales%</t>
  </si>
  <si>
    <t>Total Sales Oct'22</t>
  </si>
  <si>
    <t>ARS Sales Oct'22</t>
  </si>
  <si>
    <t>RE</t>
  </si>
  <si>
    <t>SE</t>
  </si>
  <si>
    <t>Lead Conversion</t>
  </si>
  <si>
    <t>SE JCP Compliance Oct'22</t>
  </si>
  <si>
    <t xml:space="preserve"># Top Tier (Bronze &amp; Above) </t>
  </si>
  <si>
    <t>Approved in Nov'22</t>
  </si>
  <si>
    <t>Date</t>
  </si>
  <si>
    <t>Dealer Name</t>
  </si>
  <si>
    <t>Event Type</t>
  </si>
  <si>
    <t># PAX</t>
  </si>
  <si>
    <t>Dealer Category</t>
  </si>
  <si>
    <t>PP %</t>
  </si>
  <si>
    <t>Action Plan</t>
  </si>
  <si>
    <t>CTS</t>
  </si>
  <si>
    <t>Planned in Dec'22</t>
  </si>
  <si>
    <t>Total Sales Oct'21</t>
  </si>
  <si>
    <t>YOY Degrowth %</t>
  </si>
  <si>
    <t>YTD 22 Sales</t>
  </si>
  <si>
    <t>YTD 23 Sales</t>
  </si>
  <si>
    <t>YTD Degrowth %</t>
  </si>
  <si>
    <t># of days running for cement exp</t>
  </si>
  <si>
    <t># of cement Exp Active</t>
  </si>
  <si>
    <t>Oct'22 Volume from Cement Exp</t>
  </si>
  <si>
    <t>Alwar</t>
  </si>
  <si>
    <t>ALWAR</t>
  </si>
  <si>
    <t>BEHROR</t>
  </si>
  <si>
    <t>TIJARA</t>
  </si>
  <si>
    <t>RAMGARH</t>
  </si>
  <si>
    <t>KATHUMAR</t>
  </si>
  <si>
    <t>LAXMANGARH</t>
  </si>
  <si>
    <t>RAJGARH</t>
  </si>
  <si>
    <t>BANSUR</t>
  </si>
  <si>
    <t>THANAGAZI</t>
  </si>
  <si>
    <t>MANDAWAR</t>
  </si>
  <si>
    <t>KOTKASIM</t>
  </si>
  <si>
    <t>KISHANGARH BASS</t>
  </si>
  <si>
    <t>BHARATPUR</t>
  </si>
  <si>
    <t>BHARATPUR CITY</t>
  </si>
  <si>
    <t>KUMHER</t>
  </si>
  <si>
    <t>NADBAI</t>
  </si>
  <si>
    <t>NAGAR</t>
  </si>
  <si>
    <t>DEEG</t>
  </si>
  <si>
    <t>KAMAN</t>
  </si>
  <si>
    <t>BAYANA</t>
  </si>
  <si>
    <t>WER</t>
  </si>
  <si>
    <t>BHUSAWAR</t>
  </si>
  <si>
    <t>ROOPWAS</t>
  </si>
  <si>
    <t>PAHARI</t>
  </si>
  <si>
    <t>DHOLPUR</t>
  </si>
  <si>
    <t>BARI</t>
  </si>
  <si>
    <t>RAJAKHERA</t>
  </si>
  <si>
    <t>BASERI</t>
  </si>
  <si>
    <t>SAIPAU</t>
  </si>
  <si>
    <t>Dausa</t>
  </si>
  <si>
    <t>Baswa</t>
  </si>
  <si>
    <t>Lalsot</t>
  </si>
  <si>
    <t>Mahwa</t>
  </si>
  <si>
    <t>Sikrai</t>
  </si>
  <si>
    <t>DAUSA</t>
  </si>
  <si>
    <t>Jaipur</t>
  </si>
  <si>
    <t>Kotputli</t>
  </si>
  <si>
    <t>Viratnagar</t>
  </si>
  <si>
    <t>Shahpura</t>
  </si>
  <si>
    <t>Amber</t>
  </si>
  <si>
    <t>Jamwa Ramgarh</t>
  </si>
  <si>
    <t>Bassi</t>
  </si>
  <si>
    <t>Chaksu</t>
  </si>
  <si>
    <t>Sanganer</t>
  </si>
  <si>
    <t>Phagi</t>
  </si>
  <si>
    <t>Phulera</t>
  </si>
  <si>
    <t>Chomu</t>
  </si>
  <si>
    <t>Dudu</t>
  </si>
  <si>
    <t>JAIPUR</t>
  </si>
  <si>
    <t>SUMIT</t>
  </si>
  <si>
    <t xml:space="preserve">PRADHYUMAN </t>
  </si>
  <si>
    <t>PRADHYUMAN/SUMIT</t>
  </si>
  <si>
    <t>PRADHYUMAN /SUMIT</t>
  </si>
  <si>
    <t>UTCL</t>
  </si>
  <si>
    <t>WONDER</t>
  </si>
  <si>
    <t>AMBUJA</t>
  </si>
  <si>
    <t>JKN</t>
  </si>
  <si>
    <t>JK LAKSHMI</t>
  </si>
  <si>
    <t>BANGUR</t>
  </si>
  <si>
    <t>SHREE</t>
  </si>
  <si>
    <t>NUVOCO</t>
  </si>
  <si>
    <t>RAVINDRA SINGH</t>
  </si>
  <si>
    <t xml:space="preserve">SHARUKH KHAN, JITNDRA KUMAR </t>
  </si>
  <si>
    <t>RAJNEESH PRAJAPAT</t>
  </si>
  <si>
    <t>JITNDRA KUMAR</t>
  </si>
  <si>
    <t>SHARUKH KHAN</t>
  </si>
  <si>
    <t>RAJNEESH , JITNDRA KUMAR</t>
  </si>
  <si>
    <t>Sumit 110</t>
  </si>
  <si>
    <t>Pradhyuman 191</t>
  </si>
  <si>
    <t>PRADHYUMAN</t>
  </si>
  <si>
    <t>KISHANGARH,HARSOLI</t>
  </si>
  <si>
    <t>MUBARIKPUR</t>
  </si>
  <si>
    <t>KOTKASIM, BIBIRANI</t>
  </si>
  <si>
    <t xml:space="preserve">MANDAWAR SODAWAS </t>
  </si>
  <si>
    <t>THANAGAZI, GHARI, NARAYANPUR</t>
  </si>
  <si>
    <t>MACHARI</t>
  </si>
  <si>
    <t>TIJARA, KHUSHKHERA TAPUKARA</t>
  </si>
  <si>
    <t>MANDHAN, MAJRI KALAN BHAGWARI, BARDOD</t>
  </si>
  <si>
    <t>Behror</t>
  </si>
  <si>
    <t>Jagdamaba Trading Co.</t>
  </si>
  <si>
    <t>SGM-Contractor</t>
  </si>
  <si>
    <t>Gold</t>
  </si>
  <si>
    <t>Tijara</t>
  </si>
  <si>
    <t>Mittali Alloys Pvt. Ltd.</t>
  </si>
  <si>
    <t>Titanium</t>
  </si>
  <si>
    <t>Mandawar</t>
  </si>
  <si>
    <t>Krishna Kumar Raghuveer Singh</t>
  </si>
  <si>
    <t>MASON WORKSHOP</t>
  </si>
  <si>
    <t>Silver</t>
  </si>
  <si>
    <t>Platinum</t>
  </si>
  <si>
    <t xml:space="preserve">Jagdamaba Trading Co.
The Dhawala Resort </t>
  </si>
  <si>
    <t>AnE Engagement Program</t>
  </si>
  <si>
    <t>Rajghar</t>
  </si>
  <si>
    <t>B.K. Construction Co.</t>
  </si>
  <si>
    <t>CONTRACTOR DINNER MEET</t>
  </si>
  <si>
    <t>Ramghar</t>
  </si>
  <si>
    <t>Choudhary Builders</t>
  </si>
  <si>
    <t>IHB MEET BUNIYAD</t>
  </si>
  <si>
    <t>Arora Cement Agency</t>
  </si>
  <si>
    <t>Goyal &amp; Co.</t>
  </si>
  <si>
    <t>Gupta Trading Company</t>
  </si>
  <si>
    <t>Bronze</t>
  </si>
  <si>
    <t>SMALL GROUP EVENTS</t>
  </si>
  <si>
    <t>SGM - ON SITE</t>
  </si>
  <si>
    <t>Bansur</t>
  </si>
  <si>
    <t>Goyal &amp; Company</t>
  </si>
  <si>
    <t>Kishanghar Bas</t>
  </si>
  <si>
    <t>Kamlesh Cement Agency</t>
  </si>
  <si>
    <t>MEGA MASON MEET</t>
  </si>
  <si>
    <t>Laxmanghar</t>
  </si>
  <si>
    <t>Prajapat Building Material Store</t>
  </si>
  <si>
    <t>BLOCK/PANCHAYAT MEET</t>
  </si>
  <si>
    <t xml:space="preserve">New Saini Trading Company </t>
  </si>
  <si>
    <t>IHB MEET</t>
  </si>
  <si>
    <t>Shiv Traders</t>
  </si>
  <si>
    <t>Kathumar</t>
  </si>
  <si>
    <t>Garg Agro Agencies</t>
  </si>
  <si>
    <t>Agarwal Trading Company</t>
  </si>
  <si>
    <t xml:space="preserve">NEW DEALER APPOINTMENT, ARS APPOINMENT EXISTING DEALER SALE INCREMENT </t>
  </si>
  <si>
    <t>MAXIMUM SITES VISIT FOR ORDER GENERATION</t>
  </si>
  <si>
    <t xml:space="preserve">PP PRODUCT SALE INCREMENT </t>
  </si>
  <si>
    <t xml:space="preserve">ARS SALES INCREMENT AND NEW ARS APPOINMENT </t>
  </si>
  <si>
    <t xml:space="preserve">NEW CONTRACTOR ADDOPTION </t>
  </si>
  <si>
    <t xml:space="preserve">SITES CONVERSION AND DEEP RURAL WORKING </t>
  </si>
  <si>
    <t xml:space="preserve">ARS APPOINMENT AND EXSTING DEALER SALE INCREMENT  </t>
  </si>
  <si>
    <t>MAXIMUM SITES VISIT FOR ORDER GENERATION OR CONVERSION FROM WONDER</t>
  </si>
  <si>
    <t xml:space="preserve">COMBING FOR ORDER GENERATION AND NETWORK APPOINTMENT  </t>
  </si>
  <si>
    <t>COMBING WITH DEGROWTH DEALERS TO INCREASE SALE</t>
  </si>
  <si>
    <t>DEALER AND ARS APPOINTMENT AT WHITE SPACES,EXISTIING DEALER SALE INCREMENT</t>
  </si>
  <si>
    <t>DEALER AND ARS APPOINTMENT AT WHITE SPACES.</t>
  </si>
  <si>
    <t xml:space="preserve">TEAM COMBING,DEALER APPOINTMENT </t>
  </si>
  <si>
    <t>DEALER SALE INCREMENT BY ARS APPOINTMENT AND BY CTS HELP</t>
  </si>
  <si>
    <t xml:space="preserve">ARS APPOINMENT AND EXSTING DEALER SALE INCREMENT, TIJARA DEALER APPOINTMENT </t>
  </si>
  <si>
    <t>SISODIYA TRADERS</t>
  </si>
  <si>
    <t>MAVAR CEMENT AGENCY</t>
  </si>
  <si>
    <t>SHRI RADHA SHYAM BUILDERS</t>
  </si>
  <si>
    <t>GAURAV BUILDING MATERIAL SUPPL</t>
  </si>
  <si>
    <t>FAIR TRADING CO</t>
  </si>
  <si>
    <t>LAXMI BANS BALLI UDYOG</t>
  </si>
  <si>
    <t>SAINI CHIPS &amp; MARBLE</t>
  </si>
  <si>
    <t>GOYAL BUILDERS</t>
  </si>
  <si>
    <t>SRIRAM CEMENT AGENCY</t>
  </si>
  <si>
    <t>ISRAIL CEMENT AGENCY</t>
  </si>
  <si>
    <t>SAINI BUILDERS</t>
  </si>
  <si>
    <t>MODI BUILDERS</t>
  </si>
  <si>
    <t>DHAWAN BUILDERS</t>
  </si>
  <si>
    <t>SHREE BUILDERS</t>
  </si>
  <si>
    <t>TANVI CEMENT AGENCY</t>
  </si>
  <si>
    <t>KISAAN KHAD BEEJ BHANDAR</t>
  </si>
  <si>
    <t>AGARWAL AGRICULTURE AGENCIES</t>
  </si>
  <si>
    <t>SHIV SANITARY &amp; HARDWARE STORE</t>
  </si>
  <si>
    <t>SHIV SHAKTI TRADERS</t>
  </si>
  <si>
    <t>NATIONAL BUILDERS</t>
  </si>
  <si>
    <t>SHEETAL BUILDING MATERIAL SUPP</t>
  </si>
  <si>
    <t>JAI KISHAN BUILDING MATERIAL S</t>
  </si>
  <si>
    <t>AGGARWAL CEMENT STORE</t>
  </si>
  <si>
    <t>SAINI KHAD BEEJ BHANDAR</t>
  </si>
  <si>
    <t>SHRI SHYAM STEEL</t>
  </si>
  <si>
    <t>RIDHIMA ENTERPRISES</t>
  </si>
  <si>
    <t>PANKAJ KUMAR YADAV</t>
  </si>
  <si>
    <t>NEERAJ ENTERPRISES</t>
  </si>
  <si>
    <t>TANU CEMENT AGENCY</t>
  </si>
  <si>
    <t>SHRI BALAJI CEMENT AGENCY</t>
  </si>
  <si>
    <t>PRABHU DAYAL HARISH CHAND</t>
  </si>
  <si>
    <t>KHANDELWAL TRADERS</t>
  </si>
  <si>
    <t>SWASTIK CEMENT AGENCIES</t>
  </si>
  <si>
    <t>TIWARI BUILDERS</t>
  </si>
  <si>
    <t>BABA MOHANRAM BUILDING MATERIA</t>
  </si>
  <si>
    <t>CCC ASSOCIATES</t>
  </si>
  <si>
    <t>BABA TRADING COMPANY</t>
  </si>
  <si>
    <t>SHREE KRISHNA CEMENT STORE</t>
  </si>
  <si>
    <t>YADAV CEMENT AGENCY</t>
  </si>
  <si>
    <t>VED (MP) CEMENT AGENCY</t>
  </si>
  <si>
    <t>MASTER CEMENT AGENCY</t>
  </si>
  <si>
    <t>PRAJAPAT CEMENT AGENCY</t>
  </si>
  <si>
    <t>MANISH CEMENT AGENCY</t>
  </si>
  <si>
    <t>HEMLATA CEMENT AGENCY</t>
  </si>
  <si>
    <t>A1 CEMENT AGENCY</t>
  </si>
  <si>
    <t>SONU BUILDING MATERIAL &amp; SUPPL</t>
  </si>
  <si>
    <t>BALAJI CEMENT AGENCY</t>
  </si>
  <si>
    <t>NARESH TRADERS</t>
  </si>
  <si>
    <t>MORDHWAJ CEMENT AGENCY</t>
  </si>
  <si>
    <t>HARSHA CEMENT AGENCY</t>
  </si>
  <si>
    <t>SAINI CEMENT SUPPLIER</t>
  </si>
  <si>
    <t>JATIN CEMENT AGENCY</t>
  </si>
  <si>
    <t>MUSKAN TRADING COMPANY</t>
  </si>
  <si>
    <t>CHOUDHARY CEMENT AGENCY</t>
  </si>
  <si>
    <t>KRISHNA KUMAR RAGHUVEER SINGH</t>
  </si>
  <si>
    <t>PRADEEP BUILDING MATERIAL SUPP</t>
  </si>
  <si>
    <t>LALITA CEMENT STORE</t>
  </si>
  <si>
    <t>VIJAY TRADING COMPANY</t>
  </si>
  <si>
    <t>NARAYAN CEMENT AGENCY</t>
  </si>
  <si>
    <t>R V BUILDING MATERIAL SUPPLIER</t>
  </si>
  <si>
    <t>JAI BHOMIYA BUILDING MATERIAL</t>
  </si>
  <si>
    <t>MEENA KHAD BEEJ BHANDAR</t>
  </si>
  <si>
    <t>SHREE KRISHNA CEMENT AGENCY</t>
  </si>
  <si>
    <t>KHANDELWAL CEMENT AGENCY</t>
  </si>
  <si>
    <t>PINANIYA CONSTRUCTION COMPANY</t>
  </si>
  <si>
    <t>VIRMANI BUILDERS</t>
  </si>
  <si>
    <t>RAJESH KUMAR &amp; SONS</t>
  </si>
  <si>
    <t>CHOUHAN CEMENT AGENCY</t>
  </si>
  <si>
    <t>SHREE SHYAM SALES CORPORATION</t>
  </si>
  <si>
    <t>AYAAN CEMENT AGENCY</t>
  </si>
  <si>
    <t>SHRI ROHITASH CEMENT AGENCY</t>
  </si>
  <si>
    <t>SHIV TRADERS</t>
  </si>
  <si>
    <t>ARORA CEMENT AGENCY</t>
  </si>
  <si>
    <t>CHOUDHARY BUILDERS</t>
  </si>
  <si>
    <t>ERAM CONSTRUCTION</t>
  </si>
  <si>
    <t>GURU SANITARY &amp; HARDWARES</t>
  </si>
  <si>
    <t>JAGDAMBA TRADING CO</t>
  </si>
  <si>
    <t>SHUBHAM BUILDIERS</t>
  </si>
  <si>
    <t>MUKESH BUILDERS</t>
  </si>
  <si>
    <t>PAWAN BUILDERS</t>
  </si>
  <si>
    <t>UMA IRON &amp; CEMENT AGENCY</t>
  </si>
  <si>
    <t>AGRAWAL TRADERS</t>
  </si>
  <si>
    <t>ASHWINI AND SONS</t>
  </si>
  <si>
    <t>GARG AGRO AGENCIES</t>
  </si>
  <si>
    <t>JAGDAMBEY BUILDING MATERIAL SU</t>
  </si>
  <si>
    <t>METHI BUILDERS</t>
  </si>
  <si>
    <t>JAIN BUILDING MATERIAL STORE</t>
  </si>
  <si>
    <t>NEW SAINI TRADING COMPANY</t>
  </si>
  <si>
    <t>KHAJANCHI TRADING CO.</t>
  </si>
  <si>
    <t>SAMARA BUILDING MATERIAL SUPPL</t>
  </si>
  <si>
    <t>ARIF CEMENT AGENCY</t>
  </si>
  <si>
    <t>MAA GORI AGENCY</t>
  </si>
  <si>
    <t>MAA JAGDAMBA AGENCIES</t>
  </si>
  <si>
    <t>SHRI BALAJI BUILDING MATERIAL</t>
  </si>
  <si>
    <t>MITALI ALLOYS PVT LTD</t>
  </si>
  <si>
    <t>PRADEEP CHOUDHARY J K SUPER CE</t>
  </si>
  <si>
    <t>JASRAM CEMENT AGENCY</t>
  </si>
  <si>
    <t>RAJORIYA TRADING COMPANY</t>
  </si>
  <si>
    <t>SAINI TRADING COMPANY</t>
  </si>
  <si>
    <t>SHIKHA ENTERPRSIES</t>
  </si>
  <si>
    <t>SHIV CHARAN LAL RAKESH KUMAR</t>
  </si>
  <si>
    <t>KITHUR,CHIKANI, BAGAD KA TIRAYA, CHANDOLI</t>
  </si>
  <si>
    <t xml:space="preserve">MUBARIKPUR CHIDWAI </t>
  </si>
  <si>
    <t>TITPURI KATHUMAR</t>
  </si>
  <si>
    <t>HARSANA DHARA KA BASS</t>
  </si>
  <si>
    <t>TALAB, TILWAR, GOLA KA BAAS, SALOLI, AJABGARH</t>
  </si>
  <si>
    <t>MILAKPUR, DUMROLI, MAJRI KALAN</t>
  </si>
  <si>
    <t>DHEERPUR, BHOOPSERA, HAMIRPUR, RAMPUR</t>
  </si>
  <si>
    <t>NIMLI, SHAHBAAS, BHNDISU GAIPUR</t>
  </si>
  <si>
    <t>BIJWAR, ULAHERI, HARSOLI, BHANOT</t>
  </si>
  <si>
    <t>GHOTDA, GURCHARA</t>
  </si>
  <si>
    <t xml:space="preserve">KISHANGARH, KHAIRTHAL </t>
  </si>
  <si>
    <t>THANAGAZI, GHATA, PRATTAPGARH</t>
  </si>
  <si>
    <t>AGARWAL MACHINERY STORES</t>
  </si>
  <si>
    <t>SUKHDEV JI GUPTA</t>
  </si>
  <si>
    <t>NANDLAL CHAUBISA</t>
  </si>
  <si>
    <t>BALAJI BUILDING MATERIAL STORE</t>
  </si>
  <si>
    <t>VIKAS CEMENT AGENCY</t>
  </si>
  <si>
    <t>GOMTI BUILDING MATERIAL STORE</t>
  </si>
  <si>
    <t>LAVKUSH KHAD BEEJ BHANDAR</t>
  </si>
  <si>
    <t>NAITIK TRADERS</t>
  </si>
  <si>
    <t>GOYAL TRADING COMPANY</t>
  </si>
  <si>
    <t>B L BUILDING MATERIAL</t>
  </si>
  <si>
    <t>SHIVANI BUILDING MATERIAL STOR</t>
  </si>
  <si>
    <t>SHRI GOMTI BM &amp; SUPPLIERS</t>
  </si>
  <si>
    <t>NIRBHAY CEMENT AGENCY</t>
  </si>
  <si>
    <t>SHREE SIDDH BABA SAIPURI CEMEN</t>
  </si>
  <si>
    <t>DHAKED BUILDING MATERIAL</t>
  </si>
  <si>
    <t>ANSHU CEMENT AGENCY</t>
  </si>
  <si>
    <t>ROHIT TRADERS</t>
  </si>
  <si>
    <t>BANSAL MARBLES</t>
  </si>
  <si>
    <t>TIWARI AGENCIES</t>
  </si>
  <si>
    <t>SATNAM CEMENT AGENCY</t>
  </si>
  <si>
    <t>UPADHYAY BUILDING MATERIAL</t>
  </si>
  <si>
    <t>BANSAL TRADING COMPANY</t>
  </si>
  <si>
    <t>AGARWAL CEMENT AGENCY</t>
  </si>
  <si>
    <t>MAA BHAGWATI TRADERS</t>
  </si>
  <si>
    <t>MANGAL BUILDING MATERIAL STORE</t>
  </si>
  <si>
    <t>AGARWAL KHAD BEEJ BHANDAR</t>
  </si>
  <si>
    <t>SHISHRAM BUILDING MATERIAL</t>
  </si>
  <si>
    <t>FAUJDAR BUILDING MATERIAL</t>
  </si>
  <si>
    <t>SHRI KANHAIYA BUILDING MATERIA</t>
  </si>
  <si>
    <t>SHIV BUILDING MATERIAL STORE</t>
  </si>
  <si>
    <t>DEEPAK TRADERS</t>
  </si>
  <si>
    <t>SHREE GOPAL TRADING CO</t>
  </si>
  <si>
    <t>RAHUL BUILDING MATERIAL</t>
  </si>
  <si>
    <t>YOGESH TRADERS</t>
  </si>
  <si>
    <t>JAI SHREE GANESH BUILDING MATE</t>
  </si>
  <si>
    <t>MAHAVEER BUILDING MATERIAL</t>
  </si>
  <si>
    <t>SARDAR BUILDING MATERIAL STORE</t>
  </si>
  <si>
    <t>GOVIND BUILDING MATERIAL</t>
  </si>
  <si>
    <t>GARG TRADING COMPANY</t>
  </si>
  <si>
    <t>HITA JK SUPER CEMENT</t>
  </si>
  <si>
    <t>BANSAL IRON &amp; CEMENT TRADERS</t>
  </si>
  <si>
    <t>KRISHNA CEMENT AGENCY</t>
  </si>
  <si>
    <t>RAJ BUILDING MATERIAL</t>
  </si>
  <si>
    <t>JAIN KHAD BEEJ BHANDAR</t>
  </si>
  <si>
    <t>DEEPAK TRADING CO</t>
  </si>
  <si>
    <t>BANKE BIHARI KHAD BEEJ BHANDAR</t>
  </si>
  <si>
    <t>Kuntal Building Material</t>
  </si>
  <si>
    <t>ARTI BUILDING MATERIAL</t>
  </si>
  <si>
    <t>LAXMI BUILDING MATERIAL</t>
  </si>
  <si>
    <t>OM CEMENT HOUSE</t>
  </si>
  <si>
    <t>H S TRADERS</t>
  </si>
  <si>
    <t>MAA BHAGWATI BUILDING SOLUTION</t>
  </si>
  <si>
    <t>SAINI BUILDING MATERIAL SUPPLI</t>
  </si>
  <si>
    <t>SAINI TRADERS</t>
  </si>
  <si>
    <t>SAINI CEMENT AGENCY</t>
  </si>
  <si>
    <t>MITTAL FERTILIZERS</t>
  </si>
  <si>
    <t>SANTOSH KUMAR SATISH CHAND</t>
  </si>
  <si>
    <t>JINDAL KHAD BEEJ BHANDAR</t>
  </si>
  <si>
    <t>SATISH CHAND NARESH CHAND</t>
  </si>
  <si>
    <t>DEEPAK TRADING COMPANY</t>
  </si>
  <si>
    <t>SHARDUL CEMENT AGENCY</t>
  </si>
  <si>
    <t>KISHAN SINGH CEMENT AGENCY</t>
  </si>
  <si>
    <t>SHREE SHYAM CEMENT AGENCY</t>
  </si>
  <si>
    <t>PUSHPENDRA SINGH J K CEMENT AG</t>
  </si>
  <si>
    <t>SHREE TAKUR HAKIM SINGH</t>
  </si>
  <si>
    <t>SHASTRI BUILDING MATERIAL STOR</t>
  </si>
  <si>
    <t>KHAN BUILDING MATERIAL SUPPLIE</t>
  </si>
  <si>
    <t>SHREE SAI CONSTRUCTION</t>
  </si>
  <si>
    <t>JADAUN BUILDING MATERIAL</t>
  </si>
  <si>
    <t>YADAV TRADING COMPANY</t>
  </si>
  <si>
    <t>SHREE JI BUILDING MATERIAL STO</t>
  </si>
  <si>
    <t>SHRI KRISHNA BUILDING MATERIAL</t>
  </si>
  <si>
    <t>BHARATPUR_GREY</t>
  </si>
  <si>
    <t>sevar,ekran</t>
  </si>
  <si>
    <t>NETWORK APPOINTMENT ,MARKET STORMING ACTIVITIES, EXISTING DEALER NETWORK GROWTH.</t>
  </si>
  <si>
    <t>gangroli,kheriya mode</t>
  </si>
  <si>
    <t>jhurera</t>
  </si>
  <si>
    <t>samogar,salempur kala</t>
  </si>
  <si>
    <t>bhusawar</t>
  </si>
  <si>
    <t>KHANWA</t>
  </si>
  <si>
    <t>Krishna Gavhane</t>
  </si>
  <si>
    <t xml:space="preserve">Manoj Sharma </t>
  </si>
  <si>
    <t>Neeraj Kumar</t>
  </si>
  <si>
    <t>Shree</t>
  </si>
  <si>
    <t>Ultratech</t>
  </si>
  <si>
    <t xml:space="preserve">JK S </t>
  </si>
  <si>
    <t>Surajpura</t>
  </si>
  <si>
    <t xml:space="preserve">Maharajpura </t>
  </si>
  <si>
    <t>-</t>
  </si>
  <si>
    <t>130 MT</t>
  </si>
  <si>
    <t>426 MT</t>
  </si>
  <si>
    <t xml:space="preserve">Ultratech </t>
  </si>
  <si>
    <t>BCW</t>
  </si>
  <si>
    <t xml:space="preserve">Biloni </t>
  </si>
  <si>
    <t xml:space="preserve">Kanchan pur </t>
  </si>
  <si>
    <t>shree</t>
  </si>
  <si>
    <t xml:space="preserve">Bangur </t>
  </si>
  <si>
    <t xml:space="preserve">Macchariya </t>
  </si>
  <si>
    <t xml:space="preserve">BarehMori </t>
  </si>
  <si>
    <t xml:space="preserve">Ambuja </t>
  </si>
  <si>
    <t xml:space="preserve">Sarmathura </t>
  </si>
  <si>
    <t xml:space="preserve">Wonder </t>
  </si>
  <si>
    <t xml:space="preserve">Tasemo </t>
  </si>
  <si>
    <t>SHARMA CEMENT AGENCY</t>
  </si>
  <si>
    <t>RAVINDRA SINGH PARMAR</t>
  </si>
  <si>
    <t>KRISHNA GAVHANE</t>
  </si>
  <si>
    <t>GUPTA HARDWARE STORE</t>
  </si>
  <si>
    <t>KRISHNA ENTERPRISES</t>
  </si>
  <si>
    <t>BHUPENDRA CEMENT AGENCY</t>
  </si>
  <si>
    <t>KULDEEP CEMENT AGENCY</t>
  </si>
  <si>
    <t>RAJPOOT CEMENT AGENCY</t>
  </si>
  <si>
    <t>SURYANSH CEMENT AGENCY</t>
  </si>
  <si>
    <t>MANVENDRA CEMENT AGENCY</t>
  </si>
  <si>
    <t>VANSHIKA CEMENT AGENCY</t>
  </si>
  <si>
    <t>VIRENDRA CEMENT AGENCY</t>
  </si>
  <si>
    <t>YASH CEMENT SALES</t>
  </si>
  <si>
    <t>HARDENIYA CEMENT AGENCIES</t>
  </si>
  <si>
    <t>BANKEY BIHARI TRADERS</t>
  </si>
  <si>
    <t>SHARMA BUILDING MATERIAL</t>
  </si>
  <si>
    <t>KANHA BUILDING MATERIAL</t>
  </si>
  <si>
    <t>SHIV GANPATI MARBLE AND GRANIT</t>
  </si>
  <si>
    <t>MANGAL BUILDING MATERIAL</t>
  </si>
  <si>
    <t>MADHAV ENTERPRISES</t>
  </si>
  <si>
    <t>RUPESH CEMENT AGENCY</t>
  </si>
  <si>
    <t>B M TRADING &amp; CONSTRUCTION COM</t>
  </si>
  <si>
    <t>R R CONSTRUCTION COMPANY</t>
  </si>
  <si>
    <t>AKHLESH TRADING COMPANY</t>
  </si>
  <si>
    <t>YOGESH CONSTRUCTION</t>
  </si>
  <si>
    <t>PRIYA ENTERPRISES</t>
  </si>
  <si>
    <t>DEV CEMENT AGENCY</t>
  </si>
  <si>
    <t>SHRIPATI CONSTRUCTION</t>
  </si>
  <si>
    <t>BALAJI BUILDING MATERIAL</t>
  </si>
  <si>
    <t>RADHEY SHYAM  CEMENT AGENCY</t>
  </si>
  <si>
    <t>SHRI LAXMI MOTORS</t>
  </si>
  <si>
    <t>MITTAL CEMENT AGENCY</t>
  </si>
  <si>
    <t xml:space="preserve">Krishna Gavhane </t>
  </si>
  <si>
    <t xml:space="preserve">Dholpur WH </t>
  </si>
  <si>
    <t>BO</t>
  </si>
  <si>
    <t>PMAY MELA</t>
  </si>
  <si>
    <t>Sharma Cement Agency</t>
  </si>
</sst>
</file>

<file path=xl/styles.xml><?xml version="1.0" encoding="utf-8"?>
<styleSheet xmlns="http://schemas.openxmlformats.org/spreadsheetml/2006/main">
  <numFmts count="6">
    <numFmt numFmtId="164" formatCode="0_ "/>
    <numFmt numFmtId="165" formatCode="_*\ #,##0_ ;_*\ \-#,##0_ ;_*\ &quot;-&quot;_ ;_ @_ "/>
    <numFmt numFmtId="166" formatCode="0.0"/>
    <numFmt numFmtId="167" formatCode="h:mm"/>
    <numFmt numFmtId="168" formatCode="dd\-mmm\-yy"/>
    <numFmt numFmtId="169" formatCode="_*\ #,##0.00_ ;_*\ \-#,##0.00_ ;_*\ &quot;-&quot;_ ;_ @_ 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63"/>
      <name val="Calibri"/>
      <family val="2"/>
      <scheme val="minor"/>
    </font>
    <font>
      <sz val="9"/>
      <color theme="1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5"/>
      </top>
      <bottom/>
      <diagonal/>
    </border>
  </borders>
  <cellStyleXfs count="4">
    <xf numFmtId="0" fontId="0" fillId="0" borderId="0"/>
    <xf numFmtId="0" fontId="3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4">
    <xf numFmtId="0" fontId="0" fillId="0" borderId="0" xfId="0"/>
    <xf numFmtId="0" fontId="0" fillId="0" borderId="1" xfId="0" applyBorder="1"/>
    <xf numFmtId="0" fontId="0" fillId="0" borderId="0" xfId="0"/>
    <xf numFmtId="0" fontId="1" fillId="3" borderId="1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0" fillId="0" borderId="12" xfId="0" applyBorder="1"/>
    <xf numFmtId="0" fontId="1" fillId="8" borderId="13" xfId="0" applyFont="1" applyFill="1" applyBorder="1"/>
    <xf numFmtId="0" fontId="1" fillId="8" borderId="14" xfId="0" applyFont="1" applyFill="1" applyBorder="1"/>
    <xf numFmtId="0" fontId="0" fillId="8" borderId="14" xfId="0" applyFill="1" applyBorder="1"/>
    <xf numFmtId="0" fontId="0" fillId="8" borderId="15" xfId="0" applyFill="1" applyBorder="1"/>
    <xf numFmtId="0" fontId="1" fillId="4" borderId="6" xfId="0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4" fillId="6" borderId="6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5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5" fontId="0" fillId="9" borderId="16" xfId="0" applyNumberFormat="1" applyFont="1" applyFill="1" applyBorder="1" applyAlignment="1">
      <alignment horizontal="center" vertical="center"/>
    </xf>
    <xf numFmtId="15" fontId="0" fillId="10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68" fontId="5" fillId="9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5" fillId="0" borderId="21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64" fontId="6" fillId="9" borderId="1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9" fontId="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9" fontId="0" fillId="0" borderId="16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5" fillId="13" borderId="16" xfId="0" applyFont="1" applyFill="1" applyBorder="1" applyAlignment="1">
      <alignment horizontal="center" vertical="center"/>
    </xf>
    <xf numFmtId="0" fontId="5" fillId="13" borderId="18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165" fontId="6" fillId="0" borderId="1" xfId="3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5" fontId="6" fillId="0" borderId="24" xfId="3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5" fontId="6" fillId="0" borderId="1" xfId="3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9" fontId="6" fillId="0" borderId="16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9" fontId="6" fillId="0" borderId="1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9" fontId="6" fillId="0" borderId="18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3" borderId="16" xfId="1" applyFont="1" applyFill="1" applyBorder="1" applyAlignment="1">
      <alignment horizontal="center" vertical="center" wrapText="1"/>
    </xf>
    <xf numFmtId="0" fontId="1" fillId="6" borderId="16" xfId="1" applyFont="1" applyFill="1" applyBorder="1" applyAlignment="1">
      <alignment horizontal="center" vertical="center" wrapText="1"/>
    </xf>
    <xf numFmtId="0" fontId="1" fillId="4" borderId="16" xfId="1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2" borderId="16" xfId="1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9" fontId="5" fillId="11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" fontId="5" fillId="12" borderId="1" xfId="0" applyNumberFormat="1" applyFont="1" applyFill="1" applyBorder="1" applyAlignment="1">
      <alignment horizontal="center" vertical="center"/>
    </xf>
    <xf numFmtId="169" fontId="10" fillId="0" borderId="30" xfId="0" applyNumberFormat="1" applyFont="1" applyBorder="1" applyAlignment="1">
      <alignment horizontal="left" vertical="center"/>
    </xf>
  </cellXfs>
  <cellStyles count="4">
    <cellStyle name="Normal" xfId="0" builtinId="0"/>
    <cellStyle name="Normal 2" xfId="1"/>
    <cellStyle name="Percent" xfId="3" builtinId="5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A34"/>
  <sheetViews>
    <sheetView showGridLines="0"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S17" sqref="AS17"/>
    </sheetView>
  </sheetViews>
  <sheetFormatPr defaultRowHeight="15"/>
  <cols>
    <col min="1" max="1" width="9.140625" style="72"/>
    <col min="2" max="2" width="11.140625" style="72" bestFit="1" customWidth="1"/>
    <col min="3" max="3" width="16.5703125" style="72" bestFit="1" customWidth="1"/>
    <col min="4" max="4" width="19.42578125" style="72" customWidth="1"/>
    <col min="5" max="6" width="8.7109375" style="72"/>
    <col min="7" max="8" width="9.140625" style="72"/>
    <col min="9" max="9" width="9.5703125" style="72" bestFit="1" customWidth="1"/>
    <col min="10" max="14" width="9.140625" style="72"/>
    <col min="15" max="15" width="11.140625" style="72" bestFit="1" customWidth="1"/>
    <col min="16" max="18" width="9.140625" style="72"/>
    <col min="19" max="19" width="15.7109375" style="72" bestFit="1" customWidth="1"/>
    <col min="20" max="27" width="8.7109375" style="72"/>
    <col min="28" max="29" width="9.140625" style="72"/>
    <col min="30" max="30" width="9.5703125" style="72" bestFit="1" customWidth="1"/>
    <col min="31" max="31" width="8.7109375" style="72"/>
    <col min="32" max="32" width="11.85546875" style="72" customWidth="1"/>
    <col min="33" max="34" width="9.140625" style="72"/>
    <col min="35" max="36" width="8.7109375" style="72"/>
    <col min="37" max="37" width="11.140625" style="72" customWidth="1"/>
    <col min="38" max="41" width="8.7109375" style="72"/>
    <col min="42" max="42" width="9.85546875" style="72" customWidth="1"/>
    <col min="43" max="44" width="8.7109375" style="72"/>
    <col min="45" max="49" width="9.140625" style="72"/>
    <col min="50" max="50" width="8.7109375" style="72"/>
    <col min="51" max="55" width="9.140625" style="72"/>
    <col min="56" max="56" width="11.5703125" style="72" customWidth="1"/>
    <col min="57" max="57" width="9.140625" style="72"/>
    <col min="58" max="60" width="8.7109375" style="72" customWidth="1"/>
    <col min="61" max="62" width="9.140625" style="72"/>
    <col min="63" max="63" width="8.7109375" style="72"/>
    <col min="64" max="69" width="9.140625" style="72"/>
    <col min="70" max="70" width="8.7109375" style="72"/>
    <col min="71" max="71" width="9.140625" style="72"/>
    <col min="72" max="72" width="8.7109375" style="72"/>
    <col min="73" max="73" width="9.85546875" style="72" customWidth="1"/>
    <col min="74" max="74" width="12" style="72" customWidth="1"/>
    <col min="75" max="75" width="11.42578125" style="72" customWidth="1"/>
    <col min="76" max="76" width="9.140625" style="72"/>
    <col min="77" max="77" width="8.7109375" style="72"/>
    <col min="78" max="78" width="74.42578125" style="72" bestFit="1" customWidth="1"/>
    <col min="79" max="79" width="76.42578125" style="72" bestFit="1" customWidth="1"/>
    <col min="80" max="16384" width="9.140625" style="72"/>
  </cols>
  <sheetData>
    <row r="1" spans="2:79" ht="15.75" thickBot="1"/>
    <row r="2" spans="2:79" s="10" customFormat="1" ht="44.1" customHeight="1" thickBot="1">
      <c r="B2" s="16" t="s">
        <v>0</v>
      </c>
      <c r="C2" s="28" t="s">
        <v>1</v>
      </c>
      <c r="D2" s="28" t="s">
        <v>50</v>
      </c>
      <c r="E2" s="28" t="s">
        <v>80</v>
      </c>
      <c r="F2" s="28" t="s">
        <v>81</v>
      </c>
      <c r="G2" s="37" t="s">
        <v>65</v>
      </c>
      <c r="H2" s="37"/>
      <c r="I2" s="37"/>
      <c r="J2" s="37"/>
      <c r="K2" s="37"/>
      <c r="L2" s="37"/>
      <c r="M2" s="36" t="s">
        <v>11</v>
      </c>
      <c r="N2" s="36"/>
      <c r="O2" s="36"/>
      <c r="P2" s="36"/>
      <c r="Q2" s="36"/>
      <c r="R2" s="36"/>
      <c r="S2" s="39" t="s">
        <v>39</v>
      </c>
      <c r="T2" s="39"/>
      <c r="U2" s="39"/>
      <c r="V2" s="38" t="s">
        <v>40</v>
      </c>
      <c r="W2" s="38"/>
      <c r="X2" s="38"/>
      <c r="Y2" s="33" t="s">
        <v>83</v>
      </c>
      <c r="Z2" s="33"/>
      <c r="AA2" s="33"/>
      <c r="AB2" s="41" t="s">
        <v>18</v>
      </c>
      <c r="AC2" s="42"/>
      <c r="AD2" s="42"/>
      <c r="AE2" s="42"/>
      <c r="AF2" s="43"/>
      <c r="AG2" s="44" t="s">
        <v>19</v>
      </c>
      <c r="AH2" s="45"/>
      <c r="AI2" s="45"/>
      <c r="AJ2" s="45"/>
      <c r="AK2" s="46"/>
      <c r="AL2" s="39" t="s">
        <v>55</v>
      </c>
      <c r="AM2" s="39"/>
      <c r="AN2" s="38" t="s">
        <v>44</v>
      </c>
      <c r="AO2" s="38"/>
      <c r="AP2" s="29" t="s">
        <v>56</v>
      </c>
      <c r="AQ2" s="40" t="s">
        <v>41</v>
      </c>
      <c r="AR2" s="40"/>
      <c r="AS2" s="19" t="s">
        <v>20</v>
      </c>
      <c r="AT2" s="47" t="s">
        <v>21</v>
      </c>
      <c r="AU2" s="48"/>
      <c r="AV2" s="48"/>
      <c r="AW2" s="48"/>
      <c r="AX2" s="48"/>
      <c r="AY2" s="49"/>
      <c r="AZ2" s="50" t="s">
        <v>26</v>
      </c>
      <c r="BA2" s="51"/>
      <c r="BB2" s="51"/>
      <c r="BC2" s="51"/>
      <c r="BD2" s="51"/>
      <c r="BE2" s="52"/>
      <c r="BF2" s="41" t="s">
        <v>28</v>
      </c>
      <c r="BG2" s="42"/>
      <c r="BH2" s="43"/>
      <c r="BI2" s="44" t="s">
        <v>46</v>
      </c>
      <c r="BJ2" s="45"/>
      <c r="BK2" s="45"/>
      <c r="BL2" s="46"/>
      <c r="BM2" s="19" t="s">
        <v>31</v>
      </c>
      <c r="BN2" s="38" t="s">
        <v>33</v>
      </c>
      <c r="BO2" s="38"/>
      <c r="BP2" s="31" t="s">
        <v>61</v>
      </c>
      <c r="BQ2" s="31"/>
      <c r="BR2" s="31"/>
      <c r="BS2" s="31"/>
      <c r="BT2" s="31"/>
      <c r="BU2" s="32"/>
      <c r="BV2" s="32"/>
      <c r="BW2" s="32"/>
      <c r="BX2" s="31"/>
      <c r="BY2" s="31"/>
      <c r="BZ2" s="34" t="s">
        <v>92</v>
      </c>
      <c r="CA2" s="35"/>
    </row>
    <row r="3" spans="2:79" s="10" customFormat="1" ht="75">
      <c r="B3" s="135" t="s">
        <v>0</v>
      </c>
      <c r="C3" s="136" t="s">
        <v>1</v>
      </c>
      <c r="D3" s="136" t="s">
        <v>50</v>
      </c>
      <c r="E3" s="136" t="s">
        <v>80</v>
      </c>
      <c r="F3" s="136" t="s">
        <v>81</v>
      </c>
      <c r="G3" s="137" t="s">
        <v>3</v>
      </c>
      <c r="H3" s="137" t="s">
        <v>2</v>
      </c>
      <c r="I3" s="137" t="s">
        <v>4</v>
      </c>
      <c r="J3" s="137" t="s">
        <v>5</v>
      </c>
      <c r="K3" s="137" t="s">
        <v>6</v>
      </c>
      <c r="L3" s="137" t="s">
        <v>7</v>
      </c>
      <c r="M3" s="138" t="s">
        <v>12</v>
      </c>
      <c r="N3" s="138" t="s">
        <v>13</v>
      </c>
      <c r="O3" s="138" t="s">
        <v>14</v>
      </c>
      <c r="P3" s="138" t="s">
        <v>15</v>
      </c>
      <c r="Q3" s="138" t="s">
        <v>16</v>
      </c>
      <c r="R3" s="138" t="s">
        <v>17</v>
      </c>
      <c r="S3" s="139" t="s">
        <v>36</v>
      </c>
      <c r="T3" s="139" t="s">
        <v>37</v>
      </c>
      <c r="U3" s="139" t="s">
        <v>38</v>
      </c>
      <c r="V3" s="140" t="s">
        <v>36</v>
      </c>
      <c r="W3" s="140" t="s">
        <v>37</v>
      </c>
      <c r="X3" s="140" t="s">
        <v>38</v>
      </c>
      <c r="Y3" s="141" t="s">
        <v>36</v>
      </c>
      <c r="Z3" s="141" t="s">
        <v>37</v>
      </c>
      <c r="AA3" s="141" t="s">
        <v>38</v>
      </c>
      <c r="AB3" s="142" t="s">
        <v>10</v>
      </c>
      <c r="AC3" s="142" t="s">
        <v>9</v>
      </c>
      <c r="AD3" s="142" t="s">
        <v>51</v>
      </c>
      <c r="AE3" s="142" t="s">
        <v>52</v>
      </c>
      <c r="AF3" s="142" t="s">
        <v>27</v>
      </c>
      <c r="AG3" s="138" t="s">
        <v>10</v>
      </c>
      <c r="AH3" s="138" t="s">
        <v>9</v>
      </c>
      <c r="AI3" s="138" t="s">
        <v>51</v>
      </c>
      <c r="AJ3" s="138" t="s">
        <v>53</v>
      </c>
      <c r="AK3" s="138" t="s">
        <v>27</v>
      </c>
      <c r="AL3" s="139" t="s">
        <v>42</v>
      </c>
      <c r="AM3" s="139" t="s">
        <v>43</v>
      </c>
      <c r="AN3" s="140" t="s">
        <v>42</v>
      </c>
      <c r="AO3" s="140" t="s">
        <v>43</v>
      </c>
      <c r="AP3" s="136" t="s">
        <v>30</v>
      </c>
      <c r="AQ3" s="143" t="s">
        <v>42</v>
      </c>
      <c r="AR3" s="143" t="s">
        <v>43</v>
      </c>
      <c r="AS3" s="144" t="s">
        <v>45</v>
      </c>
      <c r="AT3" s="145" t="s">
        <v>10</v>
      </c>
      <c r="AU3" s="145" t="s">
        <v>22</v>
      </c>
      <c r="AV3" s="145" t="s">
        <v>23</v>
      </c>
      <c r="AW3" s="145" t="s">
        <v>24</v>
      </c>
      <c r="AX3" s="145" t="s">
        <v>25</v>
      </c>
      <c r="AY3" s="145" t="s">
        <v>82</v>
      </c>
      <c r="AZ3" s="136" t="s">
        <v>10</v>
      </c>
      <c r="BA3" s="136" t="s">
        <v>22</v>
      </c>
      <c r="BB3" s="136" t="s">
        <v>23</v>
      </c>
      <c r="BC3" s="136" t="s">
        <v>24</v>
      </c>
      <c r="BD3" s="136" t="s">
        <v>84</v>
      </c>
      <c r="BE3" s="136" t="s">
        <v>2</v>
      </c>
      <c r="BF3" s="142" t="s">
        <v>29</v>
      </c>
      <c r="BG3" s="142" t="s">
        <v>85</v>
      </c>
      <c r="BH3" s="142" t="s">
        <v>54</v>
      </c>
      <c r="BI3" s="138" t="s">
        <v>47</v>
      </c>
      <c r="BJ3" s="138" t="s">
        <v>48</v>
      </c>
      <c r="BK3" s="138" t="s">
        <v>49</v>
      </c>
      <c r="BL3" s="138" t="s">
        <v>91</v>
      </c>
      <c r="BM3" s="144" t="s">
        <v>32</v>
      </c>
      <c r="BN3" s="140" t="s">
        <v>34</v>
      </c>
      <c r="BO3" s="140" t="s">
        <v>35</v>
      </c>
      <c r="BP3" s="136" t="s">
        <v>57</v>
      </c>
      <c r="BQ3" s="136" t="s">
        <v>58</v>
      </c>
      <c r="BR3" s="136" t="s">
        <v>62</v>
      </c>
      <c r="BS3" s="136" t="s">
        <v>59</v>
      </c>
      <c r="BT3" s="146" t="s">
        <v>63</v>
      </c>
      <c r="BU3" s="147" t="s">
        <v>101</v>
      </c>
      <c r="BV3" s="30" t="s">
        <v>100</v>
      </c>
      <c r="BW3" s="148" t="s">
        <v>102</v>
      </c>
      <c r="BX3" s="149" t="s">
        <v>60</v>
      </c>
      <c r="BY3" s="136" t="s">
        <v>64</v>
      </c>
      <c r="BZ3" s="142" t="s">
        <v>93</v>
      </c>
      <c r="CA3" s="150" t="s">
        <v>8</v>
      </c>
    </row>
    <row r="4" spans="2:79" s="62" customFormat="1">
      <c r="B4" s="62" t="s">
        <v>103</v>
      </c>
      <c r="C4" s="62" t="s">
        <v>104</v>
      </c>
      <c r="D4" s="62" t="s">
        <v>153</v>
      </c>
      <c r="E4" s="62" t="s">
        <v>165</v>
      </c>
      <c r="F4" s="62" t="s">
        <v>166</v>
      </c>
      <c r="G4" s="62">
        <v>10000</v>
      </c>
      <c r="H4" s="62">
        <v>2087</v>
      </c>
      <c r="I4" s="101">
        <v>15</v>
      </c>
      <c r="J4" s="62">
        <v>2763</v>
      </c>
      <c r="K4" s="101">
        <f>((H4-J4)/H4)*100</f>
        <v>-32.39099185433637</v>
      </c>
      <c r="M4" s="62" t="s">
        <v>157</v>
      </c>
      <c r="N4" s="62">
        <v>20</v>
      </c>
      <c r="O4" s="62" t="s">
        <v>158</v>
      </c>
      <c r="P4" s="62">
        <v>17</v>
      </c>
      <c r="Q4" s="62" t="s">
        <v>159</v>
      </c>
      <c r="R4" s="62">
        <v>16</v>
      </c>
      <c r="S4" s="90" t="s">
        <v>171</v>
      </c>
      <c r="T4" s="90">
        <v>126</v>
      </c>
      <c r="U4" s="92">
        <v>1.1499999999999999</v>
      </c>
      <c r="AB4" s="62">
        <v>140</v>
      </c>
      <c r="AC4" s="62">
        <v>12</v>
      </c>
      <c r="AD4" s="101">
        <f>(AC4/AB4)*100</f>
        <v>8.5714285714285712</v>
      </c>
      <c r="AF4" s="62" t="s">
        <v>104</v>
      </c>
      <c r="AG4" s="62">
        <v>200</v>
      </c>
      <c r="AK4" s="62" t="s">
        <v>338</v>
      </c>
      <c r="AM4" s="62">
        <v>1</v>
      </c>
      <c r="AN4" s="62">
        <v>1</v>
      </c>
      <c r="AO4" s="62">
        <v>2</v>
      </c>
      <c r="AQ4" s="62">
        <v>387</v>
      </c>
      <c r="AR4" s="62">
        <v>242</v>
      </c>
      <c r="AS4" s="62">
        <v>36.229999999999997</v>
      </c>
      <c r="AT4" s="62">
        <v>100</v>
      </c>
      <c r="AU4" s="62">
        <v>90</v>
      </c>
      <c r="AV4" s="62">
        <v>90</v>
      </c>
      <c r="AW4" s="62">
        <v>90</v>
      </c>
      <c r="AX4" s="62">
        <v>93</v>
      </c>
      <c r="AY4" s="62">
        <v>19</v>
      </c>
      <c r="AZ4" s="85">
        <v>1400</v>
      </c>
      <c r="BA4" s="62">
        <v>1090</v>
      </c>
      <c r="BB4" s="62">
        <v>940</v>
      </c>
      <c r="BC4" s="62">
        <v>443</v>
      </c>
      <c r="BD4" s="62">
        <v>628</v>
      </c>
      <c r="BE4" s="87">
        <v>1592.15</v>
      </c>
      <c r="BF4" s="62">
        <v>4</v>
      </c>
      <c r="BG4" s="62">
        <v>5</v>
      </c>
      <c r="BH4" s="62">
        <v>3</v>
      </c>
      <c r="BI4" s="62">
        <v>153</v>
      </c>
      <c r="BJ4" s="62">
        <v>1387</v>
      </c>
      <c r="BK4" s="62">
        <v>546</v>
      </c>
      <c r="BL4" s="62">
        <v>23</v>
      </c>
      <c r="BM4" s="92">
        <v>0.7</v>
      </c>
      <c r="BN4" s="62">
        <v>3</v>
      </c>
      <c r="BO4" s="62">
        <v>376574</v>
      </c>
      <c r="BP4" s="62">
        <v>24</v>
      </c>
      <c r="BQ4" s="62">
        <v>5</v>
      </c>
      <c r="BR4" s="62">
        <v>100</v>
      </c>
      <c r="BS4" s="62">
        <v>5</v>
      </c>
      <c r="BX4" s="90">
        <v>1078</v>
      </c>
      <c r="BY4" s="151">
        <v>0.13489999999999999</v>
      </c>
      <c r="BZ4" s="62" t="s">
        <v>231</v>
      </c>
      <c r="CA4" s="62" t="s">
        <v>222</v>
      </c>
    </row>
    <row r="5" spans="2:79" s="62" customFormat="1" ht="14.25" customHeight="1">
      <c r="B5" s="62" t="s">
        <v>103</v>
      </c>
      <c r="C5" s="62" t="s">
        <v>105</v>
      </c>
      <c r="D5" s="62" t="s">
        <v>154</v>
      </c>
      <c r="E5" s="62" t="s">
        <v>165</v>
      </c>
      <c r="F5" s="62" t="s">
        <v>167</v>
      </c>
      <c r="G5" s="62">
        <v>9500</v>
      </c>
      <c r="H5" s="62">
        <v>1713</v>
      </c>
      <c r="I5" s="101">
        <v>14</v>
      </c>
      <c r="J5" s="62">
        <v>2501</v>
      </c>
      <c r="K5" s="101">
        <f t="shared" ref="K5:K15" si="0">((H5-J5)/H5)*100</f>
        <v>-46.001167542323408</v>
      </c>
      <c r="M5" s="62" t="s">
        <v>157</v>
      </c>
      <c r="N5" s="62">
        <v>30</v>
      </c>
      <c r="O5" s="62" t="s">
        <v>160</v>
      </c>
      <c r="P5" s="62">
        <v>16</v>
      </c>
      <c r="Q5" s="62" t="s">
        <v>158</v>
      </c>
      <c r="R5" s="62">
        <v>11</v>
      </c>
      <c r="S5" s="90"/>
      <c r="T5" s="90"/>
      <c r="U5" s="90"/>
      <c r="AB5" s="62">
        <v>80</v>
      </c>
      <c r="AC5" s="62">
        <v>8</v>
      </c>
      <c r="AD5" s="101">
        <f t="shared" ref="AD5:AD15" si="1">(AC5/AB5)*100</f>
        <v>10</v>
      </c>
      <c r="AE5" s="62">
        <v>2</v>
      </c>
      <c r="AF5" s="62" t="s">
        <v>181</v>
      </c>
      <c r="AG5" s="62">
        <v>90</v>
      </c>
      <c r="AH5" s="62">
        <v>19</v>
      </c>
      <c r="AI5" s="62">
        <f>(AH5/AG5)*100</f>
        <v>21.111111111111111</v>
      </c>
      <c r="AK5" s="62" t="s">
        <v>343</v>
      </c>
      <c r="AQ5" s="62">
        <v>30</v>
      </c>
      <c r="AR5" s="62">
        <v>154</v>
      </c>
      <c r="AS5" s="62">
        <v>10.63</v>
      </c>
      <c r="AT5" s="62">
        <v>22</v>
      </c>
      <c r="AU5" s="62">
        <v>18</v>
      </c>
      <c r="AV5" s="62">
        <v>18</v>
      </c>
      <c r="AW5" s="62">
        <v>18</v>
      </c>
      <c r="AX5" s="62">
        <v>31</v>
      </c>
      <c r="AY5" s="62">
        <v>12</v>
      </c>
      <c r="AZ5" s="62">
        <f>((9500*20)/100)*70%</f>
        <v>1330</v>
      </c>
      <c r="BA5" s="62">
        <v>914</v>
      </c>
      <c r="BB5" s="62">
        <v>619</v>
      </c>
      <c r="BC5" s="62">
        <v>411</v>
      </c>
      <c r="BD5" s="62">
        <v>517</v>
      </c>
      <c r="BE5" s="87">
        <v>1828.7</v>
      </c>
      <c r="BF5" s="62">
        <v>3</v>
      </c>
      <c r="BG5" s="62">
        <v>3</v>
      </c>
      <c r="BH5" s="62">
        <v>3</v>
      </c>
      <c r="BI5" s="62">
        <v>418</v>
      </c>
      <c r="BJ5" s="62">
        <v>1153</v>
      </c>
      <c r="BK5" s="62">
        <v>141</v>
      </c>
      <c r="BL5" s="62">
        <v>6</v>
      </c>
      <c r="BM5" s="90"/>
      <c r="BP5" s="62">
        <v>29</v>
      </c>
      <c r="BQ5" s="62">
        <v>11</v>
      </c>
      <c r="BR5" s="62">
        <v>100</v>
      </c>
      <c r="BS5" s="62">
        <v>11</v>
      </c>
      <c r="BX5" s="90"/>
      <c r="BY5" s="90"/>
      <c r="BZ5" s="62" t="s">
        <v>231</v>
      </c>
      <c r="CA5" s="62" t="s">
        <v>232</v>
      </c>
    </row>
    <row r="6" spans="2:79" s="62" customFormat="1">
      <c r="B6" s="62" t="s">
        <v>103</v>
      </c>
      <c r="C6" s="62" t="s">
        <v>106</v>
      </c>
      <c r="D6" s="62" t="s">
        <v>155</v>
      </c>
      <c r="E6" s="62" t="s">
        <v>165</v>
      </c>
      <c r="F6" s="62" t="s">
        <v>168</v>
      </c>
      <c r="G6" s="62">
        <v>11000</v>
      </c>
      <c r="H6" s="62">
        <v>2606</v>
      </c>
      <c r="I6" s="101">
        <v>19</v>
      </c>
      <c r="J6" s="62">
        <v>3858</v>
      </c>
      <c r="K6" s="101">
        <f t="shared" si="0"/>
        <v>-48.042977743668459</v>
      </c>
      <c r="M6" s="62" t="s">
        <v>160</v>
      </c>
      <c r="N6" s="62">
        <v>22</v>
      </c>
      <c r="O6" s="62" t="s">
        <v>157</v>
      </c>
      <c r="P6" s="62">
        <v>19</v>
      </c>
      <c r="Q6" s="62" t="s">
        <v>159</v>
      </c>
      <c r="R6" s="62">
        <v>12</v>
      </c>
      <c r="S6" s="90"/>
      <c r="T6" s="90"/>
      <c r="U6" s="90"/>
      <c r="AB6" s="62">
        <v>85</v>
      </c>
      <c r="AC6" s="62">
        <v>8</v>
      </c>
      <c r="AD6" s="101">
        <f t="shared" si="1"/>
        <v>9.4117647058823533</v>
      </c>
      <c r="AE6" s="62">
        <v>1</v>
      </c>
      <c r="AF6" s="62" t="s">
        <v>180</v>
      </c>
      <c r="AG6" s="62">
        <v>62</v>
      </c>
      <c r="AH6" s="62">
        <v>5</v>
      </c>
      <c r="AI6" s="62">
        <f>(AH6/AG6)*100</f>
        <v>8.064516129032258</v>
      </c>
      <c r="AK6" s="62" t="s">
        <v>345</v>
      </c>
      <c r="AL6" s="62">
        <v>1</v>
      </c>
      <c r="AO6" s="62">
        <v>3</v>
      </c>
      <c r="AQ6" s="62">
        <v>267</v>
      </c>
      <c r="AR6" s="62">
        <v>102</v>
      </c>
      <c r="AS6" s="62">
        <v>12.83</v>
      </c>
      <c r="AT6" s="62">
        <v>15</v>
      </c>
      <c r="AU6" s="62">
        <v>16</v>
      </c>
      <c r="AV6" s="62">
        <v>16</v>
      </c>
      <c r="AW6" s="62">
        <v>16</v>
      </c>
      <c r="AX6" s="62">
        <v>13</v>
      </c>
      <c r="AY6" s="62">
        <v>9</v>
      </c>
      <c r="AZ6" s="62">
        <f>((11000*20)/100)*70%</f>
        <v>1540</v>
      </c>
      <c r="BA6" s="62">
        <v>434</v>
      </c>
      <c r="BB6" s="62">
        <v>356</v>
      </c>
      <c r="BC6" s="62">
        <v>264</v>
      </c>
      <c r="BD6" s="62">
        <v>269</v>
      </c>
      <c r="BE6" s="87">
        <v>829</v>
      </c>
      <c r="BF6" s="62">
        <v>5</v>
      </c>
      <c r="BG6" s="62">
        <v>4</v>
      </c>
      <c r="BH6" s="62">
        <v>5</v>
      </c>
      <c r="BI6" s="62">
        <v>1655</v>
      </c>
      <c r="BJ6" s="62">
        <v>798</v>
      </c>
      <c r="BK6" s="62">
        <v>152</v>
      </c>
      <c r="BL6" s="62">
        <v>4</v>
      </c>
      <c r="BM6" s="90"/>
      <c r="BN6" s="62">
        <v>2</v>
      </c>
      <c r="BO6" s="62">
        <v>395008</v>
      </c>
      <c r="BP6" s="62">
        <v>13</v>
      </c>
      <c r="BQ6" s="62">
        <v>1</v>
      </c>
      <c r="BR6" s="62">
        <v>100</v>
      </c>
      <c r="BS6" s="62">
        <v>1</v>
      </c>
      <c r="BX6" s="90"/>
      <c r="BY6" s="90"/>
      <c r="BZ6" s="62" t="s">
        <v>231</v>
      </c>
      <c r="CA6" s="62" t="s">
        <v>236</v>
      </c>
    </row>
    <row r="7" spans="2:79" s="62" customFormat="1">
      <c r="B7" s="62" t="s">
        <v>103</v>
      </c>
      <c r="C7" s="62" t="s">
        <v>107</v>
      </c>
      <c r="D7" s="62" t="s">
        <v>153</v>
      </c>
      <c r="E7" s="62" t="s">
        <v>165</v>
      </c>
      <c r="F7" s="62" t="s">
        <v>169</v>
      </c>
      <c r="G7" s="62">
        <v>2200</v>
      </c>
      <c r="H7" s="62">
        <v>203</v>
      </c>
      <c r="I7" s="101">
        <v>7</v>
      </c>
      <c r="J7" s="62">
        <v>320</v>
      </c>
      <c r="K7" s="101">
        <f t="shared" si="0"/>
        <v>-57.635467980295566</v>
      </c>
      <c r="M7" s="62" t="s">
        <v>159</v>
      </c>
      <c r="N7" s="62">
        <v>20</v>
      </c>
      <c r="O7" s="62" t="s">
        <v>161</v>
      </c>
      <c r="P7" s="62">
        <v>16</v>
      </c>
      <c r="Q7" s="62" t="s">
        <v>162</v>
      </c>
      <c r="R7" s="62">
        <v>12</v>
      </c>
      <c r="S7" s="90"/>
      <c r="T7" s="90"/>
      <c r="U7" s="90"/>
      <c r="AB7" s="62">
        <v>55</v>
      </c>
      <c r="AC7" s="62">
        <v>4</v>
      </c>
      <c r="AD7" s="101">
        <f t="shared" si="1"/>
        <v>7.2727272727272725</v>
      </c>
      <c r="AF7" s="62" t="s">
        <v>175</v>
      </c>
      <c r="AG7" s="62">
        <v>18</v>
      </c>
      <c r="AK7" s="62" t="s">
        <v>339</v>
      </c>
      <c r="AR7" s="62">
        <v>22</v>
      </c>
      <c r="AS7" s="62">
        <v>7.31</v>
      </c>
      <c r="AT7" s="62">
        <v>2</v>
      </c>
      <c r="AU7" s="62">
        <v>1</v>
      </c>
      <c r="AV7" s="62">
        <v>1</v>
      </c>
      <c r="AW7" s="62">
        <v>1</v>
      </c>
      <c r="AX7" s="62">
        <v>0</v>
      </c>
      <c r="AY7" s="62">
        <v>0</v>
      </c>
      <c r="AZ7" s="62">
        <v>308</v>
      </c>
      <c r="BA7" s="62">
        <v>105</v>
      </c>
      <c r="BB7" s="62">
        <v>67</v>
      </c>
      <c r="BC7" s="62">
        <v>27</v>
      </c>
      <c r="BD7" s="62">
        <v>27</v>
      </c>
      <c r="BE7" s="87">
        <v>51.75</v>
      </c>
      <c r="BF7" s="62">
        <v>1</v>
      </c>
      <c r="BG7" s="62">
        <v>1</v>
      </c>
      <c r="BH7" s="62">
        <v>1</v>
      </c>
      <c r="BI7" s="62">
        <v>10</v>
      </c>
      <c r="BJ7" s="62">
        <v>104</v>
      </c>
      <c r="BK7" s="62">
        <v>88</v>
      </c>
      <c r="BL7" s="62">
        <v>41</v>
      </c>
      <c r="BM7" s="90"/>
      <c r="BN7" s="62">
        <v>0</v>
      </c>
      <c r="BP7" s="62">
        <v>11</v>
      </c>
      <c r="BQ7" s="62">
        <v>0</v>
      </c>
      <c r="BR7" s="62">
        <v>0</v>
      </c>
      <c r="BS7" s="62">
        <v>0</v>
      </c>
      <c r="BX7" s="90"/>
      <c r="BY7" s="90"/>
      <c r="BZ7" s="62" t="s">
        <v>223</v>
      </c>
      <c r="CA7" s="62" t="s">
        <v>224</v>
      </c>
    </row>
    <row r="8" spans="2:79" s="62" customFormat="1">
      <c r="B8" s="62" t="s">
        <v>103</v>
      </c>
      <c r="C8" s="62" t="s">
        <v>108</v>
      </c>
      <c r="D8" s="62" t="s">
        <v>153</v>
      </c>
      <c r="E8" s="62" t="s">
        <v>165</v>
      </c>
      <c r="F8" s="62" t="s">
        <v>169</v>
      </c>
      <c r="G8" s="62">
        <v>2700</v>
      </c>
      <c r="H8" s="62">
        <v>365</v>
      </c>
      <c r="I8" s="101">
        <v>11</v>
      </c>
      <c r="J8" s="62">
        <v>520</v>
      </c>
      <c r="K8" s="101">
        <f t="shared" si="0"/>
        <v>-42.465753424657535</v>
      </c>
      <c r="M8" s="62" t="s">
        <v>160</v>
      </c>
      <c r="N8" s="62">
        <v>15</v>
      </c>
      <c r="O8" s="62" t="s">
        <v>159</v>
      </c>
      <c r="P8" s="62">
        <v>12</v>
      </c>
      <c r="Q8" s="62" t="s">
        <v>158</v>
      </c>
      <c r="R8" s="62">
        <v>10</v>
      </c>
      <c r="S8" s="90"/>
      <c r="T8" s="90"/>
      <c r="U8" s="90"/>
      <c r="AB8" s="62">
        <v>40</v>
      </c>
      <c r="AC8" s="62">
        <v>1</v>
      </c>
      <c r="AD8" s="101">
        <f t="shared" si="1"/>
        <v>2.5</v>
      </c>
      <c r="AG8" s="62">
        <v>20</v>
      </c>
      <c r="AK8" s="62" t="s">
        <v>340</v>
      </c>
      <c r="AR8" s="62">
        <v>0</v>
      </c>
      <c r="AS8" s="62">
        <v>0.54</v>
      </c>
      <c r="AT8" s="62">
        <v>1</v>
      </c>
      <c r="AU8" s="62">
        <v>0</v>
      </c>
      <c r="AV8" s="62">
        <v>0</v>
      </c>
      <c r="AW8" s="62">
        <v>0</v>
      </c>
      <c r="AX8" s="62">
        <v>1</v>
      </c>
      <c r="AY8" s="62">
        <v>0</v>
      </c>
      <c r="AZ8" s="62">
        <v>378</v>
      </c>
      <c r="BA8" s="62">
        <v>114</v>
      </c>
      <c r="BB8" s="62">
        <v>90</v>
      </c>
      <c r="BC8" s="62">
        <v>38</v>
      </c>
      <c r="BD8" s="62">
        <v>70</v>
      </c>
      <c r="BE8" s="87">
        <v>222.65</v>
      </c>
      <c r="BF8" s="62">
        <v>0</v>
      </c>
      <c r="BG8" s="62">
        <v>0</v>
      </c>
      <c r="BH8" s="62">
        <v>1</v>
      </c>
      <c r="BI8" s="62">
        <v>111</v>
      </c>
      <c r="BJ8" s="62">
        <v>214</v>
      </c>
      <c r="BK8" s="62">
        <v>40</v>
      </c>
      <c r="BL8" s="62">
        <v>11</v>
      </c>
      <c r="BM8" s="90"/>
      <c r="BN8" s="62">
        <v>0</v>
      </c>
      <c r="BP8" s="62">
        <v>13</v>
      </c>
      <c r="BQ8" s="62">
        <v>2</v>
      </c>
      <c r="BR8" s="62">
        <v>100</v>
      </c>
      <c r="BS8" s="62">
        <v>2</v>
      </c>
      <c r="BX8" s="90"/>
      <c r="BY8" s="90"/>
      <c r="BZ8" s="62" t="s">
        <v>226</v>
      </c>
      <c r="CA8" s="62" t="s">
        <v>225</v>
      </c>
    </row>
    <row r="9" spans="2:79" s="62" customFormat="1">
      <c r="B9" s="62" t="s">
        <v>103</v>
      </c>
      <c r="C9" s="62" t="s">
        <v>109</v>
      </c>
      <c r="D9" s="62" t="s">
        <v>153</v>
      </c>
      <c r="E9" s="62" t="s">
        <v>165</v>
      </c>
      <c r="F9" s="62" t="s">
        <v>169</v>
      </c>
      <c r="G9" s="62">
        <v>2200</v>
      </c>
      <c r="H9" s="62">
        <v>206</v>
      </c>
      <c r="I9" s="101">
        <v>7</v>
      </c>
      <c r="J9" s="62">
        <v>274</v>
      </c>
      <c r="K9" s="101">
        <f t="shared" si="0"/>
        <v>-33.009708737864081</v>
      </c>
      <c r="M9" s="62" t="s">
        <v>159</v>
      </c>
      <c r="N9" s="62">
        <v>15</v>
      </c>
      <c r="O9" s="62" t="s">
        <v>158</v>
      </c>
      <c r="P9" s="62">
        <v>10</v>
      </c>
      <c r="Q9" s="62" t="s">
        <v>160</v>
      </c>
      <c r="R9" s="62">
        <v>9</v>
      </c>
      <c r="S9" s="90"/>
      <c r="T9" s="90"/>
      <c r="U9" s="90"/>
      <c r="AB9" s="62">
        <v>40</v>
      </c>
      <c r="AC9" s="62">
        <v>6</v>
      </c>
      <c r="AD9" s="101">
        <f t="shared" si="1"/>
        <v>15</v>
      </c>
      <c r="AG9" s="62">
        <v>20</v>
      </c>
      <c r="AK9" s="62" t="s">
        <v>341</v>
      </c>
      <c r="AR9" s="62">
        <v>12</v>
      </c>
      <c r="AS9" s="62">
        <v>8.2799999999999994</v>
      </c>
      <c r="AT9" s="62">
        <v>4</v>
      </c>
      <c r="AU9" s="62">
        <v>1</v>
      </c>
      <c r="AV9" s="62">
        <v>1</v>
      </c>
      <c r="AW9" s="62">
        <v>1</v>
      </c>
      <c r="AX9" s="62">
        <v>0</v>
      </c>
      <c r="AY9" s="62">
        <v>0</v>
      </c>
      <c r="AZ9" s="62">
        <v>308</v>
      </c>
      <c r="BA9" s="62">
        <v>214</v>
      </c>
      <c r="BB9" s="62">
        <v>177</v>
      </c>
      <c r="BC9" s="62">
        <v>77</v>
      </c>
      <c r="BD9" s="62">
        <v>134</v>
      </c>
      <c r="BE9" s="87">
        <v>56.55</v>
      </c>
      <c r="BF9" s="62">
        <v>0</v>
      </c>
      <c r="BG9" s="62">
        <v>2</v>
      </c>
      <c r="BH9" s="62">
        <v>1</v>
      </c>
      <c r="BI9" s="62">
        <v>92</v>
      </c>
      <c r="BJ9" s="62">
        <v>90</v>
      </c>
      <c r="BK9" s="62">
        <v>23</v>
      </c>
      <c r="BL9" s="62">
        <v>9</v>
      </c>
      <c r="BM9" s="90"/>
      <c r="BN9" s="62">
        <v>0</v>
      </c>
      <c r="BP9" s="62">
        <v>13</v>
      </c>
      <c r="BQ9" s="62">
        <v>3</v>
      </c>
      <c r="BR9" s="62">
        <v>100</v>
      </c>
      <c r="BS9" s="62">
        <v>3</v>
      </c>
      <c r="BX9" s="90"/>
      <c r="BY9" s="90"/>
      <c r="BZ9" s="62" t="s">
        <v>227</v>
      </c>
      <c r="CA9" s="62" t="s">
        <v>228</v>
      </c>
    </row>
    <row r="10" spans="2:79" s="62" customFormat="1">
      <c r="B10" s="62" t="s">
        <v>103</v>
      </c>
      <c r="C10" s="62" t="s">
        <v>110</v>
      </c>
      <c r="D10" s="62" t="s">
        <v>153</v>
      </c>
      <c r="E10" s="62" t="s">
        <v>165</v>
      </c>
      <c r="F10" s="62" t="s">
        <v>168</v>
      </c>
      <c r="G10" s="62">
        <v>2400</v>
      </c>
      <c r="H10" s="62">
        <v>100</v>
      </c>
      <c r="I10" s="101">
        <v>4</v>
      </c>
      <c r="J10" s="62">
        <v>45</v>
      </c>
      <c r="K10" s="101">
        <f t="shared" si="0"/>
        <v>55.000000000000007</v>
      </c>
      <c r="M10" s="62" t="s">
        <v>158</v>
      </c>
      <c r="N10" s="62">
        <v>50</v>
      </c>
      <c r="O10" s="62" t="s">
        <v>157</v>
      </c>
      <c r="P10" s="62">
        <v>15</v>
      </c>
      <c r="Q10" s="62" t="s">
        <v>159</v>
      </c>
      <c r="R10" s="62">
        <v>8</v>
      </c>
      <c r="S10" s="90" t="s">
        <v>172</v>
      </c>
      <c r="T10" s="90">
        <v>124</v>
      </c>
      <c r="U10" s="92">
        <v>0.65</v>
      </c>
      <c r="AB10" s="62">
        <v>65</v>
      </c>
      <c r="AC10" s="62">
        <v>3</v>
      </c>
      <c r="AD10" s="101">
        <f t="shared" si="1"/>
        <v>4.6153846153846159</v>
      </c>
      <c r="AE10" s="62">
        <v>1</v>
      </c>
      <c r="AF10" s="62" t="s">
        <v>179</v>
      </c>
      <c r="AG10" s="62">
        <v>30</v>
      </c>
      <c r="AK10" s="62" t="s">
        <v>342</v>
      </c>
      <c r="AR10" s="62">
        <v>27</v>
      </c>
      <c r="AS10" s="62">
        <v>17.97</v>
      </c>
      <c r="AT10" s="62">
        <v>3</v>
      </c>
      <c r="AU10" s="62">
        <v>1</v>
      </c>
      <c r="AV10" s="62">
        <v>1</v>
      </c>
      <c r="AW10" s="62">
        <v>1</v>
      </c>
      <c r="AX10" s="62">
        <v>0</v>
      </c>
      <c r="AY10" s="62">
        <v>0</v>
      </c>
      <c r="AZ10" s="62">
        <v>336</v>
      </c>
      <c r="BA10" s="62">
        <v>324</v>
      </c>
      <c r="BB10" s="62">
        <v>251</v>
      </c>
      <c r="BC10" s="62">
        <v>102</v>
      </c>
      <c r="BD10" s="62">
        <v>187</v>
      </c>
      <c r="BE10" s="87">
        <v>170.4</v>
      </c>
      <c r="BF10" s="62">
        <v>1</v>
      </c>
      <c r="BG10" s="62">
        <v>1</v>
      </c>
      <c r="BH10" s="62">
        <v>1</v>
      </c>
      <c r="BI10" s="62">
        <v>14</v>
      </c>
      <c r="BJ10" s="62">
        <v>70</v>
      </c>
      <c r="BK10" s="62">
        <v>17</v>
      </c>
      <c r="BL10" s="62">
        <v>6</v>
      </c>
      <c r="BM10" s="90"/>
      <c r="BN10" s="62">
        <v>1</v>
      </c>
      <c r="BO10" s="62">
        <v>104665</v>
      </c>
      <c r="BP10" s="62">
        <v>19</v>
      </c>
      <c r="BQ10" s="62">
        <v>7</v>
      </c>
      <c r="BR10" s="62">
        <v>100</v>
      </c>
      <c r="BS10" s="62">
        <v>7</v>
      </c>
      <c r="BX10" s="90"/>
      <c r="BY10" s="90"/>
      <c r="BZ10" s="62" t="s">
        <v>229</v>
      </c>
      <c r="CA10" s="62" t="s">
        <v>235</v>
      </c>
    </row>
    <row r="11" spans="2:79" s="62" customFormat="1">
      <c r="B11" s="62" t="s">
        <v>103</v>
      </c>
      <c r="C11" s="62" t="s">
        <v>111</v>
      </c>
      <c r="D11" s="62" t="s">
        <v>154</v>
      </c>
      <c r="E11" s="62" t="s">
        <v>165</v>
      </c>
      <c r="F11" s="62" t="s">
        <v>167</v>
      </c>
      <c r="G11" s="62">
        <v>3100</v>
      </c>
      <c r="H11" s="62">
        <v>204</v>
      </c>
      <c r="I11" s="101">
        <v>5</v>
      </c>
      <c r="J11" s="62">
        <v>143</v>
      </c>
      <c r="K11" s="101">
        <f t="shared" si="0"/>
        <v>29.901960784313726</v>
      </c>
      <c r="M11" s="62" t="s">
        <v>157</v>
      </c>
      <c r="N11" s="62">
        <v>28</v>
      </c>
      <c r="O11" s="62" t="s">
        <v>159</v>
      </c>
      <c r="P11" s="62">
        <v>14</v>
      </c>
      <c r="Q11" s="62" t="s">
        <v>164</v>
      </c>
      <c r="R11" s="62">
        <v>13</v>
      </c>
      <c r="S11" s="90"/>
      <c r="T11" s="90"/>
      <c r="U11" s="90"/>
      <c r="AB11" s="62">
        <v>30</v>
      </c>
      <c r="AC11" s="62">
        <v>2</v>
      </c>
      <c r="AD11" s="101">
        <f t="shared" si="1"/>
        <v>6.666666666666667</v>
      </c>
      <c r="AF11" s="62" t="s">
        <v>111</v>
      </c>
      <c r="AG11" s="62">
        <v>35</v>
      </c>
      <c r="AH11" s="62">
        <v>2</v>
      </c>
      <c r="AI11" s="62">
        <f>(AH11/AG11)*100</f>
        <v>5.7142857142857144</v>
      </c>
      <c r="AK11" s="62" t="s">
        <v>344</v>
      </c>
      <c r="AO11" s="62">
        <v>1</v>
      </c>
      <c r="AQ11" s="62">
        <v>78</v>
      </c>
      <c r="AR11" s="62">
        <v>7.5</v>
      </c>
      <c r="AS11" s="62">
        <v>19.649999999999999</v>
      </c>
      <c r="AT11" s="62">
        <v>4</v>
      </c>
      <c r="AU11" s="62">
        <v>1</v>
      </c>
      <c r="AV11" s="62">
        <v>1</v>
      </c>
      <c r="AW11" s="62">
        <v>1</v>
      </c>
      <c r="AX11" s="62">
        <v>0</v>
      </c>
      <c r="AY11" s="62">
        <v>0</v>
      </c>
      <c r="AZ11" s="62">
        <v>434</v>
      </c>
      <c r="BA11" s="62">
        <v>156</v>
      </c>
      <c r="BB11" s="62">
        <v>119</v>
      </c>
      <c r="BC11" s="62">
        <v>33</v>
      </c>
      <c r="BD11" s="62">
        <v>39</v>
      </c>
      <c r="BE11" s="87">
        <v>136.5</v>
      </c>
      <c r="BF11" s="62">
        <v>0</v>
      </c>
      <c r="BG11" s="62">
        <v>1</v>
      </c>
      <c r="BI11" s="62">
        <v>20</v>
      </c>
      <c r="BJ11" s="62">
        <v>145</v>
      </c>
      <c r="BK11" s="62">
        <v>39</v>
      </c>
      <c r="BL11" s="62">
        <v>12</v>
      </c>
      <c r="BM11" s="90"/>
      <c r="BN11" s="62">
        <v>1</v>
      </c>
      <c r="BO11" s="62">
        <v>0.36</v>
      </c>
      <c r="BP11" s="62">
        <v>23</v>
      </c>
      <c r="BQ11" s="62">
        <v>5</v>
      </c>
      <c r="BR11" s="62">
        <v>100</v>
      </c>
      <c r="BS11" s="62">
        <v>5</v>
      </c>
      <c r="BX11" s="90"/>
      <c r="BY11" s="90"/>
      <c r="CA11" s="62" t="s">
        <v>233</v>
      </c>
    </row>
    <row r="12" spans="2:79" s="62" customFormat="1">
      <c r="B12" s="62" t="s">
        <v>103</v>
      </c>
      <c r="C12" s="62" t="s">
        <v>112</v>
      </c>
      <c r="D12" s="62" t="s">
        <v>155</v>
      </c>
      <c r="E12" s="62" t="s">
        <v>165</v>
      </c>
      <c r="F12" s="62" t="s">
        <v>167</v>
      </c>
      <c r="G12" s="62">
        <v>2400</v>
      </c>
      <c r="H12" s="62">
        <v>0</v>
      </c>
      <c r="I12" s="101">
        <f t="shared" ref="I12" si="2">(H12/G12)*100</f>
        <v>0</v>
      </c>
      <c r="J12" s="62">
        <v>218</v>
      </c>
      <c r="K12" s="101">
        <v>-100</v>
      </c>
      <c r="M12" s="62" t="s">
        <v>162</v>
      </c>
      <c r="N12" s="62">
        <v>18</v>
      </c>
      <c r="O12" s="62" t="s">
        <v>158</v>
      </c>
      <c r="P12" s="62">
        <v>15</v>
      </c>
      <c r="Q12" s="62" t="s">
        <v>163</v>
      </c>
      <c r="R12" s="62">
        <v>10</v>
      </c>
      <c r="S12" s="90"/>
      <c r="T12" s="90"/>
      <c r="U12" s="90"/>
      <c r="AB12" s="62">
        <v>35</v>
      </c>
      <c r="AC12" s="62">
        <v>1</v>
      </c>
      <c r="AD12" s="101">
        <f t="shared" si="1"/>
        <v>2.8571428571428572</v>
      </c>
      <c r="AE12" s="62">
        <v>1</v>
      </c>
      <c r="AF12" s="62" t="s">
        <v>178</v>
      </c>
      <c r="AG12" s="62">
        <v>40</v>
      </c>
      <c r="AH12" s="62">
        <v>2</v>
      </c>
      <c r="AI12" s="62">
        <f>(AH12/AG12)*100</f>
        <v>5</v>
      </c>
      <c r="AK12" s="62" t="s">
        <v>349</v>
      </c>
      <c r="AN12" s="62">
        <v>2</v>
      </c>
      <c r="AR12" s="62">
        <v>104</v>
      </c>
      <c r="AS12" s="62">
        <v>31.52</v>
      </c>
      <c r="AT12" s="62">
        <v>3</v>
      </c>
      <c r="AU12" s="62">
        <v>1</v>
      </c>
      <c r="AV12" s="62">
        <v>1</v>
      </c>
      <c r="AW12" s="62">
        <v>1</v>
      </c>
      <c r="AX12" s="62">
        <v>0</v>
      </c>
      <c r="AY12" s="62">
        <v>0</v>
      </c>
      <c r="AZ12" s="62">
        <v>336</v>
      </c>
      <c r="BA12" s="62">
        <v>75</v>
      </c>
      <c r="BB12" s="62">
        <v>37</v>
      </c>
      <c r="BC12" s="62">
        <v>3</v>
      </c>
      <c r="BD12" s="62">
        <v>21</v>
      </c>
      <c r="BE12" s="87">
        <v>22.5</v>
      </c>
      <c r="BF12" s="62">
        <v>0</v>
      </c>
      <c r="BG12" s="62">
        <v>0</v>
      </c>
      <c r="BH12" s="62">
        <v>0</v>
      </c>
      <c r="BI12" s="62">
        <v>0</v>
      </c>
      <c r="BJ12" s="62">
        <v>0</v>
      </c>
      <c r="BK12" s="62">
        <v>0</v>
      </c>
      <c r="BL12" s="62">
        <v>0</v>
      </c>
      <c r="BM12" s="90"/>
      <c r="BP12" s="62">
        <v>11</v>
      </c>
      <c r="BQ12" s="62">
        <v>2</v>
      </c>
      <c r="BR12" s="62">
        <v>100</v>
      </c>
      <c r="BS12" s="62">
        <v>2</v>
      </c>
      <c r="BX12" s="90"/>
      <c r="BY12" s="90"/>
      <c r="BZ12" s="62" t="s">
        <v>230</v>
      </c>
      <c r="CA12" s="62" t="s">
        <v>234</v>
      </c>
    </row>
    <row r="13" spans="2:79" s="62" customFormat="1">
      <c r="B13" s="62" t="s">
        <v>103</v>
      </c>
      <c r="C13" s="62" t="s">
        <v>113</v>
      </c>
      <c r="D13" s="62" t="s">
        <v>154</v>
      </c>
      <c r="E13" s="62" t="s">
        <v>165</v>
      </c>
      <c r="F13" s="62" t="s">
        <v>167</v>
      </c>
      <c r="G13" s="62">
        <v>2200</v>
      </c>
      <c r="H13" s="62">
        <f>112+66+15</f>
        <v>193</v>
      </c>
      <c r="I13" s="101">
        <v>7</v>
      </c>
      <c r="J13" s="62">
        <v>161</v>
      </c>
      <c r="K13" s="101">
        <f t="shared" si="0"/>
        <v>16.580310880829018</v>
      </c>
      <c r="M13" s="62" t="s">
        <v>157</v>
      </c>
      <c r="N13" s="62">
        <v>30</v>
      </c>
      <c r="O13" s="62" t="s">
        <v>158</v>
      </c>
      <c r="P13" s="62">
        <v>16</v>
      </c>
      <c r="Q13" s="62" t="s">
        <v>159</v>
      </c>
      <c r="R13" s="62">
        <v>12</v>
      </c>
      <c r="S13" s="90"/>
      <c r="T13" s="90"/>
      <c r="U13" s="90"/>
      <c r="AB13" s="62">
        <v>25</v>
      </c>
      <c r="AC13" s="62">
        <v>4</v>
      </c>
      <c r="AD13" s="101">
        <f t="shared" si="1"/>
        <v>16</v>
      </c>
      <c r="AF13" s="62" t="s">
        <v>177</v>
      </c>
      <c r="AG13" s="62">
        <v>40</v>
      </c>
      <c r="AH13" s="62">
        <v>7</v>
      </c>
      <c r="AI13" s="62">
        <f>(AH13/AG13)*100</f>
        <v>17.5</v>
      </c>
      <c r="AK13" s="62" t="s">
        <v>346</v>
      </c>
      <c r="AO13" s="62">
        <v>1</v>
      </c>
      <c r="AQ13" s="62">
        <v>87</v>
      </c>
      <c r="AR13" s="62">
        <v>0</v>
      </c>
      <c r="AS13" s="62">
        <v>13.55</v>
      </c>
      <c r="AT13" s="62">
        <v>5</v>
      </c>
      <c r="AU13" s="62">
        <v>2</v>
      </c>
      <c r="AV13" s="62">
        <v>2</v>
      </c>
      <c r="AW13" s="62">
        <v>2</v>
      </c>
      <c r="AX13" s="62">
        <v>0</v>
      </c>
      <c r="AY13" s="62">
        <v>0</v>
      </c>
      <c r="AZ13" s="62">
        <v>308</v>
      </c>
      <c r="BA13" s="62">
        <v>186</v>
      </c>
      <c r="BB13" s="62">
        <v>107</v>
      </c>
      <c r="BC13" s="62">
        <v>63</v>
      </c>
      <c r="BD13" s="62">
        <v>61</v>
      </c>
      <c r="BE13" s="87">
        <v>152.94999999999999</v>
      </c>
      <c r="BF13" s="62">
        <v>1</v>
      </c>
      <c r="BG13" s="62">
        <v>1</v>
      </c>
      <c r="BH13" s="62">
        <v>1</v>
      </c>
      <c r="BI13" s="62">
        <v>22</v>
      </c>
      <c r="BJ13" s="62">
        <v>135</v>
      </c>
      <c r="BK13" s="62">
        <v>35</v>
      </c>
      <c r="BL13" s="62">
        <v>15</v>
      </c>
      <c r="BM13" s="90"/>
      <c r="BP13" s="62">
        <v>13</v>
      </c>
      <c r="BQ13" s="62">
        <v>7</v>
      </c>
      <c r="BR13" s="62">
        <v>98</v>
      </c>
      <c r="BS13" s="62">
        <v>7</v>
      </c>
      <c r="BX13" s="90"/>
      <c r="BY13" s="90"/>
      <c r="CA13" s="62" t="s">
        <v>234</v>
      </c>
    </row>
    <row r="14" spans="2:79" s="62" customFormat="1">
      <c r="B14" s="62" t="s">
        <v>103</v>
      </c>
      <c r="C14" s="62" t="s">
        <v>114</v>
      </c>
      <c r="D14" s="62" t="s">
        <v>154</v>
      </c>
      <c r="E14" s="62" t="s">
        <v>165</v>
      </c>
      <c r="F14" s="62" t="s">
        <v>167</v>
      </c>
      <c r="G14" s="62">
        <v>2200</v>
      </c>
      <c r="H14" s="62">
        <v>192</v>
      </c>
      <c r="I14" s="101">
        <v>7</v>
      </c>
      <c r="J14" s="62">
        <v>0</v>
      </c>
      <c r="K14" s="101">
        <f t="shared" si="0"/>
        <v>100</v>
      </c>
      <c r="M14" s="62" t="s">
        <v>158</v>
      </c>
      <c r="N14" s="62">
        <v>25</v>
      </c>
      <c r="O14" s="62" t="s">
        <v>157</v>
      </c>
      <c r="P14" s="62">
        <v>18</v>
      </c>
      <c r="Q14" s="62" t="s">
        <v>163</v>
      </c>
      <c r="R14" s="62">
        <v>12</v>
      </c>
      <c r="S14" s="90"/>
      <c r="T14" s="90"/>
      <c r="U14" s="90"/>
      <c r="AB14" s="62">
        <v>35</v>
      </c>
      <c r="AC14" s="62">
        <v>1</v>
      </c>
      <c r="AD14" s="101">
        <f t="shared" si="1"/>
        <v>2.8571428571428572</v>
      </c>
      <c r="AF14" s="62" t="s">
        <v>176</v>
      </c>
      <c r="AG14" s="62">
        <v>25</v>
      </c>
      <c r="AH14" s="62">
        <v>5</v>
      </c>
      <c r="AI14" s="62">
        <f>(AH14/AG14)*100</f>
        <v>20</v>
      </c>
      <c r="AK14" s="62" t="s">
        <v>347</v>
      </c>
      <c r="AR14" s="62">
        <v>73</v>
      </c>
      <c r="AS14" s="62">
        <v>8.89</v>
      </c>
      <c r="AT14" s="62">
        <v>3</v>
      </c>
      <c r="AU14" s="62">
        <v>0</v>
      </c>
      <c r="AV14" s="62">
        <v>0</v>
      </c>
      <c r="AW14" s="62">
        <v>0</v>
      </c>
      <c r="AX14" s="62">
        <v>0</v>
      </c>
      <c r="AY14" s="62">
        <v>0</v>
      </c>
      <c r="AZ14" s="62">
        <v>308</v>
      </c>
      <c r="BA14" s="62">
        <v>1</v>
      </c>
      <c r="BB14" s="62">
        <v>1</v>
      </c>
      <c r="BC14" s="62">
        <v>1</v>
      </c>
      <c r="BD14" s="62">
        <v>1</v>
      </c>
      <c r="BE14" s="87">
        <v>1.25</v>
      </c>
      <c r="BF14" s="62">
        <v>0</v>
      </c>
      <c r="BG14" s="62">
        <v>0</v>
      </c>
      <c r="BH14" s="62">
        <v>2</v>
      </c>
      <c r="BI14" s="62">
        <v>40</v>
      </c>
      <c r="BJ14" s="62">
        <v>130</v>
      </c>
      <c r="BK14" s="62">
        <v>21</v>
      </c>
      <c r="BL14" s="62">
        <v>11</v>
      </c>
      <c r="BM14" s="90"/>
      <c r="BP14" s="62">
        <v>5</v>
      </c>
      <c r="BQ14" s="62">
        <v>3</v>
      </c>
      <c r="BR14" s="62">
        <v>100</v>
      </c>
      <c r="BS14" s="62">
        <v>3</v>
      </c>
      <c r="BX14" s="90"/>
      <c r="BY14" s="90"/>
      <c r="CA14" s="62" t="s">
        <v>234</v>
      </c>
    </row>
    <row r="15" spans="2:79" s="62" customFormat="1">
      <c r="B15" s="62" t="s">
        <v>103</v>
      </c>
      <c r="C15" s="62" t="s">
        <v>115</v>
      </c>
      <c r="D15" s="62" t="s">
        <v>156</v>
      </c>
      <c r="E15" s="62" t="s">
        <v>165</v>
      </c>
      <c r="F15" s="62" t="s">
        <v>170</v>
      </c>
      <c r="G15" s="62">
        <v>2200</v>
      </c>
      <c r="H15" s="62">
        <v>103</v>
      </c>
      <c r="I15" s="101">
        <v>4</v>
      </c>
      <c r="J15" s="62">
        <v>0</v>
      </c>
      <c r="K15" s="101">
        <f t="shared" si="0"/>
        <v>100</v>
      </c>
      <c r="M15" s="62" t="s">
        <v>157</v>
      </c>
      <c r="N15" s="62">
        <v>20</v>
      </c>
      <c r="O15" s="62" t="s">
        <v>164</v>
      </c>
      <c r="P15" s="62">
        <v>17</v>
      </c>
      <c r="Q15" s="62" t="s">
        <v>158</v>
      </c>
      <c r="R15" s="62">
        <v>13</v>
      </c>
      <c r="S15" s="90"/>
      <c r="T15" s="90"/>
      <c r="U15" s="90"/>
      <c r="AB15" s="62">
        <v>40</v>
      </c>
      <c r="AC15" s="62">
        <v>1</v>
      </c>
      <c r="AD15" s="101">
        <f t="shared" si="1"/>
        <v>2.5</v>
      </c>
      <c r="AF15" s="62" t="s">
        <v>174</v>
      </c>
      <c r="AG15" s="62">
        <v>35</v>
      </c>
      <c r="AH15" s="62">
        <v>0</v>
      </c>
      <c r="AI15" s="62">
        <f>(AH15/AG15)*100</f>
        <v>0</v>
      </c>
      <c r="AK15" s="62" t="s">
        <v>348</v>
      </c>
      <c r="AR15" s="62">
        <v>21</v>
      </c>
      <c r="AS15" s="163">
        <v>-0.21</v>
      </c>
      <c r="AT15" s="62">
        <v>5</v>
      </c>
      <c r="AU15" s="62">
        <v>3</v>
      </c>
      <c r="AV15" s="62">
        <v>3</v>
      </c>
      <c r="AW15" s="62">
        <v>3</v>
      </c>
      <c r="AX15" s="62">
        <v>2</v>
      </c>
      <c r="AY15" s="62">
        <v>1</v>
      </c>
      <c r="AZ15" s="62">
        <v>308</v>
      </c>
      <c r="BA15" s="62">
        <v>101</v>
      </c>
      <c r="BB15" s="62">
        <v>67</v>
      </c>
      <c r="BC15" s="62">
        <v>61</v>
      </c>
      <c r="BD15" s="62">
        <v>38</v>
      </c>
      <c r="BE15" s="87">
        <v>68.75</v>
      </c>
      <c r="BF15" s="62">
        <v>0</v>
      </c>
      <c r="BG15" s="62">
        <v>1</v>
      </c>
      <c r="BH15" s="62">
        <v>1</v>
      </c>
      <c r="BI15" s="62">
        <v>42</v>
      </c>
      <c r="BJ15" s="62">
        <v>57</v>
      </c>
      <c r="BK15" s="62">
        <v>3</v>
      </c>
      <c r="BL15" s="62">
        <v>3</v>
      </c>
      <c r="BM15" s="90"/>
      <c r="BP15" s="62">
        <v>11</v>
      </c>
      <c r="BQ15" s="62">
        <v>3</v>
      </c>
      <c r="BR15" s="62">
        <v>100</v>
      </c>
      <c r="BS15" s="62">
        <v>3</v>
      </c>
      <c r="BX15" s="90"/>
      <c r="BY15" s="90"/>
      <c r="CA15" s="62" t="s">
        <v>234</v>
      </c>
    </row>
    <row r="16" spans="2:79" s="62" customFormat="1">
      <c r="B16" s="152" t="s">
        <v>104</v>
      </c>
      <c r="C16" s="152"/>
      <c r="D16" s="152"/>
      <c r="E16" s="152"/>
      <c r="F16" s="152"/>
      <c r="G16" s="152">
        <f>SUM(G4:G15)</f>
        <v>52100</v>
      </c>
      <c r="H16" s="152">
        <f>SUM(H4:H15)</f>
        <v>7972</v>
      </c>
      <c r="I16" s="153">
        <f>SUM(I4:I15)</f>
        <v>100</v>
      </c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>
        <f>SUM(AB4:AB15)</f>
        <v>670</v>
      </c>
      <c r="AC16" s="152">
        <f>SUM(AC4:AC15)</f>
        <v>51</v>
      </c>
      <c r="AD16" s="153">
        <f>SUM(AD4:AD15)</f>
        <v>88.252257546375205</v>
      </c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2"/>
      <c r="BA16" s="152"/>
      <c r="BB16" s="152"/>
      <c r="BC16" s="152"/>
      <c r="BD16" s="152"/>
      <c r="BE16" s="152"/>
      <c r="BF16" s="152"/>
      <c r="BG16" s="152"/>
      <c r="BH16" s="152"/>
      <c r="BI16" s="152">
        <f>SUM(BI4:BI15)</f>
        <v>2577</v>
      </c>
      <c r="BJ16" s="152">
        <f t="shared" ref="BJ16:BL16" si="3">SUM(BJ4:BJ15)</f>
        <v>4283</v>
      </c>
      <c r="BK16" s="152">
        <f t="shared" si="3"/>
        <v>1105</v>
      </c>
      <c r="BL16" s="152">
        <f t="shared" si="3"/>
        <v>141</v>
      </c>
      <c r="BM16" s="152"/>
      <c r="BN16" s="152"/>
      <c r="BO16" s="152"/>
      <c r="BP16" s="152"/>
      <c r="BQ16" s="152"/>
      <c r="BR16" s="152"/>
      <c r="BS16" s="152"/>
      <c r="BT16" s="152"/>
      <c r="BU16" s="152"/>
      <c r="BV16" s="152"/>
      <c r="BW16" s="152"/>
      <c r="BX16" s="152"/>
      <c r="BY16" s="152"/>
      <c r="BZ16" s="152"/>
      <c r="CA16" s="152"/>
    </row>
    <row r="17" spans="2:79" s="62" customFormat="1">
      <c r="B17" s="62" t="s">
        <v>116</v>
      </c>
      <c r="C17" s="62" t="s">
        <v>117</v>
      </c>
      <c r="D17" s="91" t="s">
        <v>352</v>
      </c>
      <c r="G17" s="62">
        <v>9000</v>
      </c>
      <c r="H17" s="62">
        <v>1200</v>
      </c>
      <c r="I17" s="101">
        <f>H17*100/G17</f>
        <v>13.333333333333334</v>
      </c>
      <c r="J17" s="62">
        <v>1500</v>
      </c>
      <c r="K17" s="101">
        <f>H17*100/J17</f>
        <v>80</v>
      </c>
      <c r="M17" s="62">
        <v>2100</v>
      </c>
      <c r="N17" s="101">
        <f>M17*100/G17</f>
        <v>23.333333333333332</v>
      </c>
      <c r="O17" s="62">
        <v>1800</v>
      </c>
      <c r="P17" s="101">
        <f>O17*100/G17</f>
        <v>20</v>
      </c>
      <c r="Q17" s="62">
        <v>2000</v>
      </c>
      <c r="R17" s="101">
        <f>Q17*100/G17</f>
        <v>22.222222222222221</v>
      </c>
      <c r="S17" s="62">
        <v>25</v>
      </c>
      <c r="T17" s="62">
        <v>23</v>
      </c>
      <c r="U17" s="101">
        <f>T17*100/S17</f>
        <v>92</v>
      </c>
      <c r="AB17" s="62">
        <v>60</v>
      </c>
      <c r="AC17" s="62">
        <v>7</v>
      </c>
      <c r="AD17" s="101">
        <f>AC17*100/AB17</f>
        <v>11.666666666666666</v>
      </c>
      <c r="AE17" s="62">
        <v>0</v>
      </c>
      <c r="AF17" s="62" t="s">
        <v>423</v>
      </c>
      <c r="AG17" s="62">
        <v>80</v>
      </c>
      <c r="AH17" s="62">
        <v>14</v>
      </c>
      <c r="AI17" s="128">
        <f>AH17*100/AG17</f>
        <v>17.5</v>
      </c>
      <c r="AJ17" s="62">
        <v>1</v>
      </c>
      <c r="AK17" s="62" t="s">
        <v>423</v>
      </c>
      <c r="AN17" s="62">
        <v>1</v>
      </c>
      <c r="AO17" s="62">
        <v>1</v>
      </c>
      <c r="AR17" s="62">
        <v>27</v>
      </c>
      <c r="BP17" s="62">
        <v>9</v>
      </c>
      <c r="BQ17" s="62">
        <v>8</v>
      </c>
      <c r="BR17" s="101">
        <f>BQ17*100/BP17</f>
        <v>88.888888888888886</v>
      </c>
      <c r="BS17" s="62">
        <v>8</v>
      </c>
      <c r="BT17" s="101">
        <f>BS17*100/BP17</f>
        <v>88.888888888888886</v>
      </c>
      <c r="BW17" s="62">
        <v>1200</v>
      </c>
      <c r="CA17" s="91" t="s">
        <v>424</v>
      </c>
    </row>
    <row r="18" spans="2:79" s="62" customFormat="1">
      <c r="B18" s="62" t="s">
        <v>116</v>
      </c>
      <c r="C18" s="62" t="s">
        <v>118</v>
      </c>
      <c r="D18" s="91"/>
      <c r="G18" s="62">
        <v>2500</v>
      </c>
      <c r="H18" s="62">
        <v>500</v>
      </c>
      <c r="I18" s="101">
        <f t="shared" ref="I18:I27" si="4">H18*100/G18</f>
        <v>20</v>
      </c>
      <c r="J18" s="62">
        <v>500</v>
      </c>
      <c r="K18" s="101">
        <f t="shared" ref="K18:K27" si="5">H18*100/J18</f>
        <v>100</v>
      </c>
      <c r="M18" s="62">
        <v>800</v>
      </c>
      <c r="N18" s="101">
        <f t="shared" ref="N18:N27" si="6">M18*100/G18</f>
        <v>32</v>
      </c>
      <c r="O18" s="62">
        <v>400</v>
      </c>
      <c r="P18" s="101">
        <f t="shared" ref="P18:P27" si="7">O18*100/G18</f>
        <v>16</v>
      </c>
      <c r="Q18" s="62">
        <v>150</v>
      </c>
      <c r="R18" s="101">
        <f t="shared" ref="R18:R27" si="8">Q18*100/G18</f>
        <v>6</v>
      </c>
      <c r="S18" s="62">
        <v>12</v>
      </c>
      <c r="T18" s="62">
        <v>11</v>
      </c>
      <c r="U18" s="101">
        <f t="shared" ref="U18:U27" si="9">T18*100/S18</f>
        <v>91.666666666666671</v>
      </c>
      <c r="AB18" s="62">
        <v>15</v>
      </c>
      <c r="AC18" s="62">
        <v>1</v>
      </c>
      <c r="AD18" s="101">
        <f t="shared" ref="AD18:AD27" si="10">AC18*100/AB18</f>
        <v>6.666666666666667</v>
      </c>
      <c r="AE18" s="62">
        <v>0</v>
      </c>
      <c r="AG18" s="62">
        <v>25</v>
      </c>
      <c r="AH18" s="62">
        <v>6</v>
      </c>
      <c r="AI18" s="128">
        <f t="shared" ref="AI18:AI27" si="11">AH18*100/AG18</f>
        <v>24</v>
      </c>
      <c r="AJ18" s="62">
        <v>1</v>
      </c>
      <c r="BP18" s="62">
        <v>5</v>
      </c>
      <c r="BQ18" s="62">
        <v>4</v>
      </c>
      <c r="BR18" s="101">
        <f t="shared" ref="BR18:BR27" si="12">BQ18*100/BP18</f>
        <v>80</v>
      </c>
      <c r="BS18" s="62">
        <v>4</v>
      </c>
      <c r="BT18" s="101">
        <f t="shared" ref="BT18:BT27" si="13">BS18*100/BP18</f>
        <v>80</v>
      </c>
      <c r="BW18" s="62">
        <v>500</v>
      </c>
      <c r="CA18" s="91"/>
    </row>
    <row r="19" spans="2:79" s="62" customFormat="1">
      <c r="B19" s="62" t="s">
        <v>116</v>
      </c>
      <c r="C19" s="62" t="s">
        <v>119</v>
      </c>
      <c r="D19" s="91"/>
      <c r="G19" s="62">
        <v>2200</v>
      </c>
      <c r="H19" s="62">
        <v>150</v>
      </c>
      <c r="I19" s="101">
        <f t="shared" si="4"/>
        <v>6.8181818181818183</v>
      </c>
      <c r="J19" s="62">
        <v>300</v>
      </c>
      <c r="K19" s="101">
        <f t="shared" si="5"/>
        <v>50</v>
      </c>
      <c r="M19" s="62">
        <v>400</v>
      </c>
      <c r="N19" s="101">
        <f t="shared" si="6"/>
        <v>18.181818181818183</v>
      </c>
      <c r="O19" s="62">
        <v>450</v>
      </c>
      <c r="P19" s="101">
        <f t="shared" si="7"/>
        <v>20.454545454545453</v>
      </c>
      <c r="Q19" s="62">
        <v>200</v>
      </c>
      <c r="R19" s="101">
        <f t="shared" si="8"/>
        <v>9.0909090909090917</v>
      </c>
      <c r="S19" s="62">
        <v>10</v>
      </c>
      <c r="T19" s="62">
        <v>9</v>
      </c>
      <c r="U19" s="101">
        <f t="shared" si="9"/>
        <v>90</v>
      </c>
      <c r="AB19" s="62">
        <v>16</v>
      </c>
      <c r="AC19" s="62">
        <v>2</v>
      </c>
      <c r="AD19" s="101">
        <f t="shared" si="10"/>
        <v>12.5</v>
      </c>
      <c r="AE19" s="62">
        <v>0</v>
      </c>
      <c r="AF19" s="62" t="s">
        <v>425</v>
      </c>
      <c r="AG19" s="62">
        <v>30</v>
      </c>
      <c r="AH19" s="62">
        <v>5</v>
      </c>
      <c r="AI19" s="128">
        <f t="shared" si="11"/>
        <v>16.666666666666668</v>
      </c>
      <c r="AJ19" s="62">
        <v>1</v>
      </c>
      <c r="AK19" s="62" t="s">
        <v>425</v>
      </c>
      <c r="AR19" s="62">
        <v>12</v>
      </c>
      <c r="BP19" s="62">
        <v>3</v>
      </c>
      <c r="BQ19" s="62">
        <v>3</v>
      </c>
      <c r="BR19" s="101">
        <f t="shared" si="12"/>
        <v>100</v>
      </c>
      <c r="BS19" s="62">
        <v>3</v>
      </c>
      <c r="BT19" s="101">
        <f t="shared" si="13"/>
        <v>100</v>
      </c>
      <c r="BW19" s="62">
        <v>150</v>
      </c>
      <c r="CA19" s="91"/>
    </row>
    <row r="20" spans="2:79" s="62" customFormat="1">
      <c r="B20" s="62" t="s">
        <v>116</v>
      </c>
      <c r="C20" s="62" t="s">
        <v>120</v>
      </c>
      <c r="D20" s="91"/>
      <c r="G20" s="62">
        <v>2800</v>
      </c>
      <c r="H20" s="62">
        <v>100</v>
      </c>
      <c r="I20" s="101">
        <f t="shared" si="4"/>
        <v>3.5714285714285716</v>
      </c>
      <c r="J20" s="128">
        <v>84.55</v>
      </c>
      <c r="K20" s="101">
        <f t="shared" si="5"/>
        <v>118.27321111768185</v>
      </c>
      <c r="M20" s="62">
        <v>700</v>
      </c>
      <c r="N20" s="101">
        <f t="shared" si="6"/>
        <v>25</v>
      </c>
      <c r="O20" s="62">
        <v>800</v>
      </c>
      <c r="P20" s="101">
        <f t="shared" si="7"/>
        <v>28.571428571428573</v>
      </c>
      <c r="Q20" s="62">
        <v>100</v>
      </c>
      <c r="R20" s="101">
        <f t="shared" si="8"/>
        <v>3.5714285714285716</v>
      </c>
      <c r="S20" s="62">
        <v>12</v>
      </c>
      <c r="T20" s="62">
        <v>10</v>
      </c>
      <c r="U20" s="101">
        <f t="shared" si="9"/>
        <v>83.333333333333329</v>
      </c>
      <c r="AB20" s="62">
        <v>18</v>
      </c>
      <c r="AC20" s="62">
        <v>1</v>
      </c>
      <c r="AD20" s="101">
        <f t="shared" si="10"/>
        <v>5.5555555555555554</v>
      </c>
      <c r="AE20" s="62">
        <v>0</v>
      </c>
      <c r="AG20" s="62">
        <v>20</v>
      </c>
      <c r="AH20" s="62">
        <v>3</v>
      </c>
      <c r="AI20" s="128">
        <f t="shared" si="11"/>
        <v>15</v>
      </c>
      <c r="AJ20" s="62">
        <v>0</v>
      </c>
      <c r="AQ20" s="62">
        <v>97</v>
      </c>
      <c r="BP20" s="62">
        <v>5</v>
      </c>
      <c r="BQ20" s="62">
        <v>2</v>
      </c>
      <c r="BR20" s="101">
        <f t="shared" si="12"/>
        <v>40</v>
      </c>
      <c r="BS20" s="62">
        <v>2</v>
      </c>
      <c r="BT20" s="101">
        <f t="shared" si="13"/>
        <v>40</v>
      </c>
      <c r="BW20" s="62">
        <v>100</v>
      </c>
      <c r="CA20" s="91"/>
    </row>
    <row r="21" spans="2:79" s="62" customFormat="1">
      <c r="B21" s="62" t="s">
        <v>116</v>
      </c>
      <c r="C21" s="62" t="s">
        <v>121</v>
      </c>
      <c r="D21" s="91"/>
      <c r="G21" s="62">
        <v>3200</v>
      </c>
      <c r="H21" s="62">
        <v>600</v>
      </c>
      <c r="I21" s="101">
        <f t="shared" si="4"/>
        <v>18.75</v>
      </c>
      <c r="J21" s="62">
        <v>650</v>
      </c>
      <c r="K21" s="101">
        <f t="shared" si="5"/>
        <v>92.307692307692307</v>
      </c>
      <c r="M21" s="62">
        <v>270</v>
      </c>
      <c r="N21" s="101">
        <f t="shared" si="6"/>
        <v>8.4375</v>
      </c>
      <c r="O21" s="62">
        <v>300</v>
      </c>
      <c r="P21" s="101">
        <f t="shared" si="7"/>
        <v>9.375</v>
      </c>
      <c r="Q21" s="62">
        <v>200</v>
      </c>
      <c r="R21" s="101">
        <f t="shared" si="8"/>
        <v>6.25</v>
      </c>
      <c r="S21" s="62">
        <v>10</v>
      </c>
      <c r="T21" s="62">
        <v>10</v>
      </c>
      <c r="U21" s="101">
        <f t="shared" si="9"/>
        <v>100</v>
      </c>
      <c r="AB21" s="62">
        <v>12</v>
      </c>
      <c r="AC21" s="62">
        <v>1</v>
      </c>
      <c r="AD21" s="101">
        <f t="shared" si="10"/>
        <v>8.3333333333333339</v>
      </c>
      <c r="AE21" s="62">
        <v>0</v>
      </c>
      <c r="AG21" s="62">
        <v>25</v>
      </c>
      <c r="AH21" s="62">
        <v>6</v>
      </c>
      <c r="AI21" s="128">
        <f t="shared" si="11"/>
        <v>24</v>
      </c>
      <c r="AJ21" s="62">
        <v>0</v>
      </c>
      <c r="BP21" s="62">
        <v>4</v>
      </c>
      <c r="BQ21" s="62">
        <v>3</v>
      </c>
      <c r="BR21" s="101">
        <f t="shared" si="12"/>
        <v>75</v>
      </c>
      <c r="BS21" s="62">
        <v>3</v>
      </c>
      <c r="BT21" s="101">
        <f t="shared" si="13"/>
        <v>75</v>
      </c>
      <c r="BW21" s="62">
        <v>600</v>
      </c>
      <c r="CA21" s="91"/>
    </row>
    <row r="22" spans="2:79" s="62" customFormat="1">
      <c r="B22" s="62" t="s">
        <v>116</v>
      </c>
      <c r="C22" s="62" t="s">
        <v>122</v>
      </c>
      <c r="D22" s="91"/>
      <c r="G22" s="62">
        <v>3500</v>
      </c>
      <c r="H22" s="62">
        <v>250</v>
      </c>
      <c r="I22" s="101">
        <f t="shared" si="4"/>
        <v>7.1428571428571432</v>
      </c>
      <c r="J22" s="62">
        <v>500</v>
      </c>
      <c r="K22" s="101">
        <f t="shared" si="5"/>
        <v>50</v>
      </c>
      <c r="M22" s="62">
        <v>300</v>
      </c>
      <c r="N22" s="101">
        <f t="shared" si="6"/>
        <v>8.5714285714285712</v>
      </c>
      <c r="O22" s="62">
        <v>600</v>
      </c>
      <c r="P22" s="101">
        <f t="shared" si="7"/>
        <v>17.142857142857142</v>
      </c>
      <c r="Q22" s="62">
        <v>300</v>
      </c>
      <c r="R22" s="101">
        <f t="shared" si="8"/>
        <v>8.5714285714285712</v>
      </c>
      <c r="S22" s="62">
        <v>12</v>
      </c>
      <c r="T22" s="62">
        <v>11</v>
      </c>
      <c r="U22" s="101">
        <f t="shared" si="9"/>
        <v>91.666666666666671</v>
      </c>
      <c r="AB22" s="62">
        <v>22</v>
      </c>
      <c r="AC22" s="62">
        <v>3</v>
      </c>
      <c r="AD22" s="101">
        <f t="shared" si="10"/>
        <v>13.636363636363637</v>
      </c>
      <c r="AE22" s="62">
        <v>0</v>
      </c>
      <c r="AF22" s="62" t="s">
        <v>426</v>
      </c>
      <c r="AG22" s="62">
        <v>21</v>
      </c>
      <c r="AH22" s="62">
        <v>5</v>
      </c>
      <c r="AI22" s="128">
        <f t="shared" si="11"/>
        <v>23.80952380952381</v>
      </c>
      <c r="AJ22" s="62">
        <v>0</v>
      </c>
      <c r="AK22" s="62" t="s">
        <v>426</v>
      </c>
      <c r="BP22" s="62">
        <v>5</v>
      </c>
      <c r="BQ22" s="62">
        <v>4</v>
      </c>
      <c r="BR22" s="101">
        <f t="shared" si="12"/>
        <v>80</v>
      </c>
      <c r="BS22" s="62">
        <v>4</v>
      </c>
      <c r="BT22" s="101">
        <f t="shared" si="13"/>
        <v>80</v>
      </c>
      <c r="BW22" s="62">
        <v>250</v>
      </c>
      <c r="CA22" s="91"/>
    </row>
    <row r="23" spans="2:79" s="62" customFormat="1">
      <c r="B23" s="62" t="s">
        <v>116</v>
      </c>
      <c r="C23" s="62" t="s">
        <v>123</v>
      </c>
      <c r="D23" s="91"/>
      <c r="G23" s="62">
        <v>5000</v>
      </c>
      <c r="H23" s="62">
        <v>1000</v>
      </c>
      <c r="I23" s="101">
        <f t="shared" si="4"/>
        <v>20</v>
      </c>
      <c r="J23" s="62">
        <v>1400</v>
      </c>
      <c r="K23" s="101">
        <f t="shared" si="5"/>
        <v>71.428571428571431</v>
      </c>
      <c r="M23" s="62">
        <v>1200</v>
      </c>
      <c r="N23" s="101">
        <f t="shared" si="6"/>
        <v>24</v>
      </c>
      <c r="O23" s="62">
        <v>700</v>
      </c>
      <c r="P23" s="101">
        <f t="shared" si="7"/>
        <v>14</v>
      </c>
      <c r="Q23" s="62">
        <v>700</v>
      </c>
      <c r="R23" s="101">
        <f t="shared" si="8"/>
        <v>14</v>
      </c>
      <c r="S23" s="62">
        <v>10</v>
      </c>
      <c r="T23" s="62">
        <v>9</v>
      </c>
      <c r="U23" s="101">
        <f t="shared" si="9"/>
        <v>90</v>
      </c>
      <c r="AB23" s="62">
        <v>35</v>
      </c>
      <c r="AC23" s="62">
        <v>6</v>
      </c>
      <c r="AD23" s="101">
        <f t="shared" si="10"/>
        <v>17.142857142857142</v>
      </c>
      <c r="AE23" s="62">
        <v>0</v>
      </c>
      <c r="AF23" s="62" t="s">
        <v>427</v>
      </c>
      <c r="AG23" s="62">
        <v>50</v>
      </c>
      <c r="AH23" s="62">
        <v>14</v>
      </c>
      <c r="AI23" s="128">
        <f t="shared" si="11"/>
        <v>28</v>
      </c>
      <c r="AJ23" s="62">
        <v>1</v>
      </c>
      <c r="AK23" s="62" t="s">
        <v>427</v>
      </c>
      <c r="AM23" s="62">
        <v>1</v>
      </c>
      <c r="AO23" s="62">
        <v>1</v>
      </c>
      <c r="AR23" s="62">
        <v>55</v>
      </c>
      <c r="BP23" s="62">
        <v>8</v>
      </c>
      <c r="BQ23" s="62">
        <v>7</v>
      </c>
      <c r="BR23" s="101">
        <f t="shared" si="12"/>
        <v>87.5</v>
      </c>
      <c r="BS23" s="62">
        <v>7</v>
      </c>
      <c r="BT23" s="101">
        <f t="shared" si="13"/>
        <v>87.5</v>
      </c>
      <c r="BW23" s="62">
        <v>1000</v>
      </c>
      <c r="CA23" s="91"/>
    </row>
    <row r="24" spans="2:79" s="62" customFormat="1">
      <c r="B24" s="62" t="s">
        <v>116</v>
      </c>
      <c r="C24" s="62" t="s">
        <v>124</v>
      </c>
      <c r="D24" s="91"/>
      <c r="G24" s="62">
        <v>1500</v>
      </c>
      <c r="H24" s="62">
        <v>150</v>
      </c>
      <c r="I24" s="101">
        <f t="shared" si="4"/>
        <v>10</v>
      </c>
      <c r="J24" s="62">
        <v>250</v>
      </c>
      <c r="K24" s="101">
        <f t="shared" si="5"/>
        <v>60</v>
      </c>
      <c r="M24" s="62">
        <v>100</v>
      </c>
      <c r="N24" s="101">
        <f t="shared" si="6"/>
        <v>6.666666666666667</v>
      </c>
      <c r="O24" s="62">
        <v>120</v>
      </c>
      <c r="P24" s="101">
        <f t="shared" si="7"/>
        <v>8</v>
      </c>
      <c r="Q24" s="62">
        <v>100</v>
      </c>
      <c r="R24" s="101">
        <f t="shared" si="8"/>
        <v>6.666666666666667</v>
      </c>
      <c r="S24" s="62">
        <v>12</v>
      </c>
      <c r="T24" s="62">
        <v>10</v>
      </c>
      <c r="U24" s="101">
        <f t="shared" si="9"/>
        <v>83.333333333333329</v>
      </c>
      <c r="AB24" s="62">
        <v>15</v>
      </c>
      <c r="AC24" s="62">
        <v>3</v>
      </c>
      <c r="AD24" s="101">
        <f t="shared" si="10"/>
        <v>20</v>
      </c>
      <c r="AE24" s="62">
        <v>0</v>
      </c>
      <c r="AG24" s="62">
        <v>22</v>
      </c>
      <c r="AH24" s="62">
        <v>2</v>
      </c>
      <c r="AI24" s="128">
        <f t="shared" si="11"/>
        <v>9.0909090909090917</v>
      </c>
      <c r="AJ24" s="62">
        <v>0</v>
      </c>
      <c r="BP24" s="62">
        <v>3</v>
      </c>
      <c r="BQ24" s="62">
        <v>2</v>
      </c>
      <c r="BR24" s="101">
        <f t="shared" si="12"/>
        <v>66.666666666666671</v>
      </c>
      <c r="BS24" s="62">
        <v>2</v>
      </c>
      <c r="BT24" s="101">
        <f t="shared" si="13"/>
        <v>66.666666666666671</v>
      </c>
      <c r="BW24" s="62">
        <v>150</v>
      </c>
      <c r="CA24" s="91"/>
    </row>
    <row r="25" spans="2:79" s="62" customFormat="1">
      <c r="B25" s="62" t="s">
        <v>116</v>
      </c>
      <c r="C25" s="62" t="s">
        <v>125</v>
      </c>
      <c r="D25" s="91"/>
      <c r="G25" s="62">
        <v>1500</v>
      </c>
      <c r="H25" s="62">
        <v>150</v>
      </c>
      <c r="I25" s="101">
        <f t="shared" si="4"/>
        <v>10</v>
      </c>
      <c r="J25" s="62">
        <v>150</v>
      </c>
      <c r="K25" s="101">
        <f t="shared" si="5"/>
        <v>100</v>
      </c>
      <c r="M25" s="62">
        <v>130</v>
      </c>
      <c r="N25" s="101">
        <f t="shared" si="6"/>
        <v>8.6666666666666661</v>
      </c>
      <c r="O25" s="62">
        <v>110</v>
      </c>
      <c r="P25" s="101">
        <f t="shared" si="7"/>
        <v>7.333333333333333</v>
      </c>
      <c r="Q25" s="62">
        <v>120</v>
      </c>
      <c r="R25" s="101">
        <f t="shared" si="8"/>
        <v>8</v>
      </c>
      <c r="S25" s="62">
        <v>10</v>
      </c>
      <c r="T25" s="62">
        <v>9</v>
      </c>
      <c r="U25" s="101">
        <f t="shared" si="9"/>
        <v>90</v>
      </c>
      <c r="AB25" s="62">
        <v>12</v>
      </c>
      <c r="AC25" s="62">
        <v>2</v>
      </c>
      <c r="AD25" s="101">
        <f t="shared" si="10"/>
        <v>16.666666666666668</v>
      </c>
      <c r="AE25" s="62">
        <v>0</v>
      </c>
      <c r="AF25" s="62" t="s">
        <v>428</v>
      </c>
      <c r="AG25" s="62">
        <v>15</v>
      </c>
      <c r="AH25" s="62">
        <v>1</v>
      </c>
      <c r="AI25" s="128">
        <f t="shared" si="11"/>
        <v>6.666666666666667</v>
      </c>
      <c r="AJ25" s="62">
        <v>1</v>
      </c>
      <c r="AK25" s="62" t="s">
        <v>428</v>
      </c>
      <c r="AR25" s="62">
        <v>15</v>
      </c>
      <c r="BP25" s="62">
        <v>2</v>
      </c>
      <c r="BQ25" s="62">
        <v>2</v>
      </c>
      <c r="BR25" s="101">
        <f t="shared" si="12"/>
        <v>100</v>
      </c>
      <c r="BS25" s="62">
        <v>2</v>
      </c>
      <c r="BT25" s="101">
        <f t="shared" si="13"/>
        <v>100</v>
      </c>
      <c r="BW25" s="62">
        <v>150</v>
      </c>
      <c r="CA25" s="91"/>
    </row>
    <row r="26" spans="2:79" s="62" customFormat="1">
      <c r="B26" s="62" t="s">
        <v>116</v>
      </c>
      <c r="C26" s="62" t="s">
        <v>126</v>
      </c>
      <c r="D26" s="91"/>
      <c r="G26" s="62">
        <v>2200</v>
      </c>
      <c r="H26" s="62">
        <v>114</v>
      </c>
      <c r="I26" s="101">
        <f t="shared" si="4"/>
        <v>5.1818181818181817</v>
      </c>
      <c r="J26" s="62">
        <v>160</v>
      </c>
      <c r="K26" s="101">
        <f t="shared" si="5"/>
        <v>71.25</v>
      </c>
      <c r="M26" s="62">
        <v>800</v>
      </c>
      <c r="N26" s="101">
        <f t="shared" si="6"/>
        <v>36.363636363636367</v>
      </c>
      <c r="O26" s="62">
        <v>100</v>
      </c>
      <c r="P26" s="101">
        <f t="shared" si="7"/>
        <v>4.5454545454545459</v>
      </c>
      <c r="Q26" s="62">
        <v>80</v>
      </c>
      <c r="R26" s="101">
        <f t="shared" si="8"/>
        <v>3.6363636363636362</v>
      </c>
      <c r="S26" s="62">
        <v>11</v>
      </c>
      <c r="T26" s="62">
        <v>10</v>
      </c>
      <c r="U26" s="101">
        <f t="shared" si="9"/>
        <v>90.909090909090907</v>
      </c>
      <c r="AB26" s="62">
        <v>15</v>
      </c>
      <c r="AC26" s="62">
        <v>3</v>
      </c>
      <c r="AD26" s="101">
        <f t="shared" si="10"/>
        <v>20</v>
      </c>
      <c r="AE26" s="62">
        <v>1</v>
      </c>
      <c r="AF26" s="62" t="s">
        <v>429</v>
      </c>
      <c r="AG26" s="62">
        <v>20</v>
      </c>
      <c r="AH26" s="62">
        <v>1</v>
      </c>
      <c r="AI26" s="128">
        <f t="shared" si="11"/>
        <v>5</v>
      </c>
      <c r="AJ26" s="62">
        <v>1</v>
      </c>
      <c r="AK26" s="62" t="s">
        <v>429</v>
      </c>
      <c r="BP26" s="62">
        <v>3</v>
      </c>
      <c r="BQ26" s="62">
        <v>2</v>
      </c>
      <c r="BR26" s="101">
        <f t="shared" si="12"/>
        <v>66.666666666666671</v>
      </c>
      <c r="BS26" s="62">
        <v>2</v>
      </c>
      <c r="BT26" s="101">
        <f t="shared" si="13"/>
        <v>66.666666666666671</v>
      </c>
      <c r="BW26" s="62">
        <v>114</v>
      </c>
      <c r="CA26" s="91"/>
    </row>
    <row r="27" spans="2:79" s="62" customFormat="1">
      <c r="B27" s="62" t="s">
        <v>116</v>
      </c>
      <c r="C27" s="62" t="s">
        <v>127</v>
      </c>
      <c r="D27" s="91"/>
      <c r="G27" s="62">
        <v>1600</v>
      </c>
      <c r="H27" s="62">
        <v>160</v>
      </c>
      <c r="I27" s="101">
        <f t="shared" si="4"/>
        <v>10</v>
      </c>
      <c r="J27" s="62">
        <v>250</v>
      </c>
      <c r="K27" s="101">
        <f t="shared" si="5"/>
        <v>64</v>
      </c>
      <c r="M27" s="62">
        <v>200</v>
      </c>
      <c r="N27" s="101">
        <f t="shared" si="6"/>
        <v>12.5</v>
      </c>
      <c r="O27" s="62">
        <v>120</v>
      </c>
      <c r="P27" s="101">
        <f t="shared" si="7"/>
        <v>7.5</v>
      </c>
      <c r="Q27" s="62">
        <v>50</v>
      </c>
      <c r="R27" s="101">
        <f t="shared" si="8"/>
        <v>3.125</v>
      </c>
      <c r="S27" s="62">
        <v>10</v>
      </c>
      <c r="T27" s="62">
        <v>9</v>
      </c>
      <c r="U27" s="101">
        <f t="shared" si="9"/>
        <v>90</v>
      </c>
      <c r="AB27" s="62">
        <v>20</v>
      </c>
      <c r="AC27" s="62">
        <v>4</v>
      </c>
      <c r="AD27" s="101">
        <f t="shared" si="10"/>
        <v>20</v>
      </c>
      <c r="AE27" s="62">
        <v>1</v>
      </c>
      <c r="AG27" s="62">
        <v>22</v>
      </c>
      <c r="AH27" s="62">
        <v>2</v>
      </c>
      <c r="AI27" s="128">
        <f t="shared" si="11"/>
        <v>9.0909090909090917</v>
      </c>
      <c r="AJ27" s="62">
        <v>0</v>
      </c>
      <c r="BP27" s="62">
        <v>3</v>
      </c>
      <c r="BQ27" s="62">
        <v>2</v>
      </c>
      <c r="BR27" s="101">
        <f t="shared" si="12"/>
        <v>66.666666666666671</v>
      </c>
      <c r="BS27" s="62">
        <v>2</v>
      </c>
      <c r="BT27" s="101">
        <f t="shared" si="13"/>
        <v>66.666666666666671</v>
      </c>
      <c r="BW27" s="62">
        <v>160</v>
      </c>
      <c r="CA27" s="91"/>
    </row>
    <row r="28" spans="2:79" s="62" customFormat="1">
      <c r="B28" s="152" t="s">
        <v>116</v>
      </c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2"/>
      <c r="BA28" s="152"/>
      <c r="BB28" s="152"/>
      <c r="BC28" s="152"/>
      <c r="BD28" s="152"/>
      <c r="BE28" s="152"/>
      <c r="BF28" s="152"/>
      <c r="BG28" s="152"/>
      <c r="BH28" s="152"/>
      <c r="BI28" s="152"/>
      <c r="BJ28" s="152"/>
      <c r="BK28" s="152"/>
      <c r="BL28" s="152"/>
      <c r="BM28" s="152"/>
      <c r="BN28" s="152"/>
      <c r="BO28" s="152"/>
      <c r="BP28" s="152"/>
      <c r="BQ28" s="152"/>
      <c r="BR28" s="152"/>
      <c r="BS28" s="152"/>
      <c r="BT28" s="152"/>
      <c r="BU28" s="152"/>
      <c r="BV28" s="152"/>
      <c r="BW28" s="152"/>
      <c r="BX28" s="152"/>
      <c r="BY28" s="152"/>
      <c r="BZ28" s="152"/>
      <c r="CA28" s="152"/>
    </row>
    <row r="29" spans="2:79" s="62" customFormat="1">
      <c r="B29" s="84" t="s">
        <v>128</v>
      </c>
      <c r="C29" s="84" t="s">
        <v>128</v>
      </c>
      <c r="D29" s="122" t="s">
        <v>430</v>
      </c>
      <c r="E29" s="122" t="s">
        <v>431</v>
      </c>
      <c r="F29" s="122" t="s">
        <v>432</v>
      </c>
      <c r="G29" s="84">
        <v>5000</v>
      </c>
      <c r="H29" s="84">
        <v>600</v>
      </c>
      <c r="I29" s="154">
        <f>SUM(H29/G29*100)</f>
        <v>12</v>
      </c>
      <c r="J29" s="131">
        <v>0.11</v>
      </c>
      <c r="K29" s="132">
        <v>0.41499999999999998</v>
      </c>
      <c r="L29" s="84">
        <v>3</v>
      </c>
      <c r="M29" s="84" t="s">
        <v>433</v>
      </c>
      <c r="N29" s="84">
        <v>22</v>
      </c>
      <c r="O29" s="84" t="s">
        <v>434</v>
      </c>
      <c r="P29" s="84">
        <v>15</v>
      </c>
      <c r="Q29" s="84" t="s">
        <v>435</v>
      </c>
      <c r="R29" s="84">
        <v>12</v>
      </c>
      <c r="S29" s="122">
        <v>150</v>
      </c>
      <c r="T29" s="122">
        <v>139</v>
      </c>
      <c r="U29" s="155">
        <v>0.93</v>
      </c>
      <c r="V29" s="156">
        <v>150</v>
      </c>
      <c r="W29" s="156">
        <v>161</v>
      </c>
      <c r="X29" s="157">
        <v>1.07</v>
      </c>
      <c r="Y29" s="156">
        <v>150</v>
      </c>
      <c r="Z29" s="156">
        <v>158</v>
      </c>
      <c r="AA29" s="157">
        <v>1.05</v>
      </c>
      <c r="AB29" s="84">
        <v>45</v>
      </c>
      <c r="AC29" s="84">
        <v>8</v>
      </c>
      <c r="AD29" s="154">
        <f>AC29/AB29*100</f>
        <v>17.777777777777779</v>
      </c>
      <c r="AE29" s="84">
        <v>1</v>
      </c>
      <c r="AF29" s="84" t="s">
        <v>436</v>
      </c>
      <c r="AG29" s="84">
        <v>60</v>
      </c>
      <c r="AH29" s="84">
        <v>10</v>
      </c>
      <c r="AI29" s="154">
        <f>AH29/AG29*100</f>
        <v>16.666666666666664</v>
      </c>
      <c r="AJ29" s="84">
        <v>3</v>
      </c>
      <c r="AK29" s="84" t="s">
        <v>437</v>
      </c>
      <c r="AL29" s="122">
        <v>1</v>
      </c>
      <c r="AM29" s="122">
        <v>1</v>
      </c>
      <c r="AN29" s="122">
        <v>1</v>
      </c>
      <c r="AO29" s="122">
        <v>2</v>
      </c>
      <c r="AP29" s="133" t="s">
        <v>438</v>
      </c>
      <c r="AQ29" s="122">
        <v>50</v>
      </c>
      <c r="AR29" s="122">
        <v>51</v>
      </c>
      <c r="AS29" s="122">
        <v>18.670000000000002</v>
      </c>
      <c r="AT29" s="81">
        <v>1</v>
      </c>
      <c r="AU29" s="81">
        <v>1</v>
      </c>
      <c r="AV29" s="81">
        <v>1</v>
      </c>
      <c r="AW29" s="81">
        <v>1</v>
      </c>
      <c r="AX29" s="81">
        <v>0</v>
      </c>
      <c r="AY29" s="81">
        <v>0</v>
      </c>
      <c r="AZ29" s="81">
        <v>140</v>
      </c>
      <c r="BA29" s="81">
        <v>75</v>
      </c>
      <c r="BB29" s="81">
        <v>33</v>
      </c>
      <c r="BC29" s="81">
        <v>29</v>
      </c>
      <c r="BD29" s="81">
        <v>24</v>
      </c>
      <c r="BE29" s="130">
        <v>27.5</v>
      </c>
      <c r="BF29" s="81">
        <v>0</v>
      </c>
      <c r="BG29" s="81">
        <v>0</v>
      </c>
      <c r="BH29" s="81">
        <v>1</v>
      </c>
      <c r="BI29" s="122">
        <v>119</v>
      </c>
      <c r="BJ29" s="122">
        <v>551</v>
      </c>
      <c r="BK29" s="122">
        <v>254.5</v>
      </c>
      <c r="BL29" s="122">
        <v>27.5</v>
      </c>
      <c r="BM29" s="122">
        <v>35</v>
      </c>
      <c r="BN29" s="122">
        <v>2</v>
      </c>
      <c r="BO29" s="122">
        <v>199500</v>
      </c>
      <c r="BP29" s="84">
        <v>20</v>
      </c>
      <c r="BQ29" s="84">
        <v>7</v>
      </c>
      <c r="BR29" s="154">
        <f t="shared" ref="BR29:BR34" si="14">BQ29/BP29*100</f>
        <v>35</v>
      </c>
      <c r="BS29" s="84">
        <v>6</v>
      </c>
      <c r="BT29" s="131">
        <v>0.86</v>
      </c>
      <c r="BU29" s="84">
        <v>5</v>
      </c>
      <c r="BV29" s="122">
        <v>16</v>
      </c>
      <c r="BW29" s="122" t="s">
        <v>439</v>
      </c>
      <c r="BX29" s="122" t="s">
        <v>440</v>
      </c>
      <c r="BY29" s="155">
        <v>0.46100000000000002</v>
      </c>
      <c r="BZ29" s="122"/>
      <c r="CA29" s="122"/>
    </row>
    <row r="30" spans="2:79" s="62" customFormat="1">
      <c r="B30" s="84" t="s">
        <v>128</v>
      </c>
      <c r="C30" s="84" t="s">
        <v>129</v>
      </c>
      <c r="D30" s="122"/>
      <c r="E30" s="122"/>
      <c r="F30" s="122"/>
      <c r="G30" s="84">
        <v>2000</v>
      </c>
      <c r="H30" s="84">
        <v>13</v>
      </c>
      <c r="I30" s="158">
        <f t="shared" ref="I30:I32" si="15">SUM(H30/G30*100)</f>
        <v>0.65</v>
      </c>
      <c r="J30" s="131">
        <v>-0.92</v>
      </c>
      <c r="K30" s="132">
        <v>-0.68799999999999994</v>
      </c>
      <c r="L30" s="84">
        <v>5</v>
      </c>
      <c r="M30" s="84" t="s">
        <v>441</v>
      </c>
      <c r="N30" s="84">
        <v>25</v>
      </c>
      <c r="O30" s="84" t="s">
        <v>442</v>
      </c>
      <c r="P30" s="84">
        <v>20</v>
      </c>
      <c r="Q30" s="84" t="s">
        <v>433</v>
      </c>
      <c r="R30" s="84">
        <v>15</v>
      </c>
      <c r="S30" s="122"/>
      <c r="T30" s="122"/>
      <c r="U30" s="122"/>
      <c r="V30" s="156"/>
      <c r="W30" s="156"/>
      <c r="X30" s="156"/>
      <c r="Y30" s="156"/>
      <c r="Z30" s="156"/>
      <c r="AA30" s="156"/>
      <c r="AB30" s="84">
        <v>18</v>
      </c>
      <c r="AC30" s="84">
        <v>2</v>
      </c>
      <c r="AD30" s="154">
        <f t="shared" ref="AD30:AD34" si="16">AC30/AB30*100</f>
        <v>11.111111111111111</v>
      </c>
      <c r="AE30" s="84">
        <v>1</v>
      </c>
      <c r="AF30" s="84" t="s">
        <v>443</v>
      </c>
      <c r="AG30" s="84">
        <v>25</v>
      </c>
      <c r="AH30" s="84">
        <v>1</v>
      </c>
      <c r="AI30" s="154">
        <f t="shared" ref="AI30:AI34" si="17">AH30/AG30*100</f>
        <v>4</v>
      </c>
      <c r="AJ30" s="84">
        <v>1</v>
      </c>
      <c r="AK30" s="84" t="s">
        <v>444</v>
      </c>
      <c r="AL30" s="122"/>
      <c r="AM30" s="122"/>
      <c r="AN30" s="122"/>
      <c r="AO30" s="122"/>
      <c r="AP30" s="133" t="s">
        <v>438</v>
      </c>
      <c r="AQ30" s="122"/>
      <c r="AR30" s="122"/>
      <c r="AS30" s="122"/>
      <c r="AT30" s="81">
        <v>1</v>
      </c>
      <c r="AU30" s="81">
        <v>0</v>
      </c>
      <c r="AV30" s="81">
        <v>0</v>
      </c>
      <c r="AW30" s="81">
        <v>0</v>
      </c>
      <c r="AX30" s="81">
        <v>0</v>
      </c>
      <c r="AY30" s="81">
        <v>0</v>
      </c>
      <c r="AZ30" s="81">
        <v>175</v>
      </c>
      <c r="BA30" s="81">
        <v>40</v>
      </c>
      <c r="BB30" s="81">
        <v>39</v>
      </c>
      <c r="BC30" s="81">
        <v>22</v>
      </c>
      <c r="BD30" s="81">
        <v>31</v>
      </c>
      <c r="BE30" s="130">
        <v>11.25</v>
      </c>
      <c r="BF30" s="81">
        <v>0</v>
      </c>
      <c r="BG30" s="81">
        <v>1</v>
      </c>
      <c r="BH30" s="81">
        <v>1</v>
      </c>
      <c r="BI30" s="122"/>
      <c r="BJ30" s="122"/>
      <c r="BK30" s="122"/>
      <c r="BL30" s="122"/>
      <c r="BM30" s="122"/>
      <c r="BN30" s="122"/>
      <c r="BO30" s="122"/>
      <c r="BP30" s="84">
        <v>10</v>
      </c>
      <c r="BQ30" s="84">
        <v>3</v>
      </c>
      <c r="BR30" s="154">
        <f t="shared" si="14"/>
        <v>30</v>
      </c>
      <c r="BS30" s="84">
        <v>2</v>
      </c>
      <c r="BT30" s="131">
        <v>0.67</v>
      </c>
      <c r="BU30" s="84">
        <v>1</v>
      </c>
      <c r="BV30" s="122"/>
      <c r="BW30" s="122"/>
      <c r="BX30" s="122"/>
      <c r="BY30" s="122"/>
      <c r="BZ30" s="122"/>
      <c r="CA30" s="122"/>
    </row>
    <row r="31" spans="2:79" s="62" customFormat="1">
      <c r="B31" s="84" t="s">
        <v>128</v>
      </c>
      <c r="C31" s="84" t="s">
        <v>130</v>
      </c>
      <c r="D31" s="122"/>
      <c r="E31" s="122"/>
      <c r="F31" s="122"/>
      <c r="G31" s="84">
        <v>2200</v>
      </c>
      <c r="H31" s="84">
        <v>210</v>
      </c>
      <c r="I31" s="84">
        <v>9.5</v>
      </c>
      <c r="J31" s="131">
        <v>1.06</v>
      </c>
      <c r="K31" s="131">
        <v>2.83</v>
      </c>
      <c r="L31" s="84">
        <v>4</v>
      </c>
      <c r="M31" s="84" t="s">
        <v>441</v>
      </c>
      <c r="N31" s="84">
        <v>20</v>
      </c>
      <c r="O31" s="84" t="s">
        <v>445</v>
      </c>
      <c r="P31" s="84">
        <v>18</v>
      </c>
      <c r="Q31" s="84" t="s">
        <v>446</v>
      </c>
      <c r="R31" s="84">
        <v>15</v>
      </c>
      <c r="S31" s="122"/>
      <c r="T31" s="122"/>
      <c r="U31" s="122"/>
      <c r="V31" s="156"/>
      <c r="W31" s="156"/>
      <c r="X31" s="156"/>
      <c r="Y31" s="156"/>
      <c r="Z31" s="156"/>
      <c r="AA31" s="156"/>
      <c r="AB31" s="84">
        <v>15</v>
      </c>
      <c r="AC31" s="84">
        <v>2</v>
      </c>
      <c r="AD31" s="154">
        <f t="shared" si="16"/>
        <v>13.333333333333334</v>
      </c>
      <c r="AE31" s="84">
        <v>0</v>
      </c>
      <c r="AF31" s="84" t="s">
        <v>447</v>
      </c>
      <c r="AG31" s="84">
        <v>20</v>
      </c>
      <c r="AH31" s="84">
        <v>3</v>
      </c>
      <c r="AI31" s="154">
        <f t="shared" si="17"/>
        <v>15</v>
      </c>
      <c r="AJ31" s="84">
        <v>0</v>
      </c>
      <c r="AK31" s="84" t="s">
        <v>448</v>
      </c>
      <c r="AL31" s="122"/>
      <c r="AM31" s="122"/>
      <c r="AN31" s="122"/>
      <c r="AO31" s="122"/>
      <c r="AP31" s="84" t="s">
        <v>438</v>
      </c>
      <c r="AQ31" s="122"/>
      <c r="AR31" s="122"/>
      <c r="AS31" s="122"/>
      <c r="AT31" s="81">
        <v>19</v>
      </c>
      <c r="AU31" s="81">
        <v>18</v>
      </c>
      <c r="AV31" s="81">
        <v>18</v>
      </c>
      <c r="AW31" s="81">
        <v>15</v>
      </c>
      <c r="AX31" s="81">
        <v>20</v>
      </c>
      <c r="AY31" s="81">
        <v>14</v>
      </c>
      <c r="AZ31" s="81">
        <v>350</v>
      </c>
      <c r="BA31" s="81">
        <v>473</v>
      </c>
      <c r="BB31" s="81">
        <v>388</v>
      </c>
      <c r="BC31" s="81">
        <v>181</v>
      </c>
      <c r="BD31" s="81">
        <v>247</v>
      </c>
      <c r="BE31" s="130">
        <v>336</v>
      </c>
      <c r="BF31" s="81">
        <v>4</v>
      </c>
      <c r="BG31" s="81">
        <v>3</v>
      </c>
      <c r="BH31" s="81">
        <v>2</v>
      </c>
      <c r="BI31" s="122"/>
      <c r="BJ31" s="122"/>
      <c r="BK31" s="122"/>
      <c r="BL31" s="122"/>
      <c r="BM31" s="122"/>
      <c r="BN31" s="122"/>
      <c r="BO31" s="122"/>
      <c r="BP31" s="84">
        <v>12</v>
      </c>
      <c r="BQ31" s="84">
        <v>3</v>
      </c>
      <c r="BR31" s="154">
        <f t="shared" si="14"/>
        <v>25</v>
      </c>
      <c r="BS31" s="84">
        <v>2</v>
      </c>
      <c r="BT31" s="131">
        <v>0.67</v>
      </c>
      <c r="BU31" s="84">
        <v>2</v>
      </c>
      <c r="BV31" s="122"/>
      <c r="BW31" s="122"/>
      <c r="BX31" s="122"/>
      <c r="BY31" s="122"/>
      <c r="BZ31" s="122"/>
      <c r="CA31" s="122"/>
    </row>
    <row r="32" spans="2:79" s="62" customFormat="1">
      <c r="B32" s="84" t="s">
        <v>128</v>
      </c>
      <c r="C32" s="84" t="s">
        <v>131</v>
      </c>
      <c r="D32" s="122"/>
      <c r="E32" s="122"/>
      <c r="F32" s="122"/>
      <c r="G32" s="84">
        <v>2500</v>
      </c>
      <c r="H32" s="84">
        <v>42</v>
      </c>
      <c r="I32" s="84">
        <f t="shared" si="15"/>
        <v>1.68</v>
      </c>
      <c r="J32" s="134">
        <v>0</v>
      </c>
      <c r="K32" s="132">
        <v>-0.17799999999999999</v>
      </c>
      <c r="L32" s="84">
        <v>4</v>
      </c>
      <c r="M32" s="84" t="s">
        <v>433</v>
      </c>
      <c r="N32" s="84">
        <v>20</v>
      </c>
      <c r="O32" s="84" t="s">
        <v>441</v>
      </c>
      <c r="P32" s="84">
        <v>15</v>
      </c>
      <c r="Q32" s="84" t="s">
        <v>449</v>
      </c>
      <c r="R32" s="84">
        <v>10</v>
      </c>
      <c r="S32" s="122"/>
      <c r="T32" s="122"/>
      <c r="U32" s="122"/>
      <c r="V32" s="156"/>
      <c r="W32" s="156"/>
      <c r="X32" s="156"/>
      <c r="Y32" s="156"/>
      <c r="Z32" s="156"/>
      <c r="AA32" s="156"/>
      <c r="AB32" s="84">
        <v>20</v>
      </c>
      <c r="AC32" s="84">
        <v>1</v>
      </c>
      <c r="AD32" s="154">
        <f t="shared" si="16"/>
        <v>5</v>
      </c>
      <c r="AE32" s="84">
        <v>0</v>
      </c>
      <c r="AF32" s="84" t="s">
        <v>450</v>
      </c>
      <c r="AG32" s="84">
        <v>40</v>
      </c>
      <c r="AH32" s="84">
        <v>2</v>
      </c>
      <c r="AI32" s="154">
        <f t="shared" si="17"/>
        <v>5</v>
      </c>
      <c r="AJ32" s="84">
        <v>1</v>
      </c>
      <c r="AK32" s="84" t="s">
        <v>438</v>
      </c>
      <c r="AL32" s="122"/>
      <c r="AM32" s="122"/>
      <c r="AN32" s="122"/>
      <c r="AO32" s="122"/>
      <c r="AP32" s="84" t="s">
        <v>438</v>
      </c>
      <c r="AQ32" s="122"/>
      <c r="AR32" s="122"/>
      <c r="AS32" s="122"/>
      <c r="AT32" s="81">
        <v>0</v>
      </c>
      <c r="AU32" s="81">
        <v>0</v>
      </c>
      <c r="AV32" s="81">
        <v>0</v>
      </c>
      <c r="AW32" s="81">
        <v>0</v>
      </c>
      <c r="AX32" s="81">
        <v>0</v>
      </c>
      <c r="AY32" s="81">
        <v>0</v>
      </c>
      <c r="AZ32" s="81">
        <v>154</v>
      </c>
      <c r="BA32" s="81">
        <v>60</v>
      </c>
      <c r="BB32" s="81">
        <v>58</v>
      </c>
      <c r="BC32" s="81">
        <v>22</v>
      </c>
      <c r="BD32" s="81">
        <v>30</v>
      </c>
      <c r="BE32" s="130">
        <v>104.5</v>
      </c>
      <c r="BF32" s="81">
        <v>1</v>
      </c>
      <c r="BG32" s="81">
        <v>0</v>
      </c>
      <c r="BH32" s="81">
        <v>0</v>
      </c>
      <c r="BI32" s="122"/>
      <c r="BJ32" s="122"/>
      <c r="BK32" s="122"/>
      <c r="BL32" s="122"/>
      <c r="BM32" s="122"/>
      <c r="BN32" s="122"/>
      <c r="BO32" s="122"/>
      <c r="BP32" s="84">
        <v>18</v>
      </c>
      <c r="BQ32" s="84">
        <v>2</v>
      </c>
      <c r="BR32" s="154">
        <f t="shared" si="14"/>
        <v>11.111111111111111</v>
      </c>
      <c r="BS32" s="84">
        <v>1</v>
      </c>
      <c r="BT32" s="131">
        <v>0.5</v>
      </c>
      <c r="BU32" s="84">
        <v>0</v>
      </c>
      <c r="BV32" s="122"/>
      <c r="BW32" s="122"/>
      <c r="BX32" s="122"/>
      <c r="BY32" s="122"/>
      <c r="BZ32" s="122"/>
      <c r="CA32" s="122"/>
    </row>
    <row r="33" spans="2:79" s="62" customFormat="1">
      <c r="B33" s="84" t="s">
        <v>128</v>
      </c>
      <c r="C33" s="84" t="s">
        <v>132</v>
      </c>
      <c r="D33" s="122"/>
      <c r="E33" s="122"/>
      <c r="F33" s="122"/>
      <c r="G33" s="84">
        <v>2300</v>
      </c>
      <c r="H33" s="84">
        <v>60</v>
      </c>
      <c r="I33" s="84">
        <v>2.6</v>
      </c>
      <c r="J33" s="131">
        <v>9</v>
      </c>
      <c r="K33" s="132">
        <v>-0.625</v>
      </c>
      <c r="L33" s="84">
        <v>5</v>
      </c>
      <c r="M33" s="84" t="s">
        <v>441</v>
      </c>
      <c r="N33" s="84">
        <v>22</v>
      </c>
      <c r="O33" s="84" t="s">
        <v>449</v>
      </c>
      <c r="P33" s="84">
        <v>15</v>
      </c>
      <c r="Q33" s="84" t="s">
        <v>451</v>
      </c>
      <c r="R33" s="84">
        <v>12</v>
      </c>
      <c r="S33" s="122"/>
      <c r="T33" s="122"/>
      <c r="U33" s="122"/>
      <c r="V33" s="156"/>
      <c r="W33" s="156"/>
      <c r="X33" s="156"/>
      <c r="Y33" s="156"/>
      <c r="Z33" s="156"/>
      <c r="AA33" s="156"/>
      <c r="AB33" s="84">
        <v>15</v>
      </c>
      <c r="AC33" s="84">
        <v>1</v>
      </c>
      <c r="AD33" s="154">
        <f t="shared" si="16"/>
        <v>6.666666666666667</v>
      </c>
      <c r="AE33" s="84">
        <v>0</v>
      </c>
      <c r="AF33" s="84" t="s">
        <v>452</v>
      </c>
      <c r="AG33" s="84">
        <v>25</v>
      </c>
      <c r="AH33" s="84">
        <v>3</v>
      </c>
      <c r="AI33" s="154">
        <f t="shared" si="17"/>
        <v>12</v>
      </c>
      <c r="AJ33" s="84">
        <v>0</v>
      </c>
      <c r="AK33" s="84" t="s">
        <v>438</v>
      </c>
      <c r="AL33" s="122"/>
      <c r="AM33" s="122"/>
      <c r="AN33" s="122"/>
      <c r="AO33" s="122"/>
      <c r="AP33" s="84" t="s">
        <v>438</v>
      </c>
      <c r="AQ33" s="122"/>
      <c r="AR33" s="122"/>
      <c r="AS33" s="122"/>
      <c r="AT33" s="81">
        <v>0</v>
      </c>
      <c r="AU33" s="81">
        <v>0</v>
      </c>
      <c r="AV33" s="81">
        <v>0</v>
      </c>
      <c r="AW33" s="81">
        <v>0</v>
      </c>
      <c r="AX33" s="81">
        <v>0</v>
      </c>
      <c r="AY33" s="81">
        <v>0</v>
      </c>
      <c r="AZ33" s="81">
        <v>161</v>
      </c>
      <c r="BA33" s="81">
        <v>78</v>
      </c>
      <c r="BB33" s="81">
        <v>26</v>
      </c>
      <c r="BC33" s="81">
        <v>24</v>
      </c>
      <c r="BD33" s="81">
        <v>11</v>
      </c>
      <c r="BE33" s="130">
        <v>12.5</v>
      </c>
      <c r="BF33" s="81">
        <v>0</v>
      </c>
      <c r="BG33" s="81">
        <v>0</v>
      </c>
      <c r="BH33" s="81">
        <v>0</v>
      </c>
      <c r="BI33" s="122"/>
      <c r="BJ33" s="122"/>
      <c r="BK33" s="122"/>
      <c r="BL33" s="122"/>
      <c r="BM33" s="122"/>
      <c r="BN33" s="122"/>
      <c r="BO33" s="122"/>
      <c r="BP33" s="84">
        <v>15</v>
      </c>
      <c r="BQ33" s="84">
        <v>6</v>
      </c>
      <c r="BR33" s="154">
        <f t="shared" si="14"/>
        <v>40</v>
      </c>
      <c r="BS33" s="84">
        <v>5</v>
      </c>
      <c r="BT33" s="131">
        <v>0.83</v>
      </c>
      <c r="BU33" s="84">
        <v>5</v>
      </c>
      <c r="BV33" s="122"/>
      <c r="BW33" s="122"/>
      <c r="BX33" s="122"/>
      <c r="BY33" s="122"/>
      <c r="BZ33" s="122"/>
      <c r="CA33" s="122"/>
    </row>
    <row r="34" spans="2:79" s="62" customFormat="1">
      <c r="B34" s="159" t="s">
        <v>128</v>
      </c>
      <c r="C34" s="159"/>
      <c r="D34" s="159"/>
      <c r="E34" s="159"/>
      <c r="F34" s="159"/>
      <c r="G34" s="159">
        <v>14000</v>
      </c>
      <c r="H34" s="159">
        <v>925</v>
      </c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>
        <v>150</v>
      </c>
      <c r="W34" s="159">
        <v>161</v>
      </c>
      <c r="X34" s="160">
        <v>1.07</v>
      </c>
      <c r="Y34" s="159">
        <v>150</v>
      </c>
      <c r="Z34" s="159">
        <v>158</v>
      </c>
      <c r="AA34" s="160">
        <v>1.05</v>
      </c>
      <c r="AB34" s="159">
        <v>113</v>
      </c>
      <c r="AC34" s="159">
        <v>14</v>
      </c>
      <c r="AD34" s="159">
        <f t="shared" si="16"/>
        <v>12.389380530973451</v>
      </c>
      <c r="AE34" s="159">
        <v>2</v>
      </c>
      <c r="AF34" s="159"/>
      <c r="AG34" s="159">
        <v>170</v>
      </c>
      <c r="AH34" s="159">
        <v>19</v>
      </c>
      <c r="AI34" s="159">
        <f t="shared" si="17"/>
        <v>11.176470588235295</v>
      </c>
      <c r="AJ34" s="159">
        <v>5</v>
      </c>
      <c r="AK34" s="159"/>
      <c r="AL34" s="159"/>
      <c r="AM34" s="159"/>
      <c r="AN34" s="159"/>
      <c r="AO34" s="159"/>
      <c r="AP34" s="159"/>
      <c r="AQ34" s="159"/>
      <c r="AR34" s="159"/>
      <c r="AS34" s="159"/>
      <c r="AT34" s="159">
        <v>21</v>
      </c>
      <c r="AU34" s="161">
        <v>19</v>
      </c>
      <c r="AV34" s="161">
        <v>19</v>
      </c>
      <c r="AW34" s="161">
        <v>16</v>
      </c>
      <c r="AX34" s="161">
        <v>20</v>
      </c>
      <c r="AY34" s="161">
        <v>14</v>
      </c>
      <c r="AZ34" s="159">
        <v>980</v>
      </c>
      <c r="BA34" s="161">
        <v>726</v>
      </c>
      <c r="BB34" s="161">
        <v>544</v>
      </c>
      <c r="BC34" s="161">
        <v>278</v>
      </c>
      <c r="BD34" s="161">
        <v>343</v>
      </c>
      <c r="BE34" s="162">
        <v>491.75</v>
      </c>
      <c r="BF34" s="159">
        <v>5</v>
      </c>
      <c r="BG34" s="159">
        <v>4</v>
      </c>
      <c r="BH34" s="159">
        <v>4</v>
      </c>
      <c r="BI34" s="159"/>
      <c r="BJ34" s="159"/>
      <c r="BK34" s="159"/>
      <c r="BL34" s="159"/>
      <c r="BM34" s="159"/>
      <c r="BN34" s="159"/>
      <c r="BO34" s="159"/>
      <c r="BP34" s="159">
        <f>SUM(BP29:BP33)</f>
        <v>75</v>
      </c>
      <c r="BQ34" s="159">
        <f>SUM(BQ29:BQ33)</f>
        <v>21</v>
      </c>
      <c r="BR34" s="154">
        <f t="shared" si="14"/>
        <v>28.000000000000004</v>
      </c>
      <c r="BS34" s="159">
        <v>16</v>
      </c>
      <c r="BT34" s="159"/>
      <c r="BU34" s="159"/>
      <c r="BV34" s="159"/>
      <c r="BW34" s="159"/>
      <c r="BX34" s="159"/>
      <c r="BY34" s="159"/>
      <c r="BZ34" s="159"/>
      <c r="CA34" s="159"/>
    </row>
  </sheetData>
  <autoFilter ref="B3:CA16"/>
  <mergeCells count="60">
    <mergeCell ref="D29:D33"/>
    <mergeCell ref="E29:E33"/>
    <mergeCell ref="F29:F33"/>
    <mergeCell ref="BW29:BW33"/>
    <mergeCell ref="BX29:BX33"/>
    <mergeCell ref="BY29:BY33"/>
    <mergeCell ref="BZ29:BZ33"/>
    <mergeCell ref="CA29:CA33"/>
    <mergeCell ref="BL29:BL33"/>
    <mergeCell ref="BM29:BM33"/>
    <mergeCell ref="BN29:BN33"/>
    <mergeCell ref="BO29:BO33"/>
    <mergeCell ref="BV29:BV33"/>
    <mergeCell ref="AR29:AR33"/>
    <mergeCell ref="AS29:AS33"/>
    <mergeCell ref="BI29:BI33"/>
    <mergeCell ref="BJ29:BJ33"/>
    <mergeCell ref="BK29:BK33"/>
    <mergeCell ref="D17:D27"/>
    <mergeCell ref="CA17:CA27"/>
    <mergeCell ref="S29:S33"/>
    <mergeCell ref="T29:T33"/>
    <mergeCell ref="U29:U33"/>
    <mergeCell ref="V29:V33"/>
    <mergeCell ref="W29:W33"/>
    <mergeCell ref="X29:X33"/>
    <mergeCell ref="Y29:Y33"/>
    <mergeCell ref="Z29:Z33"/>
    <mergeCell ref="AA29:AA33"/>
    <mergeCell ref="AL29:AL33"/>
    <mergeCell ref="AM29:AM33"/>
    <mergeCell ref="AN29:AN33"/>
    <mergeCell ref="AO29:AO33"/>
    <mergeCell ref="AQ29:AQ33"/>
    <mergeCell ref="M2:R2"/>
    <mergeCell ref="G2:L2"/>
    <mergeCell ref="BN2:BO2"/>
    <mergeCell ref="S2:U2"/>
    <mergeCell ref="V2:X2"/>
    <mergeCell ref="AQ2:AR2"/>
    <mergeCell ref="AL2:AM2"/>
    <mergeCell ref="AN2:AO2"/>
    <mergeCell ref="AB2:AF2"/>
    <mergeCell ref="AG2:AK2"/>
    <mergeCell ref="AT2:AY2"/>
    <mergeCell ref="AZ2:BE2"/>
    <mergeCell ref="BF2:BH2"/>
    <mergeCell ref="BI2:BL2"/>
    <mergeCell ref="BM4:BM15"/>
    <mergeCell ref="BP2:BY2"/>
    <mergeCell ref="Y2:AA2"/>
    <mergeCell ref="BZ2:CA2"/>
    <mergeCell ref="S4:S9"/>
    <mergeCell ref="T4:T9"/>
    <mergeCell ref="U4:U9"/>
    <mergeCell ref="S10:S15"/>
    <mergeCell ref="T10:T15"/>
    <mergeCell ref="U10:U15"/>
    <mergeCell ref="BX4:BX15"/>
    <mergeCell ref="BY4:BY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A9"/>
  <sheetViews>
    <sheetView showGridLines="0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1" sqref="I1"/>
    </sheetView>
  </sheetViews>
  <sheetFormatPr defaultColWidth="8.7109375" defaultRowHeight="15"/>
  <cols>
    <col min="1" max="1" width="8.7109375" style="2"/>
    <col min="2" max="2" width="12.140625" style="2" bestFit="1" customWidth="1"/>
    <col min="3" max="3" width="16.85546875" style="2" bestFit="1" customWidth="1"/>
    <col min="4" max="31" width="8.7109375" style="2"/>
    <col min="32" max="32" width="11.85546875" style="2" customWidth="1"/>
    <col min="33" max="36" width="8.7109375" style="2"/>
    <col min="37" max="37" width="11.140625" style="2" customWidth="1"/>
    <col min="38" max="41" width="8.7109375" style="2"/>
    <col min="42" max="42" width="9.85546875" style="2" customWidth="1"/>
    <col min="43" max="55" width="8.7109375" style="2"/>
    <col min="56" max="56" width="11.5703125" style="2" customWidth="1"/>
    <col min="57" max="57" width="8.7109375" style="2"/>
    <col min="58" max="60" width="8.7109375" style="2" customWidth="1"/>
    <col min="61" max="72" width="8.7109375" style="2"/>
    <col min="73" max="73" width="9.85546875" style="2" customWidth="1"/>
    <col min="74" max="74" width="12" style="2" customWidth="1"/>
    <col min="75" max="75" width="11.42578125" style="2" customWidth="1"/>
    <col min="76" max="16384" width="8.7109375" style="2"/>
  </cols>
  <sheetData>
    <row r="1" spans="2:79" ht="15.75" thickBot="1"/>
    <row r="2" spans="2:79" s="10" customFormat="1" ht="44.1" customHeight="1">
      <c r="B2" s="16" t="s">
        <v>0</v>
      </c>
      <c r="C2" s="17" t="s">
        <v>1</v>
      </c>
      <c r="D2" s="17" t="s">
        <v>50</v>
      </c>
      <c r="E2" s="17" t="s">
        <v>80</v>
      </c>
      <c r="F2" s="17" t="s">
        <v>81</v>
      </c>
      <c r="G2" s="37" t="s">
        <v>65</v>
      </c>
      <c r="H2" s="37"/>
      <c r="I2" s="37"/>
      <c r="J2" s="37"/>
      <c r="K2" s="37"/>
      <c r="L2" s="37"/>
      <c r="M2" s="36" t="s">
        <v>11</v>
      </c>
      <c r="N2" s="36"/>
      <c r="O2" s="36"/>
      <c r="P2" s="36"/>
      <c r="Q2" s="36"/>
      <c r="R2" s="36"/>
      <c r="S2" s="39" t="s">
        <v>39</v>
      </c>
      <c r="T2" s="39"/>
      <c r="U2" s="39"/>
      <c r="V2" s="38" t="s">
        <v>40</v>
      </c>
      <c r="W2" s="38"/>
      <c r="X2" s="38"/>
      <c r="Y2" s="33" t="s">
        <v>83</v>
      </c>
      <c r="Z2" s="33"/>
      <c r="AA2" s="33"/>
      <c r="AB2" s="41" t="s">
        <v>18</v>
      </c>
      <c r="AC2" s="42"/>
      <c r="AD2" s="42"/>
      <c r="AE2" s="42"/>
      <c r="AF2" s="43"/>
      <c r="AG2" s="44" t="s">
        <v>19</v>
      </c>
      <c r="AH2" s="45"/>
      <c r="AI2" s="45"/>
      <c r="AJ2" s="45"/>
      <c r="AK2" s="46"/>
      <c r="AL2" s="39" t="s">
        <v>55</v>
      </c>
      <c r="AM2" s="39"/>
      <c r="AN2" s="38" t="s">
        <v>44</v>
      </c>
      <c r="AO2" s="38"/>
      <c r="AP2" s="18" t="s">
        <v>56</v>
      </c>
      <c r="AQ2" s="40" t="s">
        <v>41</v>
      </c>
      <c r="AR2" s="40"/>
      <c r="AS2" s="19" t="s">
        <v>20</v>
      </c>
      <c r="AT2" s="47" t="s">
        <v>21</v>
      </c>
      <c r="AU2" s="48"/>
      <c r="AV2" s="48"/>
      <c r="AW2" s="48"/>
      <c r="AX2" s="48"/>
      <c r="AY2" s="49"/>
      <c r="AZ2" s="50" t="s">
        <v>26</v>
      </c>
      <c r="BA2" s="51"/>
      <c r="BB2" s="51"/>
      <c r="BC2" s="51"/>
      <c r="BD2" s="51"/>
      <c r="BE2" s="52"/>
      <c r="BF2" s="41" t="s">
        <v>28</v>
      </c>
      <c r="BG2" s="42"/>
      <c r="BH2" s="43"/>
      <c r="BI2" s="44" t="s">
        <v>46</v>
      </c>
      <c r="BJ2" s="45"/>
      <c r="BK2" s="45"/>
      <c r="BL2" s="46"/>
      <c r="BM2" s="19" t="s">
        <v>31</v>
      </c>
      <c r="BN2" s="38" t="s">
        <v>33</v>
      </c>
      <c r="BO2" s="38"/>
      <c r="BP2" s="31" t="s">
        <v>61</v>
      </c>
      <c r="BQ2" s="31"/>
      <c r="BR2" s="31"/>
      <c r="BS2" s="31"/>
      <c r="BT2" s="31"/>
      <c r="BU2" s="31"/>
      <c r="BV2" s="31"/>
      <c r="BW2" s="31"/>
      <c r="BX2" s="31"/>
      <c r="BY2" s="31"/>
      <c r="BZ2" s="34" t="s">
        <v>92</v>
      </c>
      <c r="CA2" s="35"/>
    </row>
    <row r="3" spans="2:79" s="10" customFormat="1" ht="75">
      <c r="B3" s="20" t="s">
        <v>0</v>
      </c>
      <c r="C3" s="13" t="s">
        <v>1</v>
      </c>
      <c r="D3" s="13" t="s">
        <v>50</v>
      </c>
      <c r="E3" s="13" t="s">
        <v>80</v>
      </c>
      <c r="F3" s="13" t="s">
        <v>81</v>
      </c>
      <c r="G3" s="11" t="s">
        <v>3</v>
      </c>
      <c r="H3" s="11" t="s">
        <v>2</v>
      </c>
      <c r="I3" s="11" t="s">
        <v>4</v>
      </c>
      <c r="J3" s="11" t="s">
        <v>5</v>
      </c>
      <c r="K3" s="11" t="s">
        <v>6</v>
      </c>
      <c r="L3" s="11" t="s">
        <v>7</v>
      </c>
      <c r="M3" s="12" t="s">
        <v>12</v>
      </c>
      <c r="N3" s="12" t="s">
        <v>13</v>
      </c>
      <c r="O3" s="12" t="s">
        <v>14</v>
      </c>
      <c r="P3" s="12" t="s">
        <v>15</v>
      </c>
      <c r="Q3" s="12" t="s">
        <v>16</v>
      </c>
      <c r="R3" s="12" t="s">
        <v>17</v>
      </c>
      <c r="S3" s="3" t="s">
        <v>36</v>
      </c>
      <c r="T3" s="3" t="s">
        <v>37</v>
      </c>
      <c r="U3" s="3" t="s">
        <v>38</v>
      </c>
      <c r="V3" s="6" t="s">
        <v>36</v>
      </c>
      <c r="W3" s="6" t="s">
        <v>37</v>
      </c>
      <c r="X3" s="6" t="s">
        <v>38</v>
      </c>
      <c r="Y3" s="4" t="s">
        <v>36</v>
      </c>
      <c r="Z3" s="4" t="s">
        <v>37</v>
      </c>
      <c r="AA3" s="4" t="s">
        <v>38</v>
      </c>
      <c r="AB3" s="14" t="s">
        <v>10</v>
      </c>
      <c r="AC3" s="14" t="s">
        <v>9</v>
      </c>
      <c r="AD3" s="14" t="s">
        <v>51</v>
      </c>
      <c r="AE3" s="14" t="s">
        <v>52</v>
      </c>
      <c r="AF3" s="14" t="s">
        <v>27</v>
      </c>
      <c r="AG3" s="12" t="s">
        <v>10</v>
      </c>
      <c r="AH3" s="12" t="s">
        <v>9</v>
      </c>
      <c r="AI3" s="12" t="s">
        <v>51</v>
      </c>
      <c r="AJ3" s="12" t="s">
        <v>53</v>
      </c>
      <c r="AK3" s="12" t="s">
        <v>27</v>
      </c>
      <c r="AL3" s="3" t="s">
        <v>42</v>
      </c>
      <c r="AM3" s="3" t="s">
        <v>43</v>
      </c>
      <c r="AN3" s="6" t="s">
        <v>42</v>
      </c>
      <c r="AO3" s="6" t="s">
        <v>43</v>
      </c>
      <c r="AP3" s="13" t="s">
        <v>30</v>
      </c>
      <c r="AQ3" s="7" t="s">
        <v>42</v>
      </c>
      <c r="AR3" s="7" t="s">
        <v>43</v>
      </c>
      <c r="AS3" s="9" t="s">
        <v>45</v>
      </c>
      <c r="AT3" s="5" t="s">
        <v>10</v>
      </c>
      <c r="AU3" s="5" t="s">
        <v>22</v>
      </c>
      <c r="AV3" s="5" t="s">
        <v>23</v>
      </c>
      <c r="AW3" s="5" t="s">
        <v>24</v>
      </c>
      <c r="AX3" s="5" t="s">
        <v>25</v>
      </c>
      <c r="AY3" s="5" t="s">
        <v>82</v>
      </c>
      <c r="AZ3" s="13" t="s">
        <v>10</v>
      </c>
      <c r="BA3" s="13" t="s">
        <v>22</v>
      </c>
      <c r="BB3" s="13" t="s">
        <v>23</v>
      </c>
      <c r="BC3" s="13" t="s">
        <v>24</v>
      </c>
      <c r="BD3" s="13" t="s">
        <v>84</v>
      </c>
      <c r="BE3" s="13" t="s">
        <v>2</v>
      </c>
      <c r="BF3" s="14" t="s">
        <v>29</v>
      </c>
      <c r="BG3" s="14" t="s">
        <v>85</v>
      </c>
      <c r="BH3" s="14" t="s">
        <v>54</v>
      </c>
      <c r="BI3" s="12" t="s">
        <v>47</v>
      </c>
      <c r="BJ3" s="12" t="s">
        <v>48</v>
      </c>
      <c r="BK3" s="12" t="s">
        <v>49</v>
      </c>
      <c r="BL3" s="12" t="s">
        <v>91</v>
      </c>
      <c r="BM3" s="9" t="s">
        <v>32</v>
      </c>
      <c r="BN3" s="6" t="s">
        <v>34</v>
      </c>
      <c r="BO3" s="6" t="s">
        <v>35</v>
      </c>
      <c r="BP3" s="13" t="s">
        <v>57</v>
      </c>
      <c r="BQ3" s="13" t="s">
        <v>58</v>
      </c>
      <c r="BR3" s="13" t="s">
        <v>62</v>
      </c>
      <c r="BS3" s="13" t="s">
        <v>59</v>
      </c>
      <c r="BT3" s="13" t="s">
        <v>63</v>
      </c>
      <c r="BU3" s="13" t="s">
        <v>101</v>
      </c>
      <c r="BV3" s="13" t="s">
        <v>100</v>
      </c>
      <c r="BW3" s="13" t="s">
        <v>102</v>
      </c>
      <c r="BX3" s="13" t="s">
        <v>60</v>
      </c>
      <c r="BY3" s="13" t="s">
        <v>64</v>
      </c>
      <c r="BZ3" s="14" t="s">
        <v>93</v>
      </c>
      <c r="CA3" s="21" t="s">
        <v>8</v>
      </c>
    </row>
    <row r="4" spans="2:79">
      <c r="B4" s="22" t="s">
        <v>133</v>
      </c>
      <c r="C4" s="15" t="s">
        <v>133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23"/>
    </row>
    <row r="5" spans="2:79">
      <c r="B5" s="22" t="s">
        <v>133</v>
      </c>
      <c r="C5" s="15" t="s">
        <v>134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23"/>
    </row>
    <row r="6" spans="2:79">
      <c r="B6" s="22" t="s">
        <v>133</v>
      </c>
      <c r="C6" s="15" t="s">
        <v>135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23"/>
    </row>
    <row r="7" spans="2:79">
      <c r="B7" s="22" t="s">
        <v>133</v>
      </c>
      <c r="C7" s="15" t="s">
        <v>136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23"/>
    </row>
    <row r="8" spans="2:79">
      <c r="B8" s="22" t="s">
        <v>133</v>
      </c>
      <c r="C8" s="15" t="s">
        <v>137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23"/>
    </row>
    <row r="9" spans="2:79" ht="15.75" thickBot="1">
      <c r="B9" s="24" t="s">
        <v>138</v>
      </c>
      <c r="C9" s="25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7"/>
    </row>
  </sheetData>
  <mergeCells count="17">
    <mergeCell ref="BF2:BH2"/>
    <mergeCell ref="BI2:BL2"/>
    <mergeCell ref="BN2:BO2"/>
    <mergeCell ref="BP2:BY2"/>
    <mergeCell ref="BZ2:CA2"/>
    <mergeCell ref="AZ2:BE2"/>
    <mergeCell ref="G2:L2"/>
    <mergeCell ref="M2:R2"/>
    <mergeCell ref="S2:U2"/>
    <mergeCell ref="V2:X2"/>
    <mergeCell ref="Y2:AA2"/>
    <mergeCell ref="AB2:AF2"/>
    <mergeCell ref="AG2:AK2"/>
    <mergeCell ref="AL2:AM2"/>
    <mergeCell ref="AN2:AO2"/>
    <mergeCell ref="AQ2:AR2"/>
    <mergeCell ref="AT2:AY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A17"/>
  <sheetViews>
    <sheetView showGridLines="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4" sqref="C4"/>
    </sheetView>
  </sheetViews>
  <sheetFormatPr defaultColWidth="8.7109375" defaultRowHeight="15"/>
  <cols>
    <col min="1" max="1" width="8.7109375" style="2"/>
    <col min="2" max="2" width="17.85546875" style="2" bestFit="1" customWidth="1"/>
    <col min="3" max="3" width="17.140625" style="2" bestFit="1" customWidth="1"/>
    <col min="4" max="31" width="8.7109375" style="2"/>
    <col min="32" max="32" width="11.85546875" style="2" customWidth="1"/>
    <col min="33" max="36" width="8.7109375" style="2"/>
    <col min="37" max="37" width="11.140625" style="2" customWidth="1"/>
    <col min="38" max="41" width="8.7109375" style="2"/>
    <col min="42" max="42" width="9.85546875" style="2" customWidth="1"/>
    <col min="43" max="55" width="8.7109375" style="2"/>
    <col min="56" max="56" width="11.5703125" style="2" customWidth="1"/>
    <col min="57" max="57" width="8.7109375" style="2"/>
    <col min="58" max="60" width="8.7109375" style="2" customWidth="1"/>
    <col min="61" max="72" width="8.7109375" style="2"/>
    <col min="73" max="73" width="9.85546875" style="2" customWidth="1"/>
    <col min="74" max="74" width="12" style="2" customWidth="1"/>
    <col min="75" max="75" width="11.42578125" style="2" customWidth="1"/>
    <col min="76" max="16384" width="8.7109375" style="2"/>
  </cols>
  <sheetData>
    <row r="1" spans="2:79" ht="15.75" thickBot="1"/>
    <row r="2" spans="2:79" s="10" customFormat="1" ht="44.1" customHeight="1">
      <c r="B2" s="16" t="s">
        <v>0</v>
      </c>
      <c r="C2" s="17" t="s">
        <v>1</v>
      </c>
      <c r="D2" s="17" t="s">
        <v>50</v>
      </c>
      <c r="E2" s="17" t="s">
        <v>80</v>
      </c>
      <c r="F2" s="17" t="s">
        <v>81</v>
      </c>
      <c r="G2" s="37" t="s">
        <v>65</v>
      </c>
      <c r="H2" s="37"/>
      <c r="I2" s="37"/>
      <c r="J2" s="37"/>
      <c r="K2" s="37"/>
      <c r="L2" s="37"/>
      <c r="M2" s="36" t="s">
        <v>11</v>
      </c>
      <c r="N2" s="36"/>
      <c r="O2" s="36"/>
      <c r="P2" s="36"/>
      <c r="Q2" s="36"/>
      <c r="R2" s="36"/>
      <c r="S2" s="39" t="s">
        <v>39</v>
      </c>
      <c r="T2" s="39"/>
      <c r="U2" s="39"/>
      <c r="V2" s="38" t="s">
        <v>40</v>
      </c>
      <c r="W2" s="38"/>
      <c r="X2" s="38"/>
      <c r="Y2" s="33" t="s">
        <v>83</v>
      </c>
      <c r="Z2" s="33"/>
      <c r="AA2" s="33"/>
      <c r="AB2" s="41" t="s">
        <v>18</v>
      </c>
      <c r="AC2" s="42"/>
      <c r="AD2" s="42"/>
      <c r="AE2" s="42"/>
      <c r="AF2" s="43"/>
      <c r="AG2" s="44" t="s">
        <v>19</v>
      </c>
      <c r="AH2" s="45"/>
      <c r="AI2" s="45"/>
      <c r="AJ2" s="45"/>
      <c r="AK2" s="46"/>
      <c r="AL2" s="39" t="s">
        <v>55</v>
      </c>
      <c r="AM2" s="39"/>
      <c r="AN2" s="38" t="s">
        <v>44</v>
      </c>
      <c r="AO2" s="38"/>
      <c r="AP2" s="18" t="s">
        <v>56</v>
      </c>
      <c r="AQ2" s="40" t="s">
        <v>41</v>
      </c>
      <c r="AR2" s="40"/>
      <c r="AS2" s="19" t="s">
        <v>20</v>
      </c>
      <c r="AT2" s="47" t="s">
        <v>21</v>
      </c>
      <c r="AU2" s="48"/>
      <c r="AV2" s="48"/>
      <c r="AW2" s="48"/>
      <c r="AX2" s="48"/>
      <c r="AY2" s="49"/>
      <c r="AZ2" s="50" t="s">
        <v>26</v>
      </c>
      <c r="BA2" s="51"/>
      <c r="BB2" s="51"/>
      <c r="BC2" s="51"/>
      <c r="BD2" s="51"/>
      <c r="BE2" s="52"/>
      <c r="BF2" s="41" t="s">
        <v>28</v>
      </c>
      <c r="BG2" s="42"/>
      <c r="BH2" s="43"/>
      <c r="BI2" s="44" t="s">
        <v>46</v>
      </c>
      <c r="BJ2" s="45"/>
      <c r="BK2" s="45"/>
      <c r="BL2" s="46"/>
      <c r="BM2" s="19" t="s">
        <v>31</v>
      </c>
      <c r="BN2" s="38" t="s">
        <v>33</v>
      </c>
      <c r="BO2" s="38"/>
      <c r="BP2" s="31" t="s">
        <v>61</v>
      </c>
      <c r="BQ2" s="31"/>
      <c r="BR2" s="31"/>
      <c r="BS2" s="31"/>
      <c r="BT2" s="31"/>
      <c r="BU2" s="31"/>
      <c r="BV2" s="31"/>
      <c r="BW2" s="31"/>
      <c r="BX2" s="31"/>
      <c r="BY2" s="31"/>
      <c r="BZ2" s="34" t="s">
        <v>92</v>
      </c>
      <c r="CA2" s="35"/>
    </row>
    <row r="3" spans="2:79" s="10" customFormat="1" ht="75">
      <c r="B3" s="20" t="s">
        <v>0</v>
      </c>
      <c r="C3" s="13" t="s">
        <v>1</v>
      </c>
      <c r="D3" s="13" t="s">
        <v>50</v>
      </c>
      <c r="E3" s="13" t="s">
        <v>80</v>
      </c>
      <c r="F3" s="13" t="s">
        <v>81</v>
      </c>
      <c r="G3" s="11" t="s">
        <v>3</v>
      </c>
      <c r="H3" s="11" t="s">
        <v>2</v>
      </c>
      <c r="I3" s="11" t="s">
        <v>4</v>
      </c>
      <c r="J3" s="11" t="s">
        <v>5</v>
      </c>
      <c r="K3" s="11" t="s">
        <v>6</v>
      </c>
      <c r="L3" s="11" t="s">
        <v>7</v>
      </c>
      <c r="M3" s="12" t="s">
        <v>12</v>
      </c>
      <c r="N3" s="12" t="s">
        <v>13</v>
      </c>
      <c r="O3" s="12" t="s">
        <v>14</v>
      </c>
      <c r="P3" s="12" t="s">
        <v>15</v>
      </c>
      <c r="Q3" s="12" t="s">
        <v>16</v>
      </c>
      <c r="R3" s="12" t="s">
        <v>17</v>
      </c>
      <c r="S3" s="3" t="s">
        <v>36</v>
      </c>
      <c r="T3" s="3" t="s">
        <v>37</v>
      </c>
      <c r="U3" s="3" t="s">
        <v>38</v>
      </c>
      <c r="V3" s="6" t="s">
        <v>36</v>
      </c>
      <c r="W3" s="6" t="s">
        <v>37</v>
      </c>
      <c r="X3" s="6" t="s">
        <v>38</v>
      </c>
      <c r="Y3" s="4" t="s">
        <v>36</v>
      </c>
      <c r="Z3" s="4" t="s">
        <v>37</v>
      </c>
      <c r="AA3" s="4" t="s">
        <v>38</v>
      </c>
      <c r="AB3" s="14" t="s">
        <v>10</v>
      </c>
      <c r="AC3" s="14" t="s">
        <v>9</v>
      </c>
      <c r="AD3" s="14" t="s">
        <v>51</v>
      </c>
      <c r="AE3" s="14" t="s">
        <v>52</v>
      </c>
      <c r="AF3" s="14" t="s">
        <v>27</v>
      </c>
      <c r="AG3" s="12" t="s">
        <v>10</v>
      </c>
      <c r="AH3" s="12" t="s">
        <v>9</v>
      </c>
      <c r="AI3" s="12" t="s">
        <v>51</v>
      </c>
      <c r="AJ3" s="12" t="s">
        <v>53</v>
      </c>
      <c r="AK3" s="12" t="s">
        <v>27</v>
      </c>
      <c r="AL3" s="3" t="s">
        <v>42</v>
      </c>
      <c r="AM3" s="3" t="s">
        <v>43</v>
      </c>
      <c r="AN3" s="6" t="s">
        <v>42</v>
      </c>
      <c r="AO3" s="6" t="s">
        <v>43</v>
      </c>
      <c r="AP3" s="13" t="s">
        <v>30</v>
      </c>
      <c r="AQ3" s="7" t="s">
        <v>42</v>
      </c>
      <c r="AR3" s="7" t="s">
        <v>43</v>
      </c>
      <c r="AS3" s="9" t="s">
        <v>45</v>
      </c>
      <c r="AT3" s="5" t="s">
        <v>10</v>
      </c>
      <c r="AU3" s="5" t="s">
        <v>22</v>
      </c>
      <c r="AV3" s="5" t="s">
        <v>23</v>
      </c>
      <c r="AW3" s="5" t="s">
        <v>24</v>
      </c>
      <c r="AX3" s="5" t="s">
        <v>25</v>
      </c>
      <c r="AY3" s="5" t="s">
        <v>82</v>
      </c>
      <c r="AZ3" s="13" t="s">
        <v>10</v>
      </c>
      <c r="BA3" s="13" t="s">
        <v>22</v>
      </c>
      <c r="BB3" s="13" t="s">
        <v>23</v>
      </c>
      <c r="BC3" s="13" t="s">
        <v>24</v>
      </c>
      <c r="BD3" s="13" t="s">
        <v>84</v>
      </c>
      <c r="BE3" s="13" t="s">
        <v>2</v>
      </c>
      <c r="BF3" s="14" t="s">
        <v>29</v>
      </c>
      <c r="BG3" s="14" t="s">
        <v>85</v>
      </c>
      <c r="BH3" s="14" t="s">
        <v>54</v>
      </c>
      <c r="BI3" s="12" t="s">
        <v>47</v>
      </c>
      <c r="BJ3" s="12" t="s">
        <v>48</v>
      </c>
      <c r="BK3" s="12" t="s">
        <v>49</v>
      </c>
      <c r="BL3" s="12" t="s">
        <v>91</v>
      </c>
      <c r="BM3" s="9" t="s">
        <v>32</v>
      </c>
      <c r="BN3" s="6" t="s">
        <v>34</v>
      </c>
      <c r="BO3" s="6" t="s">
        <v>35</v>
      </c>
      <c r="BP3" s="13" t="s">
        <v>57</v>
      </c>
      <c r="BQ3" s="13" t="s">
        <v>58</v>
      </c>
      <c r="BR3" s="13" t="s">
        <v>62</v>
      </c>
      <c r="BS3" s="13" t="s">
        <v>59</v>
      </c>
      <c r="BT3" s="13" t="s">
        <v>63</v>
      </c>
      <c r="BU3" s="13" t="s">
        <v>101</v>
      </c>
      <c r="BV3" s="13" t="s">
        <v>100</v>
      </c>
      <c r="BW3" s="13" t="s">
        <v>102</v>
      </c>
      <c r="BX3" s="13" t="s">
        <v>60</v>
      </c>
      <c r="BY3" s="13" t="s">
        <v>64</v>
      </c>
      <c r="BZ3" s="14" t="s">
        <v>93</v>
      </c>
      <c r="CA3" s="21" t="s">
        <v>8</v>
      </c>
    </row>
    <row r="4" spans="2:79">
      <c r="B4" s="22" t="s">
        <v>139</v>
      </c>
      <c r="C4" s="15" t="s">
        <v>140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23"/>
    </row>
    <row r="5" spans="2:79">
      <c r="B5" s="22" t="s">
        <v>139</v>
      </c>
      <c r="C5" s="15" t="s">
        <v>141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23"/>
    </row>
    <row r="6" spans="2:79">
      <c r="B6" s="22" t="s">
        <v>139</v>
      </c>
      <c r="C6" s="15" t="s">
        <v>142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23"/>
    </row>
    <row r="7" spans="2:79">
      <c r="B7" s="22" t="s">
        <v>139</v>
      </c>
      <c r="C7" s="15" t="s">
        <v>143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23"/>
    </row>
    <row r="8" spans="2:79">
      <c r="B8" s="22" t="s">
        <v>139</v>
      </c>
      <c r="C8" s="15" t="s">
        <v>144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23"/>
    </row>
    <row r="9" spans="2:79">
      <c r="B9" s="22" t="s">
        <v>139</v>
      </c>
      <c r="C9" s="15" t="s">
        <v>145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23"/>
    </row>
    <row r="10" spans="2:79">
      <c r="B10" s="22" t="s">
        <v>139</v>
      </c>
      <c r="C10" s="15" t="s">
        <v>146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23"/>
    </row>
    <row r="11" spans="2:79">
      <c r="B11" s="22" t="s">
        <v>139</v>
      </c>
      <c r="C11" s="15" t="s">
        <v>147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23"/>
    </row>
    <row r="12" spans="2:79">
      <c r="B12" s="22" t="s">
        <v>139</v>
      </c>
      <c r="C12" s="15" t="s">
        <v>148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23"/>
    </row>
    <row r="13" spans="2:79">
      <c r="B13" s="22" t="s">
        <v>139</v>
      </c>
      <c r="C13" s="15" t="s">
        <v>149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23"/>
    </row>
    <row r="14" spans="2:79">
      <c r="B14" s="22" t="s">
        <v>139</v>
      </c>
      <c r="C14" s="15" t="s">
        <v>150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23"/>
    </row>
    <row r="15" spans="2:79">
      <c r="B15" s="22" t="s">
        <v>139</v>
      </c>
      <c r="C15" s="15" t="s">
        <v>139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23"/>
    </row>
    <row r="16" spans="2:79">
      <c r="B16" s="22" t="s">
        <v>139</v>
      </c>
      <c r="C16" s="15" t="s">
        <v>151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23"/>
    </row>
    <row r="17" spans="2:79" ht="15.75" thickBot="1">
      <c r="B17" s="24" t="s">
        <v>152</v>
      </c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7"/>
    </row>
  </sheetData>
  <mergeCells count="17">
    <mergeCell ref="BF2:BH2"/>
    <mergeCell ref="BI2:BL2"/>
    <mergeCell ref="BN2:BO2"/>
    <mergeCell ref="BP2:BY2"/>
    <mergeCell ref="BZ2:CA2"/>
    <mergeCell ref="AZ2:BE2"/>
    <mergeCell ref="G2:L2"/>
    <mergeCell ref="M2:R2"/>
    <mergeCell ref="S2:U2"/>
    <mergeCell ref="V2:X2"/>
    <mergeCell ref="Y2:AA2"/>
    <mergeCell ref="AB2:AF2"/>
    <mergeCell ref="AG2:AK2"/>
    <mergeCell ref="AL2:AM2"/>
    <mergeCell ref="AN2:AO2"/>
    <mergeCell ref="AQ2:AR2"/>
    <mergeCell ref="AT2:AY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O174"/>
  <sheetViews>
    <sheetView workbookViewId="0">
      <pane xSplit="3" ySplit="2" topLeftCell="E124" activePane="bottomRight" state="frozen"/>
      <selection pane="topRight" activeCell="D1" sqref="D1"/>
      <selection pane="bottomLeft" activeCell="A3" sqref="A3"/>
      <selection pane="bottomRight" activeCell="G144" sqref="G144"/>
    </sheetView>
  </sheetViews>
  <sheetFormatPr defaultRowHeight="15"/>
  <cols>
    <col min="1" max="3" width="9.140625" style="72"/>
    <col min="4" max="4" width="34.7109375" style="72" customWidth="1"/>
    <col min="5" max="5" width="29.85546875" style="72" bestFit="1" customWidth="1"/>
    <col min="6" max="6" width="9.140625" style="72"/>
    <col min="7" max="7" width="14" style="72" bestFit="1" customWidth="1"/>
    <col min="8" max="8" width="12.28515625" style="72" customWidth="1"/>
    <col min="9" max="16384" width="9.140625" style="72"/>
  </cols>
  <sheetData>
    <row r="2" spans="2:15" ht="45">
      <c r="B2" s="104" t="s">
        <v>73</v>
      </c>
      <c r="C2" s="104" t="s">
        <v>74</v>
      </c>
      <c r="D2" s="104" t="s">
        <v>75</v>
      </c>
      <c r="E2" s="104" t="s">
        <v>76</v>
      </c>
      <c r="F2" s="104" t="s">
        <v>0</v>
      </c>
      <c r="G2" s="104" t="s">
        <v>50</v>
      </c>
      <c r="H2" s="105" t="s">
        <v>78</v>
      </c>
      <c r="I2" s="105" t="s">
        <v>79</v>
      </c>
      <c r="J2" s="105" t="s">
        <v>77</v>
      </c>
      <c r="K2" s="105" t="s">
        <v>95</v>
      </c>
      <c r="L2" s="105" t="s">
        <v>96</v>
      </c>
      <c r="M2" s="105" t="s">
        <v>97</v>
      </c>
      <c r="N2" s="105" t="s">
        <v>98</v>
      </c>
      <c r="O2" s="105" t="s">
        <v>99</v>
      </c>
    </row>
    <row r="3" spans="2:15">
      <c r="B3" s="106">
        <v>1</v>
      </c>
      <c r="C3" s="106" t="s">
        <v>104</v>
      </c>
      <c r="D3" s="106" t="s">
        <v>309</v>
      </c>
      <c r="E3" s="62" t="s">
        <v>237</v>
      </c>
      <c r="F3" s="90" t="s">
        <v>104</v>
      </c>
      <c r="G3" s="90" t="s">
        <v>153</v>
      </c>
      <c r="H3" s="91">
        <v>398</v>
      </c>
      <c r="I3" s="107">
        <v>10</v>
      </c>
      <c r="J3" s="92">
        <v>0.79</v>
      </c>
      <c r="K3" s="90">
        <v>491</v>
      </c>
      <c r="L3" s="90">
        <f>((H3-K3)/H3)*1005</f>
        <v>-234.83668341708545</v>
      </c>
      <c r="M3" s="93">
        <v>418</v>
      </c>
      <c r="N3" s="93">
        <v>478</v>
      </c>
      <c r="O3" s="94">
        <f>((N3-M3)/M3)*100</f>
        <v>14.354066985645932</v>
      </c>
    </row>
    <row r="4" spans="2:15">
      <c r="B4" s="106"/>
      <c r="C4" s="106"/>
      <c r="D4" s="106"/>
      <c r="E4" s="62" t="s">
        <v>238</v>
      </c>
      <c r="F4" s="90"/>
      <c r="G4" s="90"/>
      <c r="H4" s="91"/>
      <c r="I4" s="107">
        <v>15.1</v>
      </c>
      <c r="J4" s="90"/>
      <c r="K4" s="90"/>
      <c r="L4" s="90"/>
      <c r="M4" s="93"/>
      <c r="N4" s="93"/>
      <c r="O4" s="90"/>
    </row>
    <row r="5" spans="2:15">
      <c r="B5" s="106"/>
      <c r="C5" s="106"/>
      <c r="D5" s="106"/>
      <c r="E5" s="62" t="s">
        <v>239</v>
      </c>
      <c r="F5" s="90"/>
      <c r="G5" s="90"/>
      <c r="H5" s="91"/>
      <c r="I5" s="107">
        <v>0</v>
      </c>
      <c r="J5" s="90"/>
      <c r="K5" s="90"/>
      <c r="L5" s="90"/>
      <c r="M5" s="93"/>
      <c r="N5" s="93"/>
      <c r="O5" s="90"/>
    </row>
    <row r="6" spans="2:15">
      <c r="B6" s="106"/>
      <c r="C6" s="106"/>
      <c r="D6" s="106"/>
      <c r="E6" s="62" t="s">
        <v>240</v>
      </c>
      <c r="F6" s="90"/>
      <c r="G6" s="90"/>
      <c r="H6" s="91"/>
      <c r="I6" s="107">
        <v>78</v>
      </c>
      <c r="J6" s="90"/>
      <c r="K6" s="90"/>
      <c r="L6" s="90"/>
      <c r="M6" s="93"/>
      <c r="N6" s="93"/>
      <c r="O6" s="90"/>
    </row>
    <row r="7" spans="2:15">
      <c r="B7" s="106"/>
      <c r="C7" s="106"/>
      <c r="D7" s="106"/>
      <c r="E7" s="62" t="s">
        <v>241</v>
      </c>
      <c r="F7" s="90"/>
      <c r="G7" s="90"/>
      <c r="H7" s="91"/>
      <c r="I7" s="107">
        <v>17.5</v>
      </c>
      <c r="J7" s="90"/>
      <c r="K7" s="90"/>
      <c r="L7" s="90"/>
      <c r="M7" s="93"/>
      <c r="N7" s="93"/>
      <c r="O7" s="90"/>
    </row>
    <row r="8" spans="2:15">
      <c r="B8" s="106"/>
      <c r="C8" s="106"/>
      <c r="D8" s="106"/>
      <c r="E8" s="62" t="s">
        <v>242</v>
      </c>
      <c r="F8" s="90"/>
      <c r="G8" s="90"/>
      <c r="H8" s="91"/>
      <c r="I8" s="107">
        <v>25</v>
      </c>
      <c r="J8" s="90"/>
      <c r="K8" s="90"/>
      <c r="L8" s="90"/>
      <c r="M8" s="93"/>
      <c r="N8" s="93"/>
      <c r="O8" s="90"/>
    </row>
    <row r="9" spans="2:15">
      <c r="B9" s="106"/>
      <c r="C9" s="106"/>
      <c r="D9" s="106"/>
      <c r="E9" s="62" t="s">
        <v>243</v>
      </c>
      <c r="F9" s="90"/>
      <c r="G9" s="90"/>
      <c r="H9" s="91"/>
      <c r="I9" s="107">
        <v>0</v>
      </c>
      <c r="J9" s="90"/>
      <c r="K9" s="90"/>
      <c r="L9" s="90"/>
      <c r="M9" s="93"/>
      <c r="N9" s="93"/>
      <c r="O9" s="90"/>
    </row>
    <row r="10" spans="2:15">
      <c r="B10" s="106"/>
      <c r="C10" s="106"/>
      <c r="D10" s="106"/>
      <c r="E10" s="62" t="s">
        <v>244</v>
      </c>
      <c r="F10" s="90"/>
      <c r="G10" s="90"/>
      <c r="H10" s="91"/>
      <c r="I10" s="107">
        <v>10</v>
      </c>
      <c r="J10" s="90"/>
      <c r="K10" s="90"/>
      <c r="L10" s="90"/>
      <c r="M10" s="93"/>
      <c r="N10" s="93"/>
      <c r="O10" s="90"/>
    </row>
    <row r="11" spans="2:15">
      <c r="B11" s="106"/>
      <c r="C11" s="106"/>
      <c r="D11" s="106"/>
      <c r="E11" s="62" t="s">
        <v>245</v>
      </c>
      <c r="F11" s="90"/>
      <c r="G11" s="90"/>
      <c r="H11" s="91"/>
      <c r="I11" s="107">
        <v>17.5</v>
      </c>
      <c r="J11" s="90"/>
      <c r="K11" s="90"/>
      <c r="L11" s="90"/>
      <c r="M11" s="93"/>
      <c r="N11" s="93"/>
      <c r="O11" s="90"/>
    </row>
    <row r="12" spans="2:15">
      <c r="B12" s="106"/>
      <c r="C12" s="106"/>
      <c r="D12" s="106"/>
      <c r="E12" s="62" t="s">
        <v>246</v>
      </c>
      <c r="F12" s="90"/>
      <c r="G12" s="90"/>
      <c r="H12" s="91"/>
      <c r="I12" s="107">
        <v>40</v>
      </c>
      <c r="J12" s="90"/>
      <c r="K12" s="90"/>
      <c r="L12" s="90"/>
      <c r="M12" s="93"/>
      <c r="N12" s="93"/>
      <c r="O12" s="90"/>
    </row>
    <row r="13" spans="2:15">
      <c r="B13" s="106"/>
      <c r="C13" s="106"/>
      <c r="D13" s="106"/>
      <c r="E13" s="62" t="s">
        <v>247</v>
      </c>
      <c r="F13" s="90"/>
      <c r="G13" s="90"/>
      <c r="H13" s="91"/>
      <c r="I13" s="107">
        <v>35</v>
      </c>
      <c r="J13" s="90"/>
      <c r="K13" s="90"/>
      <c r="L13" s="90"/>
      <c r="M13" s="93"/>
      <c r="N13" s="93"/>
      <c r="O13" s="90"/>
    </row>
    <row r="14" spans="2:15">
      <c r="B14" s="106"/>
      <c r="C14" s="106"/>
      <c r="D14" s="106"/>
      <c r="E14" s="62" t="s">
        <v>248</v>
      </c>
      <c r="F14" s="90"/>
      <c r="G14" s="90"/>
      <c r="H14" s="91"/>
      <c r="I14" s="107">
        <v>40</v>
      </c>
      <c r="J14" s="90"/>
      <c r="K14" s="90"/>
      <c r="L14" s="90"/>
      <c r="M14" s="93"/>
      <c r="N14" s="93"/>
      <c r="O14" s="90"/>
    </row>
    <row r="15" spans="2:15">
      <c r="B15" s="106"/>
      <c r="C15" s="106"/>
      <c r="D15" s="106"/>
      <c r="E15" s="62" t="s">
        <v>249</v>
      </c>
      <c r="F15" s="90"/>
      <c r="G15" s="90"/>
      <c r="H15" s="91"/>
      <c r="I15" s="107">
        <v>10</v>
      </c>
      <c r="J15" s="90"/>
      <c r="K15" s="90"/>
      <c r="L15" s="90"/>
      <c r="M15" s="93"/>
      <c r="N15" s="93"/>
      <c r="O15" s="90"/>
    </row>
    <row r="16" spans="2:15">
      <c r="B16" s="106"/>
      <c r="C16" s="106"/>
      <c r="D16" s="106"/>
      <c r="E16" s="108" t="s">
        <v>250</v>
      </c>
      <c r="F16" s="90"/>
      <c r="G16" s="90"/>
      <c r="H16" s="91"/>
      <c r="I16" s="107">
        <v>20</v>
      </c>
      <c r="J16" s="90"/>
      <c r="K16" s="90"/>
      <c r="L16" s="90"/>
      <c r="M16" s="93"/>
      <c r="N16" s="93"/>
      <c r="O16" s="90"/>
    </row>
    <row r="17" spans="2:15" ht="28.5" customHeight="1">
      <c r="B17" s="109">
        <v>2</v>
      </c>
      <c r="C17" s="109" t="s">
        <v>104</v>
      </c>
      <c r="D17" s="109" t="s">
        <v>310</v>
      </c>
      <c r="E17" s="108" t="s">
        <v>311</v>
      </c>
      <c r="F17" s="62" t="s">
        <v>104</v>
      </c>
      <c r="G17" s="62" t="s">
        <v>153</v>
      </c>
      <c r="H17" s="87">
        <v>274.3</v>
      </c>
      <c r="I17" s="62">
        <v>33</v>
      </c>
      <c r="J17" s="62">
        <v>12</v>
      </c>
      <c r="K17" s="62">
        <v>0</v>
      </c>
      <c r="L17" s="95">
        <v>1</v>
      </c>
      <c r="M17" s="62">
        <v>0</v>
      </c>
      <c r="N17" s="62">
        <v>218</v>
      </c>
      <c r="O17" s="95">
        <v>1</v>
      </c>
    </row>
    <row r="18" spans="2:15" ht="21" customHeight="1">
      <c r="B18" s="110">
        <v>3</v>
      </c>
      <c r="C18" s="110" t="s">
        <v>104</v>
      </c>
      <c r="D18" s="110" t="s">
        <v>312</v>
      </c>
      <c r="E18" s="108" t="s">
        <v>306</v>
      </c>
      <c r="F18" s="90" t="s">
        <v>104</v>
      </c>
      <c r="G18" s="90" t="s">
        <v>153</v>
      </c>
      <c r="H18" s="90">
        <v>296</v>
      </c>
      <c r="I18" s="107">
        <v>98</v>
      </c>
      <c r="J18" s="62">
        <v>72</v>
      </c>
      <c r="K18" s="62">
        <v>0</v>
      </c>
      <c r="L18" s="95">
        <v>1</v>
      </c>
      <c r="M18" s="62">
        <v>0</v>
      </c>
      <c r="N18" s="62">
        <v>362</v>
      </c>
      <c r="O18" s="95">
        <v>1</v>
      </c>
    </row>
    <row r="19" spans="2:15">
      <c r="B19" s="110"/>
      <c r="C19" s="110"/>
      <c r="D19" s="110"/>
      <c r="E19" s="108" t="s">
        <v>308</v>
      </c>
      <c r="F19" s="90"/>
      <c r="G19" s="90"/>
      <c r="H19" s="90"/>
      <c r="I19" s="107">
        <v>118.35</v>
      </c>
      <c r="J19" s="62"/>
      <c r="K19" s="62"/>
      <c r="L19" s="62"/>
      <c r="M19" s="62"/>
      <c r="N19" s="62"/>
      <c r="O19" s="62"/>
    </row>
    <row r="20" spans="2:15">
      <c r="B20" s="110">
        <v>4</v>
      </c>
      <c r="C20" s="110" t="s">
        <v>104</v>
      </c>
      <c r="D20" s="110" t="s">
        <v>313</v>
      </c>
      <c r="E20" s="108" t="s">
        <v>314</v>
      </c>
      <c r="F20" s="96" t="s">
        <v>104</v>
      </c>
      <c r="G20" s="96" t="s">
        <v>153</v>
      </c>
      <c r="H20" s="90">
        <v>718</v>
      </c>
      <c r="I20" s="107">
        <v>43.5</v>
      </c>
      <c r="J20" s="90">
        <v>45</v>
      </c>
      <c r="K20" s="90">
        <v>0</v>
      </c>
      <c r="L20" s="90">
        <v>100</v>
      </c>
      <c r="M20" s="90">
        <v>0</v>
      </c>
      <c r="N20" s="90">
        <v>918</v>
      </c>
      <c r="O20" s="92">
        <v>1</v>
      </c>
    </row>
    <row r="21" spans="2:15">
      <c r="B21" s="110"/>
      <c r="C21" s="110"/>
      <c r="D21" s="110"/>
      <c r="E21" s="108" t="s">
        <v>253</v>
      </c>
      <c r="F21" s="97"/>
      <c r="G21" s="97"/>
      <c r="H21" s="90"/>
      <c r="I21" s="107">
        <v>20</v>
      </c>
      <c r="J21" s="90"/>
      <c r="K21" s="90"/>
      <c r="L21" s="90"/>
      <c r="M21" s="90"/>
      <c r="N21" s="90"/>
      <c r="O21" s="90"/>
    </row>
    <row r="22" spans="2:15">
      <c r="B22" s="110"/>
      <c r="C22" s="110"/>
      <c r="D22" s="110"/>
      <c r="E22" s="108" t="s">
        <v>256</v>
      </c>
      <c r="F22" s="97"/>
      <c r="G22" s="97"/>
      <c r="H22" s="90"/>
      <c r="I22" s="107">
        <v>10</v>
      </c>
      <c r="J22" s="90"/>
      <c r="K22" s="90"/>
      <c r="L22" s="90"/>
      <c r="M22" s="90"/>
      <c r="N22" s="90"/>
      <c r="O22" s="90"/>
    </row>
    <row r="23" spans="2:15">
      <c r="B23" s="110"/>
      <c r="C23" s="110"/>
      <c r="D23" s="110"/>
      <c r="E23" s="108" t="s">
        <v>244</v>
      </c>
      <c r="F23" s="97"/>
      <c r="G23" s="97"/>
      <c r="H23" s="90"/>
      <c r="I23" s="107">
        <v>0</v>
      </c>
      <c r="J23" s="90"/>
      <c r="K23" s="90"/>
      <c r="L23" s="90"/>
      <c r="M23" s="90"/>
      <c r="N23" s="90"/>
      <c r="O23" s="90"/>
    </row>
    <row r="24" spans="2:15">
      <c r="B24" s="110"/>
      <c r="C24" s="110"/>
      <c r="D24" s="110"/>
      <c r="E24" s="62" t="s">
        <v>294</v>
      </c>
      <c r="F24" s="97"/>
      <c r="G24" s="97"/>
      <c r="H24" s="90"/>
      <c r="I24" s="107">
        <v>24</v>
      </c>
      <c r="J24" s="90"/>
      <c r="K24" s="90"/>
      <c r="L24" s="90"/>
      <c r="M24" s="90"/>
      <c r="N24" s="90"/>
      <c r="O24" s="90"/>
    </row>
    <row r="25" spans="2:15">
      <c r="B25" s="110"/>
      <c r="C25" s="110"/>
      <c r="D25" s="110"/>
      <c r="E25" s="62" t="s">
        <v>297</v>
      </c>
      <c r="F25" s="97"/>
      <c r="G25" s="97"/>
      <c r="H25" s="90"/>
      <c r="I25" s="107">
        <v>0</v>
      </c>
      <c r="J25" s="90"/>
      <c r="K25" s="90"/>
      <c r="L25" s="90"/>
      <c r="M25" s="90"/>
      <c r="N25" s="90"/>
      <c r="O25" s="90"/>
    </row>
    <row r="26" spans="2:15">
      <c r="B26" s="110"/>
      <c r="C26" s="110"/>
      <c r="D26" s="110"/>
      <c r="E26" s="62" t="s">
        <v>298</v>
      </c>
      <c r="F26" s="97"/>
      <c r="G26" s="97"/>
      <c r="H26" s="90"/>
      <c r="I26" s="107">
        <v>15</v>
      </c>
      <c r="J26" s="90"/>
      <c r="K26" s="90"/>
      <c r="L26" s="90"/>
      <c r="M26" s="90"/>
      <c r="N26" s="90"/>
      <c r="O26" s="90"/>
    </row>
    <row r="27" spans="2:15">
      <c r="B27" s="110"/>
      <c r="C27" s="110"/>
      <c r="D27" s="110"/>
      <c r="E27" s="62" t="s">
        <v>301</v>
      </c>
      <c r="F27" s="97"/>
      <c r="G27" s="97"/>
      <c r="H27" s="90"/>
      <c r="I27" s="107">
        <v>60</v>
      </c>
      <c r="J27" s="90"/>
      <c r="K27" s="90"/>
      <c r="L27" s="90"/>
      <c r="M27" s="90"/>
      <c r="N27" s="90"/>
      <c r="O27" s="90"/>
    </row>
    <row r="28" spans="2:15">
      <c r="B28" s="110"/>
      <c r="C28" s="110"/>
      <c r="D28" s="110"/>
      <c r="E28" s="62" t="s">
        <v>302</v>
      </c>
      <c r="F28" s="97"/>
      <c r="G28" s="97"/>
      <c r="H28" s="90"/>
      <c r="I28" s="107">
        <v>82.5</v>
      </c>
      <c r="J28" s="90"/>
      <c r="K28" s="90"/>
      <c r="L28" s="90"/>
      <c r="M28" s="90"/>
      <c r="N28" s="90"/>
      <c r="O28" s="90"/>
    </row>
    <row r="29" spans="2:15">
      <c r="B29" s="110"/>
      <c r="C29" s="110"/>
      <c r="D29" s="110"/>
      <c r="E29" s="108" t="s">
        <v>307</v>
      </c>
      <c r="F29" s="97"/>
      <c r="G29" s="97"/>
      <c r="H29" s="90"/>
      <c r="I29" s="107">
        <v>42.5</v>
      </c>
      <c r="J29" s="90"/>
      <c r="K29" s="90"/>
      <c r="L29" s="90"/>
      <c r="M29" s="90"/>
      <c r="N29" s="90"/>
      <c r="O29" s="90"/>
    </row>
    <row r="30" spans="2:15">
      <c r="B30" s="110"/>
      <c r="C30" s="110"/>
      <c r="D30" s="110"/>
      <c r="E30" s="108" t="s">
        <v>304</v>
      </c>
      <c r="F30" s="97"/>
      <c r="G30" s="97"/>
      <c r="H30" s="90"/>
      <c r="I30" s="107">
        <v>0</v>
      </c>
      <c r="J30" s="90"/>
      <c r="K30" s="90"/>
      <c r="L30" s="90"/>
      <c r="M30" s="90"/>
      <c r="N30" s="90"/>
      <c r="O30" s="90"/>
    </row>
    <row r="31" spans="2:15">
      <c r="B31" s="110"/>
      <c r="C31" s="110"/>
      <c r="D31" s="110"/>
      <c r="E31" s="108" t="s">
        <v>315</v>
      </c>
      <c r="F31" s="98"/>
      <c r="G31" s="98"/>
      <c r="H31" s="90"/>
      <c r="I31" s="107">
        <v>27.5</v>
      </c>
      <c r="J31" s="90"/>
      <c r="K31" s="90"/>
      <c r="L31" s="90"/>
      <c r="M31" s="90"/>
      <c r="N31" s="90"/>
      <c r="O31" s="90"/>
    </row>
    <row r="32" spans="2:15" ht="31.5" customHeight="1">
      <c r="B32" s="109">
        <v>5</v>
      </c>
      <c r="C32" s="109" t="s">
        <v>104</v>
      </c>
      <c r="D32" s="109" t="s">
        <v>316</v>
      </c>
      <c r="E32" s="62" t="s">
        <v>254</v>
      </c>
      <c r="F32" s="62" t="s">
        <v>104</v>
      </c>
      <c r="G32" s="62" t="s">
        <v>153</v>
      </c>
      <c r="H32" s="62">
        <v>164</v>
      </c>
      <c r="I32" s="62">
        <v>20</v>
      </c>
      <c r="J32" s="62">
        <v>13</v>
      </c>
      <c r="K32" s="62">
        <v>160</v>
      </c>
      <c r="L32" s="99">
        <v>2.5000000000000001E-2</v>
      </c>
      <c r="M32" s="62">
        <v>173</v>
      </c>
      <c r="N32" s="62">
        <v>135</v>
      </c>
      <c r="O32" s="99">
        <v>-0.28499999999999998</v>
      </c>
    </row>
    <row r="33" spans="2:15">
      <c r="B33" s="108">
        <v>6</v>
      </c>
      <c r="C33" s="108" t="s">
        <v>104</v>
      </c>
      <c r="D33" s="108" t="s">
        <v>317</v>
      </c>
      <c r="E33" s="62" t="s">
        <v>262</v>
      </c>
      <c r="F33" s="62"/>
      <c r="G33" s="62"/>
      <c r="H33" s="62">
        <v>38</v>
      </c>
      <c r="I33" s="62">
        <v>20</v>
      </c>
      <c r="J33" s="62">
        <v>54</v>
      </c>
      <c r="K33" s="62">
        <v>103</v>
      </c>
      <c r="L33" s="95">
        <v>-0.38</v>
      </c>
      <c r="M33" s="62">
        <v>203</v>
      </c>
      <c r="N33" s="62">
        <v>90</v>
      </c>
      <c r="O33" s="99">
        <v>-0.55500000000000005</v>
      </c>
    </row>
    <row r="34" spans="2:15">
      <c r="B34" s="111">
        <v>7</v>
      </c>
      <c r="C34" s="111" t="s">
        <v>104</v>
      </c>
      <c r="D34" s="111" t="s">
        <v>318</v>
      </c>
      <c r="E34" s="62" t="s">
        <v>264</v>
      </c>
      <c r="F34" s="96" t="s">
        <v>104</v>
      </c>
      <c r="G34" s="96" t="s">
        <v>153</v>
      </c>
      <c r="H34" s="90">
        <v>0</v>
      </c>
      <c r="I34" s="62">
        <v>0</v>
      </c>
      <c r="J34" s="90">
        <v>0</v>
      </c>
      <c r="K34" s="90">
        <v>45</v>
      </c>
      <c r="L34" s="90">
        <v>-100</v>
      </c>
      <c r="M34" s="90">
        <v>135</v>
      </c>
      <c r="N34" s="90">
        <v>85</v>
      </c>
      <c r="O34" s="92">
        <v>-0.37</v>
      </c>
    </row>
    <row r="35" spans="2:15">
      <c r="B35" s="111"/>
      <c r="C35" s="111"/>
      <c r="D35" s="111"/>
      <c r="E35" s="62" t="s">
        <v>265</v>
      </c>
      <c r="F35" s="97"/>
      <c r="G35" s="97"/>
      <c r="H35" s="90"/>
      <c r="I35" s="62">
        <v>0</v>
      </c>
      <c r="J35" s="90"/>
      <c r="K35" s="90"/>
      <c r="L35" s="90"/>
      <c r="M35" s="90"/>
      <c r="N35" s="90"/>
      <c r="O35" s="90"/>
    </row>
    <row r="36" spans="2:15">
      <c r="B36" s="111"/>
      <c r="C36" s="111"/>
      <c r="D36" s="111"/>
      <c r="E36" s="62" t="s">
        <v>278</v>
      </c>
      <c r="F36" s="98"/>
      <c r="G36" s="98"/>
      <c r="H36" s="90"/>
      <c r="I36" s="62">
        <v>0</v>
      </c>
      <c r="J36" s="90"/>
      <c r="K36" s="90"/>
      <c r="L36" s="90"/>
      <c r="M36" s="90"/>
      <c r="N36" s="90"/>
      <c r="O36" s="90"/>
    </row>
    <row r="37" spans="2:15">
      <c r="B37" s="111">
        <v>8</v>
      </c>
      <c r="C37" s="111" t="s">
        <v>104</v>
      </c>
      <c r="D37" s="111" t="s">
        <v>320</v>
      </c>
      <c r="E37" s="108" t="s">
        <v>308</v>
      </c>
      <c r="F37" s="96" t="s">
        <v>104</v>
      </c>
      <c r="G37" s="96" t="s">
        <v>153</v>
      </c>
      <c r="H37" s="90">
        <v>365</v>
      </c>
      <c r="I37" s="107">
        <v>0</v>
      </c>
      <c r="J37" s="90">
        <v>47</v>
      </c>
      <c r="K37" s="90">
        <v>519</v>
      </c>
      <c r="L37" s="92">
        <v>-0.28999999999999998</v>
      </c>
      <c r="M37" s="90">
        <v>552</v>
      </c>
      <c r="N37" s="90">
        <v>524</v>
      </c>
      <c r="O37" s="92">
        <v>-0.05</v>
      </c>
    </row>
    <row r="38" spans="2:15">
      <c r="B38" s="111"/>
      <c r="C38" s="111"/>
      <c r="D38" s="111"/>
      <c r="E38" s="62" t="s">
        <v>319</v>
      </c>
      <c r="F38" s="97"/>
      <c r="G38" s="97"/>
      <c r="H38" s="90"/>
      <c r="I38" s="107">
        <v>42</v>
      </c>
      <c r="J38" s="90"/>
      <c r="K38" s="90"/>
      <c r="L38" s="90"/>
      <c r="M38" s="90"/>
      <c r="N38" s="90"/>
      <c r="O38" s="90"/>
    </row>
    <row r="39" spans="2:15">
      <c r="B39" s="111"/>
      <c r="C39" s="111"/>
      <c r="D39" s="111"/>
      <c r="E39" s="62" t="s">
        <v>252</v>
      </c>
      <c r="F39" s="97"/>
      <c r="G39" s="97"/>
      <c r="H39" s="90"/>
      <c r="I39" s="107">
        <v>0</v>
      </c>
      <c r="J39" s="90"/>
      <c r="K39" s="90"/>
      <c r="L39" s="90"/>
      <c r="M39" s="90"/>
      <c r="N39" s="90"/>
      <c r="O39" s="90"/>
    </row>
    <row r="40" spans="2:15">
      <c r="B40" s="111"/>
      <c r="C40" s="111"/>
      <c r="D40" s="111"/>
      <c r="E40" s="62" t="s">
        <v>255</v>
      </c>
      <c r="F40" s="97"/>
      <c r="G40" s="97"/>
      <c r="H40" s="90"/>
      <c r="I40" s="107">
        <v>25</v>
      </c>
      <c r="J40" s="90"/>
      <c r="K40" s="90"/>
      <c r="L40" s="90"/>
      <c r="M40" s="90"/>
      <c r="N40" s="90"/>
      <c r="O40" s="90"/>
    </row>
    <row r="41" spans="2:15">
      <c r="B41" s="111"/>
      <c r="C41" s="111"/>
      <c r="D41" s="111"/>
      <c r="E41" s="62" t="s">
        <v>284</v>
      </c>
      <c r="F41" s="97"/>
      <c r="G41" s="97"/>
      <c r="H41" s="90"/>
      <c r="I41" s="107">
        <v>30</v>
      </c>
      <c r="J41" s="90"/>
      <c r="K41" s="90"/>
      <c r="L41" s="90"/>
      <c r="M41" s="90"/>
      <c r="N41" s="90"/>
      <c r="O41" s="90"/>
    </row>
    <row r="42" spans="2:15">
      <c r="B42" s="111"/>
      <c r="C42" s="111"/>
      <c r="D42" s="111"/>
      <c r="E42" s="62" t="s">
        <v>285</v>
      </c>
      <c r="F42" s="97"/>
      <c r="G42" s="97"/>
      <c r="H42" s="90"/>
      <c r="I42" s="107">
        <v>43</v>
      </c>
      <c r="J42" s="90"/>
      <c r="K42" s="90"/>
      <c r="L42" s="90"/>
      <c r="M42" s="90"/>
      <c r="N42" s="90"/>
      <c r="O42" s="90"/>
    </row>
    <row r="43" spans="2:15">
      <c r="B43" s="111"/>
      <c r="C43" s="111"/>
      <c r="D43" s="111"/>
      <c r="E43" s="62" t="s">
        <v>300</v>
      </c>
      <c r="F43" s="98"/>
      <c r="G43" s="98"/>
      <c r="H43" s="90"/>
      <c r="I43" s="107">
        <v>32</v>
      </c>
      <c r="J43" s="90"/>
      <c r="K43" s="90"/>
      <c r="L43" s="90"/>
      <c r="M43" s="90"/>
      <c r="N43" s="90"/>
      <c r="O43" s="90"/>
    </row>
    <row r="44" spans="2:15" ht="18.75" customHeight="1">
      <c r="B44" s="111">
        <v>9</v>
      </c>
      <c r="C44" s="111" t="s">
        <v>104</v>
      </c>
      <c r="D44" s="111" t="s">
        <v>321</v>
      </c>
      <c r="E44" s="62" t="s">
        <v>270</v>
      </c>
      <c r="F44" s="96" t="s">
        <v>104</v>
      </c>
      <c r="G44" s="96" t="s">
        <v>153</v>
      </c>
      <c r="H44" s="90">
        <v>42</v>
      </c>
      <c r="I44" s="107">
        <v>8.5</v>
      </c>
      <c r="J44" s="90">
        <v>70</v>
      </c>
      <c r="K44" s="90">
        <v>53</v>
      </c>
      <c r="L44" s="92">
        <v>-0.2</v>
      </c>
      <c r="M44" s="90">
        <v>100</v>
      </c>
      <c r="N44" s="90">
        <v>75</v>
      </c>
      <c r="O44" s="92">
        <v>-0.25</v>
      </c>
    </row>
    <row r="45" spans="2:15">
      <c r="B45" s="111"/>
      <c r="C45" s="111"/>
      <c r="D45" s="111"/>
      <c r="E45" s="62" t="s">
        <v>295</v>
      </c>
      <c r="F45" s="97"/>
      <c r="G45" s="97"/>
      <c r="H45" s="90"/>
      <c r="I45" s="107">
        <v>21.5</v>
      </c>
      <c r="J45" s="90"/>
      <c r="K45" s="90"/>
      <c r="L45" s="90"/>
      <c r="M45" s="90"/>
      <c r="N45" s="90"/>
      <c r="O45" s="90"/>
    </row>
    <row r="46" spans="2:15">
      <c r="B46" s="111"/>
      <c r="C46" s="111"/>
      <c r="D46" s="111"/>
      <c r="E46" s="108" t="s">
        <v>322</v>
      </c>
      <c r="F46" s="98"/>
      <c r="G46" s="98"/>
      <c r="H46" s="90"/>
      <c r="I46" s="62"/>
      <c r="J46" s="90"/>
      <c r="K46" s="90"/>
      <c r="L46" s="90"/>
      <c r="M46" s="90"/>
      <c r="N46" s="90"/>
      <c r="O46" s="90"/>
    </row>
    <row r="47" spans="2:15">
      <c r="B47" s="108">
        <v>10</v>
      </c>
      <c r="C47" s="108" t="s">
        <v>104</v>
      </c>
      <c r="D47" s="108" t="s">
        <v>323</v>
      </c>
      <c r="E47" s="62" t="s">
        <v>257</v>
      </c>
      <c r="F47" s="62" t="s">
        <v>104</v>
      </c>
      <c r="G47" s="62" t="s">
        <v>153</v>
      </c>
      <c r="H47" s="62">
        <v>57</v>
      </c>
      <c r="I47" s="62">
        <v>35</v>
      </c>
      <c r="J47" s="62">
        <v>60</v>
      </c>
      <c r="K47" s="62">
        <v>103</v>
      </c>
      <c r="L47" s="95">
        <v>-0.45</v>
      </c>
      <c r="M47" s="62">
        <v>79</v>
      </c>
      <c r="N47" s="62">
        <v>61</v>
      </c>
      <c r="O47" s="95">
        <v>-0.22</v>
      </c>
    </row>
    <row r="48" spans="2:15">
      <c r="B48" s="108">
        <v>11</v>
      </c>
      <c r="C48" s="108" t="s">
        <v>104</v>
      </c>
      <c r="D48" s="108" t="s">
        <v>324</v>
      </c>
      <c r="E48" s="62" t="s">
        <v>273</v>
      </c>
      <c r="F48" s="62" t="s">
        <v>104</v>
      </c>
      <c r="G48" s="62" t="s">
        <v>153</v>
      </c>
      <c r="H48" s="62">
        <v>55</v>
      </c>
      <c r="I48" s="62">
        <v>35</v>
      </c>
      <c r="J48" s="62">
        <v>62</v>
      </c>
      <c r="K48" s="62">
        <v>115</v>
      </c>
      <c r="L48" s="95">
        <v>-0.52</v>
      </c>
      <c r="M48" s="62">
        <v>144</v>
      </c>
      <c r="N48" s="62">
        <v>132</v>
      </c>
      <c r="O48" s="95">
        <v>-7.0000000000000007E-2</v>
      </c>
    </row>
    <row r="49" spans="2:15">
      <c r="B49" s="90">
        <v>12</v>
      </c>
      <c r="C49" s="90" t="s">
        <v>104</v>
      </c>
      <c r="D49" s="90" t="s">
        <v>203</v>
      </c>
      <c r="E49" s="62" t="s">
        <v>258</v>
      </c>
      <c r="F49" s="96" t="s">
        <v>104</v>
      </c>
      <c r="G49" s="90" t="s">
        <v>173</v>
      </c>
      <c r="H49" s="96">
        <v>440</v>
      </c>
      <c r="I49" s="107">
        <v>0</v>
      </c>
      <c r="J49" s="100">
        <v>0.77</v>
      </c>
      <c r="K49" s="96">
        <v>478</v>
      </c>
      <c r="L49" s="100">
        <v>-0.08</v>
      </c>
      <c r="M49" s="96">
        <v>399</v>
      </c>
      <c r="N49" s="96">
        <v>419</v>
      </c>
      <c r="O49" s="100">
        <v>0.05</v>
      </c>
    </row>
    <row r="50" spans="2:15">
      <c r="B50" s="90"/>
      <c r="C50" s="90"/>
      <c r="D50" s="90"/>
      <c r="E50" s="62" t="s">
        <v>261</v>
      </c>
      <c r="F50" s="97"/>
      <c r="G50" s="90"/>
      <c r="H50" s="97"/>
      <c r="I50" s="107">
        <v>0</v>
      </c>
      <c r="J50" s="97"/>
      <c r="K50" s="97"/>
      <c r="L50" s="97"/>
      <c r="M50" s="97"/>
      <c r="N50" s="97"/>
      <c r="O50" s="97"/>
    </row>
    <row r="51" spans="2:15">
      <c r="B51" s="90"/>
      <c r="C51" s="90"/>
      <c r="D51" s="90"/>
      <c r="E51" s="62" t="s">
        <v>263</v>
      </c>
      <c r="F51" s="97"/>
      <c r="G51" s="90"/>
      <c r="H51" s="97"/>
      <c r="I51" s="107">
        <v>47</v>
      </c>
      <c r="J51" s="97"/>
      <c r="K51" s="97"/>
      <c r="L51" s="97"/>
      <c r="M51" s="97"/>
      <c r="N51" s="97"/>
      <c r="O51" s="97"/>
    </row>
    <row r="52" spans="2:15">
      <c r="B52" s="90"/>
      <c r="C52" s="90"/>
      <c r="D52" s="90"/>
      <c r="E52" s="62" t="s">
        <v>266</v>
      </c>
      <c r="F52" s="97"/>
      <c r="G52" s="90"/>
      <c r="H52" s="97"/>
      <c r="I52" s="107">
        <v>159</v>
      </c>
      <c r="J52" s="97"/>
      <c r="K52" s="97"/>
      <c r="L52" s="97"/>
      <c r="M52" s="97"/>
      <c r="N52" s="97"/>
      <c r="O52" s="97"/>
    </row>
    <row r="53" spans="2:15">
      <c r="B53" s="90"/>
      <c r="C53" s="90"/>
      <c r="D53" s="90"/>
      <c r="E53" s="62" t="s">
        <v>271</v>
      </c>
      <c r="F53" s="97"/>
      <c r="G53" s="90"/>
      <c r="H53" s="97"/>
      <c r="I53" s="107">
        <v>94.5</v>
      </c>
      <c r="J53" s="97"/>
      <c r="K53" s="97"/>
      <c r="L53" s="97"/>
      <c r="M53" s="97"/>
      <c r="N53" s="97"/>
      <c r="O53" s="97"/>
    </row>
    <row r="54" spans="2:15">
      <c r="B54" s="90"/>
      <c r="C54" s="90"/>
      <c r="D54" s="90"/>
      <c r="E54" s="62" t="s">
        <v>291</v>
      </c>
      <c r="F54" s="97"/>
      <c r="G54" s="90"/>
      <c r="H54" s="97"/>
      <c r="I54" s="107">
        <v>0</v>
      </c>
      <c r="J54" s="97"/>
      <c r="K54" s="97"/>
      <c r="L54" s="97"/>
      <c r="M54" s="97"/>
      <c r="N54" s="97"/>
      <c r="O54" s="97"/>
    </row>
    <row r="55" spans="2:15">
      <c r="B55" s="90"/>
      <c r="C55" s="90"/>
      <c r="D55" s="90"/>
      <c r="E55" s="108" t="s">
        <v>303</v>
      </c>
      <c r="F55" s="97"/>
      <c r="G55" s="90"/>
      <c r="H55" s="97"/>
      <c r="I55" s="107">
        <v>43.5</v>
      </c>
      <c r="J55" s="97"/>
      <c r="K55" s="97"/>
      <c r="L55" s="97"/>
      <c r="M55" s="97"/>
      <c r="N55" s="97"/>
      <c r="O55" s="97"/>
    </row>
    <row r="56" spans="2:15">
      <c r="B56" s="90"/>
      <c r="C56" s="90"/>
      <c r="D56" s="90"/>
      <c r="E56" s="108" t="s">
        <v>305</v>
      </c>
      <c r="F56" s="98"/>
      <c r="G56" s="90"/>
      <c r="H56" s="98"/>
      <c r="I56" s="107">
        <v>0</v>
      </c>
      <c r="J56" s="98"/>
      <c r="K56" s="98"/>
      <c r="L56" s="98"/>
      <c r="M56" s="98"/>
      <c r="N56" s="98"/>
      <c r="O56" s="98"/>
    </row>
    <row r="57" spans="2:15">
      <c r="B57" s="90">
        <v>13</v>
      </c>
      <c r="C57" s="90" t="s">
        <v>104</v>
      </c>
      <c r="D57" s="90" t="s">
        <v>325</v>
      </c>
      <c r="E57" s="62" t="s">
        <v>259</v>
      </c>
      <c r="F57" s="90" t="s">
        <v>104</v>
      </c>
      <c r="G57" s="90" t="s">
        <v>173</v>
      </c>
      <c r="H57" s="90">
        <v>484</v>
      </c>
      <c r="I57" s="107">
        <v>60</v>
      </c>
      <c r="J57" s="90">
        <v>87</v>
      </c>
      <c r="K57" s="90">
        <v>719</v>
      </c>
      <c r="L57" s="92">
        <v>-0.33</v>
      </c>
      <c r="M57" s="90">
        <v>601</v>
      </c>
      <c r="N57" s="90">
        <v>609</v>
      </c>
      <c r="O57" s="92">
        <v>0.01</v>
      </c>
    </row>
    <row r="58" spans="2:15">
      <c r="B58" s="90"/>
      <c r="C58" s="90"/>
      <c r="D58" s="90"/>
      <c r="E58" s="62" t="s">
        <v>260</v>
      </c>
      <c r="F58" s="90"/>
      <c r="G58" s="90"/>
      <c r="H58" s="90"/>
      <c r="I58" s="107">
        <v>67</v>
      </c>
      <c r="J58" s="90"/>
      <c r="K58" s="90"/>
      <c r="L58" s="90"/>
      <c r="M58" s="90"/>
      <c r="N58" s="90"/>
      <c r="O58" s="90"/>
    </row>
    <row r="59" spans="2:15">
      <c r="B59" s="90"/>
      <c r="C59" s="90"/>
      <c r="D59" s="90"/>
      <c r="E59" s="62" t="s">
        <v>267</v>
      </c>
      <c r="F59" s="90"/>
      <c r="G59" s="90"/>
      <c r="H59" s="90"/>
      <c r="I59" s="107">
        <v>109.5</v>
      </c>
      <c r="J59" s="90"/>
      <c r="K59" s="90"/>
      <c r="L59" s="90"/>
      <c r="M59" s="90"/>
      <c r="N59" s="90"/>
      <c r="O59" s="90"/>
    </row>
    <row r="60" spans="2:15">
      <c r="B60" s="90"/>
      <c r="C60" s="90"/>
      <c r="D60" s="90"/>
      <c r="E60" s="62" t="s">
        <v>269</v>
      </c>
      <c r="F60" s="90"/>
      <c r="G60" s="90"/>
      <c r="H60" s="90"/>
      <c r="I60" s="107">
        <v>17.5</v>
      </c>
      <c r="J60" s="90"/>
      <c r="K60" s="90"/>
      <c r="L60" s="90"/>
      <c r="M60" s="90"/>
      <c r="N60" s="90"/>
      <c r="O60" s="90"/>
    </row>
    <row r="61" spans="2:15">
      <c r="B61" s="90"/>
      <c r="C61" s="90"/>
      <c r="D61" s="90"/>
      <c r="E61" s="62" t="s">
        <v>274</v>
      </c>
      <c r="F61" s="90"/>
      <c r="G61" s="90"/>
      <c r="H61" s="90"/>
      <c r="I61" s="107">
        <v>45</v>
      </c>
      <c r="J61" s="90"/>
      <c r="K61" s="90"/>
      <c r="L61" s="90"/>
      <c r="M61" s="90"/>
      <c r="N61" s="90"/>
      <c r="O61" s="90"/>
    </row>
    <row r="62" spans="2:15">
      <c r="B62" s="90"/>
      <c r="C62" s="90"/>
      <c r="D62" s="90"/>
      <c r="E62" s="62" t="s">
        <v>277</v>
      </c>
      <c r="F62" s="90"/>
      <c r="G62" s="90"/>
      <c r="H62" s="90"/>
      <c r="I62" s="107">
        <v>20</v>
      </c>
      <c r="J62" s="90"/>
      <c r="K62" s="90"/>
      <c r="L62" s="90"/>
      <c r="M62" s="90"/>
      <c r="N62" s="90"/>
      <c r="O62" s="90"/>
    </row>
    <row r="63" spans="2:15">
      <c r="B63" s="90"/>
      <c r="C63" s="90"/>
      <c r="D63" s="90"/>
      <c r="E63" s="62" t="s">
        <v>289</v>
      </c>
      <c r="F63" s="90"/>
      <c r="G63" s="90"/>
      <c r="H63" s="90"/>
      <c r="I63" s="107">
        <v>45</v>
      </c>
      <c r="J63" s="90"/>
      <c r="K63" s="90"/>
      <c r="L63" s="90"/>
      <c r="M63" s="90"/>
      <c r="N63" s="90"/>
      <c r="O63" s="90"/>
    </row>
    <row r="64" spans="2:15">
      <c r="B64" s="90"/>
      <c r="C64" s="90"/>
      <c r="D64" s="90"/>
      <c r="E64" s="62" t="s">
        <v>290</v>
      </c>
      <c r="F64" s="90"/>
      <c r="G64" s="90"/>
      <c r="H64" s="90"/>
      <c r="I64" s="107">
        <v>30</v>
      </c>
      <c r="J64" s="90"/>
      <c r="K64" s="90"/>
      <c r="L64" s="90"/>
      <c r="M64" s="90"/>
      <c r="N64" s="90"/>
      <c r="O64" s="90"/>
    </row>
    <row r="65" spans="2:15">
      <c r="B65" s="90"/>
      <c r="C65" s="90"/>
      <c r="D65" s="90"/>
      <c r="E65" s="62" t="s">
        <v>293</v>
      </c>
      <c r="F65" s="90"/>
      <c r="G65" s="90"/>
      <c r="H65" s="90"/>
      <c r="I65" s="107">
        <v>27.25</v>
      </c>
      <c r="J65" s="90"/>
      <c r="K65" s="90"/>
      <c r="L65" s="90"/>
      <c r="M65" s="90"/>
      <c r="N65" s="90"/>
      <c r="O65" s="90"/>
    </row>
    <row r="66" spans="2:15">
      <c r="B66" s="90">
        <v>14</v>
      </c>
      <c r="C66" s="90" t="s">
        <v>104</v>
      </c>
      <c r="D66" s="90" t="s">
        <v>331</v>
      </c>
      <c r="E66" s="62" t="s">
        <v>272</v>
      </c>
      <c r="F66" s="90" t="s">
        <v>104</v>
      </c>
      <c r="G66" s="90" t="s">
        <v>173</v>
      </c>
      <c r="H66" s="90">
        <v>1023</v>
      </c>
      <c r="I66" s="107">
        <v>19.5</v>
      </c>
      <c r="J66" s="92">
        <v>0.25</v>
      </c>
      <c r="K66" s="90">
        <v>2592</v>
      </c>
      <c r="L66" s="92">
        <v>-0.6</v>
      </c>
      <c r="M66" s="90">
        <v>2122</v>
      </c>
      <c r="N66" s="90">
        <v>1798</v>
      </c>
      <c r="O66" s="92">
        <v>-0.16</v>
      </c>
    </row>
    <row r="67" spans="2:15">
      <c r="B67" s="90"/>
      <c r="C67" s="90"/>
      <c r="D67" s="90"/>
      <c r="E67" s="62" t="s">
        <v>292</v>
      </c>
      <c r="F67" s="90"/>
      <c r="G67" s="90"/>
      <c r="H67" s="90"/>
      <c r="I67" s="107">
        <v>40</v>
      </c>
      <c r="J67" s="90"/>
      <c r="K67" s="90"/>
      <c r="L67" s="90"/>
      <c r="M67" s="90"/>
      <c r="N67" s="90"/>
      <c r="O67" s="90"/>
    </row>
    <row r="68" spans="2:15">
      <c r="B68" s="90"/>
      <c r="C68" s="90"/>
      <c r="D68" s="90"/>
      <c r="E68" s="62" t="s">
        <v>296</v>
      </c>
      <c r="F68" s="90"/>
      <c r="G68" s="90"/>
      <c r="H68" s="90"/>
      <c r="I68" s="107">
        <v>0</v>
      </c>
      <c r="J68" s="90"/>
      <c r="K68" s="90"/>
      <c r="L68" s="90"/>
      <c r="M68" s="90"/>
      <c r="N68" s="90"/>
      <c r="O68" s="90"/>
    </row>
    <row r="69" spans="2:15">
      <c r="B69" s="90"/>
      <c r="C69" s="90"/>
      <c r="D69" s="90"/>
      <c r="E69" s="108" t="s">
        <v>326</v>
      </c>
      <c r="F69" s="90"/>
      <c r="G69" s="90"/>
      <c r="H69" s="90"/>
      <c r="I69" s="107">
        <v>46</v>
      </c>
      <c r="J69" s="90"/>
      <c r="K69" s="90"/>
      <c r="L69" s="90"/>
      <c r="M69" s="90"/>
      <c r="N69" s="90"/>
      <c r="O69" s="90"/>
    </row>
    <row r="70" spans="2:15">
      <c r="B70" s="90"/>
      <c r="C70" s="90"/>
      <c r="D70" s="90"/>
      <c r="E70" s="108" t="s">
        <v>327</v>
      </c>
      <c r="F70" s="90"/>
      <c r="G70" s="90"/>
      <c r="H70" s="90"/>
      <c r="I70" s="107">
        <v>0</v>
      </c>
      <c r="J70" s="90"/>
      <c r="K70" s="90"/>
      <c r="L70" s="90"/>
      <c r="M70" s="90"/>
      <c r="N70" s="90"/>
      <c r="O70" s="90"/>
    </row>
    <row r="71" spans="2:15">
      <c r="B71" s="90"/>
      <c r="C71" s="90"/>
      <c r="D71" s="90"/>
      <c r="E71" s="108" t="s">
        <v>328</v>
      </c>
      <c r="F71" s="90"/>
      <c r="G71" s="90"/>
      <c r="H71" s="90"/>
      <c r="I71" s="107">
        <v>0</v>
      </c>
      <c r="J71" s="90"/>
      <c r="K71" s="90"/>
      <c r="L71" s="90"/>
      <c r="M71" s="90"/>
      <c r="N71" s="90"/>
      <c r="O71" s="90"/>
    </row>
    <row r="72" spans="2:15">
      <c r="B72" s="90"/>
      <c r="C72" s="90"/>
      <c r="D72" s="90"/>
      <c r="E72" s="108" t="s">
        <v>329</v>
      </c>
      <c r="F72" s="90"/>
      <c r="G72" s="90"/>
      <c r="H72" s="90"/>
      <c r="I72" s="107">
        <v>116.5</v>
      </c>
      <c r="J72" s="90"/>
      <c r="K72" s="90"/>
      <c r="L72" s="90"/>
      <c r="M72" s="90"/>
      <c r="N72" s="90"/>
      <c r="O72" s="90"/>
    </row>
    <row r="73" spans="2:15">
      <c r="B73" s="90"/>
      <c r="C73" s="90"/>
      <c r="D73" s="90"/>
      <c r="E73" s="108" t="s">
        <v>330</v>
      </c>
      <c r="F73" s="90"/>
      <c r="G73" s="90"/>
      <c r="H73" s="90"/>
      <c r="I73" s="107">
        <v>37</v>
      </c>
      <c r="J73" s="90"/>
      <c r="K73" s="90"/>
      <c r="L73" s="90"/>
      <c r="M73" s="90"/>
      <c r="N73" s="90"/>
      <c r="O73" s="90"/>
    </row>
    <row r="74" spans="2:15">
      <c r="B74" s="111">
        <v>15</v>
      </c>
      <c r="C74" s="111" t="s">
        <v>104</v>
      </c>
      <c r="D74" s="111" t="s">
        <v>332</v>
      </c>
      <c r="E74" s="62" t="s">
        <v>282</v>
      </c>
      <c r="F74" s="90" t="s">
        <v>104</v>
      </c>
      <c r="G74" s="90" t="s">
        <v>173</v>
      </c>
      <c r="H74" s="90">
        <v>62</v>
      </c>
      <c r="I74" s="107">
        <v>7.5</v>
      </c>
      <c r="J74" s="92">
        <v>0.25</v>
      </c>
      <c r="K74" s="90">
        <v>150</v>
      </c>
      <c r="L74" s="92">
        <v>-0.57999999999999996</v>
      </c>
      <c r="M74" s="90">
        <v>113</v>
      </c>
      <c r="N74" s="90">
        <v>120</v>
      </c>
      <c r="O74" s="92">
        <v>7.0000000000000007E-2</v>
      </c>
    </row>
    <row r="75" spans="2:15">
      <c r="B75" s="111"/>
      <c r="C75" s="111"/>
      <c r="D75" s="111"/>
      <c r="E75" s="62" t="s">
        <v>288</v>
      </c>
      <c r="F75" s="90"/>
      <c r="G75" s="90"/>
      <c r="H75" s="90"/>
      <c r="I75" s="107">
        <v>7.5</v>
      </c>
      <c r="J75" s="90"/>
      <c r="K75" s="90"/>
      <c r="L75" s="90"/>
      <c r="M75" s="90"/>
      <c r="N75" s="90"/>
      <c r="O75" s="90"/>
    </row>
    <row r="76" spans="2:15">
      <c r="B76" s="111">
        <v>16</v>
      </c>
      <c r="C76" s="111" t="s">
        <v>104</v>
      </c>
      <c r="D76" s="111" t="s">
        <v>334</v>
      </c>
      <c r="E76" s="62" t="s">
        <v>286</v>
      </c>
      <c r="F76" s="96" t="s">
        <v>104</v>
      </c>
      <c r="G76" s="96" t="s">
        <v>173</v>
      </c>
      <c r="H76" s="90">
        <v>124</v>
      </c>
      <c r="I76" s="107">
        <v>45</v>
      </c>
      <c r="J76" s="92">
        <v>0.37</v>
      </c>
      <c r="K76" s="90">
        <v>77</v>
      </c>
      <c r="L76" s="92">
        <v>0.6</v>
      </c>
      <c r="M76" s="90">
        <v>76</v>
      </c>
      <c r="N76" s="90">
        <v>69</v>
      </c>
      <c r="O76" s="92">
        <v>-0.08</v>
      </c>
    </row>
    <row r="77" spans="2:15">
      <c r="B77" s="111"/>
      <c r="C77" s="111"/>
      <c r="D77" s="111"/>
      <c r="E77" s="108" t="s">
        <v>333</v>
      </c>
      <c r="F77" s="98"/>
      <c r="G77" s="98"/>
      <c r="H77" s="90"/>
      <c r="I77" s="107">
        <v>0</v>
      </c>
      <c r="J77" s="90"/>
      <c r="K77" s="90"/>
      <c r="L77" s="90"/>
      <c r="M77" s="90"/>
      <c r="N77" s="90"/>
      <c r="O77" s="90"/>
    </row>
    <row r="78" spans="2:15">
      <c r="B78" s="111">
        <v>17</v>
      </c>
      <c r="C78" s="111" t="s">
        <v>104</v>
      </c>
      <c r="D78" s="111" t="s">
        <v>335</v>
      </c>
      <c r="E78" s="62" t="s">
        <v>281</v>
      </c>
      <c r="F78" s="96" t="s">
        <v>104</v>
      </c>
      <c r="G78" s="96" t="s">
        <v>173</v>
      </c>
      <c r="H78" s="90">
        <v>0</v>
      </c>
      <c r="I78" s="107">
        <v>0</v>
      </c>
      <c r="J78" s="90">
        <v>0</v>
      </c>
      <c r="K78" s="90">
        <v>174</v>
      </c>
      <c r="L78" s="92">
        <v>-1</v>
      </c>
      <c r="M78" s="90">
        <v>101</v>
      </c>
      <c r="N78" s="90">
        <v>67</v>
      </c>
      <c r="O78" s="92">
        <v>-0.34</v>
      </c>
    </row>
    <row r="79" spans="2:15">
      <c r="B79" s="111"/>
      <c r="C79" s="111"/>
      <c r="D79" s="111"/>
      <c r="E79" s="62" t="s">
        <v>287</v>
      </c>
      <c r="F79" s="98"/>
      <c r="G79" s="98"/>
      <c r="H79" s="90"/>
      <c r="I79" s="107">
        <v>0</v>
      </c>
      <c r="J79" s="90"/>
      <c r="K79" s="90"/>
      <c r="L79" s="90"/>
      <c r="M79" s="90"/>
      <c r="N79" s="90"/>
      <c r="O79" s="90"/>
    </row>
    <row r="80" spans="2:15">
      <c r="B80" s="111">
        <v>18</v>
      </c>
      <c r="C80" s="111" t="s">
        <v>104</v>
      </c>
      <c r="D80" s="111" t="s">
        <v>336</v>
      </c>
      <c r="E80" s="126" t="s">
        <v>276</v>
      </c>
      <c r="F80" s="96" t="s">
        <v>104</v>
      </c>
      <c r="G80" s="96" t="s">
        <v>173</v>
      </c>
      <c r="H80" s="90">
        <v>426</v>
      </c>
      <c r="I80" s="112">
        <v>35</v>
      </c>
      <c r="J80" s="92">
        <v>0.77</v>
      </c>
      <c r="K80" s="90">
        <v>617</v>
      </c>
      <c r="L80" s="92">
        <v>-0.31</v>
      </c>
      <c r="M80" s="90">
        <v>441</v>
      </c>
      <c r="N80" s="90">
        <v>540</v>
      </c>
      <c r="O80" s="92">
        <v>-0.18</v>
      </c>
    </row>
    <row r="81" spans="2:15">
      <c r="B81" s="111"/>
      <c r="C81" s="111"/>
      <c r="D81" s="111"/>
      <c r="E81" s="126" t="s">
        <v>279</v>
      </c>
      <c r="F81" s="97"/>
      <c r="G81" s="97"/>
      <c r="H81" s="90"/>
      <c r="I81" s="112">
        <v>7.5</v>
      </c>
      <c r="J81" s="90"/>
      <c r="K81" s="90"/>
      <c r="L81" s="90"/>
      <c r="M81" s="90"/>
      <c r="N81" s="90"/>
      <c r="O81" s="90"/>
    </row>
    <row r="82" spans="2:15">
      <c r="B82" s="111"/>
      <c r="C82" s="111"/>
      <c r="D82" s="111"/>
      <c r="E82" s="126" t="s">
        <v>280</v>
      </c>
      <c r="F82" s="97"/>
      <c r="G82" s="97"/>
      <c r="H82" s="90"/>
      <c r="I82" s="112">
        <v>117.5</v>
      </c>
      <c r="J82" s="90"/>
      <c r="K82" s="90"/>
      <c r="L82" s="90"/>
      <c r="M82" s="90"/>
      <c r="N82" s="90"/>
      <c r="O82" s="90"/>
    </row>
    <row r="83" spans="2:15">
      <c r="B83" s="111"/>
      <c r="C83" s="111"/>
      <c r="D83" s="111"/>
      <c r="E83" s="127" t="s">
        <v>283</v>
      </c>
      <c r="F83" s="97"/>
      <c r="G83" s="97"/>
      <c r="H83" s="90"/>
      <c r="I83" s="112">
        <v>0</v>
      </c>
      <c r="J83" s="90"/>
      <c r="K83" s="90"/>
      <c r="L83" s="90"/>
      <c r="M83" s="90"/>
      <c r="N83" s="90"/>
      <c r="O83" s="90"/>
    </row>
    <row r="84" spans="2:15">
      <c r="B84" s="111"/>
      <c r="C84" s="111"/>
      <c r="D84" s="111"/>
      <c r="E84" s="126" t="s">
        <v>283</v>
      </c>
      <c r="F84" s="97"/>
      <c r="G84" s="97"/>
      <c r="H84" s="90"/>
      <c r="I84" s="112">
        <v>57</v>
      </c>
      <c r="J84" s="90"/>
      <c r="K84" s="90"/>
      <c r="L84" s="90"/>
      <c r="M84" s="90"/>
      <c r="N84" s="90"/>
      <c r="O84" s="90"/>
    </row>
    <row r="85" spans="2:15">
      <c r="B85" s="111"/>
      <c r="C85" s="111"/>
      <c r="D85" s="111"/>
      <c r="E85" s="127" t="s">
        <v>299</v>
      </c>
      <c r="F85" s="98"/>
      <c r="G85" s="98"/>
      <c r="H85" s="90"/>
      <c r="I85" s="112">
        <v>107.5</v>
      </c>
      <c r="J85" s="90"/>
      <c r="K85" s="90"/>
      <c r="L85" s="90"/>
      <c r="M85" s="90"/>
      <c r="N85" s="90"/>
      <c r="O85" s="90"/>
    </row>
    <row r="86" spans="2:15">
      <c r="B86" s="111">
        <v>19</v>
      </c>
      <c r="C86" s="111" t="s">
        <v>104</v>
      </c>
      <c r="D86" s="111" t="s">
        <v>337</v>
      </c>
      <c r="E86" s="62" t="s">
        <v>251</v>
      </c>
      <c r="F86" s="96" t="s">
        <v>104</v>
      </c>
      <c r="G86" s="96" t="s">
        <v>173</v>
      </c>
      <c r="H86" s="90">
        <v>255</v>
      </c>
      <c r="I86" s="107">
        <v>50.6</v>
      </c>
      <c r="J86" s="92">
        <v>0.77</v>
      </c>
      <c r="K86" s="90">
        <v>336</v>
      </c>
      <c r="L86" s="92">
        <v>-0.24</v>
      </c>
      <c r="M86" s="90">
        <v>255</v>
      </c>
      <c r="N86" s="90">
        <v>299</v>
      </c>
      <c r="O86" s="92">
        <v>0.18</v>
      </c>
    </row>
    <row r="87" spans="2:15">
      <c r="B87" s="111"/>
      <c r="C87" s="111"/>
      <c r="D87" s="111"/>
      <c r="E87" s="62" t="s">
        <v>268</v>
      </c>
      <c r="F87" s="97"/>
      <c r="G87" s="97"/>
      <c r="H87" s="90"/>
      <c r="I87" s="107">
        <v>124</v>
      </c>
      <c r="J87" s="90"/>
      <c r="K87" s="90"/>
      <c r="L87" s="90"/>
      <c r="M87" s="90"/>
      <c r="N87" s="90"/>
      <c r="O87" s="90"/>
    </row>
    <row r="88" spans="2:15">
      <c r="B88" s="111"/>
      <c r="C88" s="111"/>
      <c r="D88" s="111"/>
      <c r="E88" s="62" t="s">
        <v>275</v>
      </c>
      <c r="F88" s="97"/>
      <c r="G88" s="97"/>
      <c r="H88" s="90"/>
      <c r="I88" s="107">
        <v>0</v>
      </c>
      <c r="J88" s="90"/>
      <c r="K88" s="90"/>
      <c r="L88" s="90"/>
      <c r="M88" s="90"/>
      <c r="N88" s="90"/>
      <c r="O88" s="90"/>
    </row>
    <row r="89" spans="2:15">
      <c r="B89" s="111"/>
      <c r="C89" s="111"/>
      <c r="D89" s="111"/>
      <c r="E89" s="62" t="s">
        <v>299</v>
      </c>
      <c r="F89" s="97"/>
      <c r="G89" s="97"/>
      <c r="H89" s="90"/>
      <c r="I89" s="107">
        <v>0</v>
      </c>
      <c r="J89" s="90"/>
      <c r="K89" s="90"/>
      <c r="L89" s="90"/>
      <c r="M89" s="90"/>
      <c r="N89" s="90"/>
      <c r="O89" s="90"/>
    </row>
    <row r="90" spans="2:15">
      <c r="B90" s="111"/>
      <c r="C90" s="111"/>
      <c r="D90" s="111"/>
      <c r="E90" s="108" t="s">
        <v>304</v>
      </c>
      <c r="F90" s="98"/>
      <c r="G90" s="98"/>
      <c r="H90" s="90"/>
      <c r="I90" s="107">
        <v>20</v>
      </c>
      <c r="J90" s="90"/>
      <c r="K90" s="90"/>
      <c r="L90" s="90"/>
      <c r="M90" s="90"/>
      <c r="N90" s="90"/>
      <c r="O90" s="90"/>
    </row>
    <row r="91" spans="2:15">
      <c r="B91" s="113">
        <v>20</v>
      </c>
      <c r="C91" s="113" t="s">
        <v>104</v>
      </c>
      <c r="D91" s="113" t="s">
        <v>350</v>
      </c>
      <c r="E91" s="62" t="s">
        <v>351</v>
      </c>
      <c r="F91" s="62" t="s">
        <v>116</v>
      </c>
      <c r="G91" s="62" t="s">
        <v>352</v>
      </c>
      <c r="H91" s="114">
        <v>977</v>
      </c>
      <c r="I91" s="107">
        <v>133</v>
      </c>
      <c r="J91" s="128">
        <v>13.613101330603889</v>
      </c>
      <c r="K91" s="90">
        <v>1264</v>
      </c>
      <c r="L91" s="94">
        <v>77.294303797468359</v>
      </c>
      <c r="M91" s="90">
        <v>6429</v>
      </c>
      <c r="N91" s="90">
        <v>5494</v>
      </c>
      <c r="O91" s="94">
        <v>85.456525120547525</v>
      </c>
    </row>
    <row r="92" spans="2:15">
      <c r="B92" s="113"/>
      <c r="C92" s="113"/>
      <c r="D92" s="113"/>
      <c r="E92" s="62" t="s">
        <v>353</v>
      </c>
      <c r="F92" s="62" t="s">
        <v>116</v>
      </c>
      <c r="G92" s="62" t="s">
        <v>352</v>
      </c>
      <c r="H92" s="114"/>
      <c r="I92" s="107">
        <v>172</v>
      </c>
      <c r="J92" s="128">
        <v>17.604912998976459</v>
      </c>
      <c r="K92" s="90"/>
      <c r="L92" s="94"/>
      <c r="M92" s="90"/>
      <c r="N92" s="90"/>
      <c r="O92" s="94"/>
    </row>
    <row r="93" spans="2:15">
      <c r="B93" s="113"/>
      <c r="C93" s="113"/>
      <c r="D93" s="113"/>
      <c r="E93" s="62" t="s">
        <v>354</v>
      </c>
      <c r="F93" s="62" t="s">
        <v>116</v>
      </c>
      <c r="G93" s="62" t="s">
        <v>352</v>
      </c>
      <c r="H93" s="114"/>
      <c r="I93" s="107">
        <v>0</v>
      </c>
      <c r="J93" s="128">
        <v>0</v>
      </c>
      <c r="K93" s="90"/>
      <c r="L93" s="94"/>
      <c r="M93" s="90"/>
      <c r="N93" s="90"/>
      <c r="O93" s="94"/>
    </row>
    <row r="94" spans="2:15">
      <c r="B94" s="113"/>
      <c r="C94" s="113"/>
      <c r="D94" s="113"/>
      <c r="E94" s="62" t="s">
        <v>355</v>
      </c>
      <c r="F94" s="62" t="s">
        <v>116</v>
      </c>
      <c r="G94" s="62" t="s">
        <v>352</v>
      </c>
      <c r="H94" s="114"/>
      <c r="I94" s="107">
        <v>59</v>
      </c>
      <c r="J94" s="128">
        <v>6.0388945752302972</v>
      </c>
      <c r="K94" s="90"/>
      <c r="L94" s="94"/>
      <c r="M94" s="90"/>
      <c r="N94" s="90"/>
      <c r="O94" s="94"/>
    </row>
    <row r="95" spans="2:15">
      <c r="B95" s="113"/>
      <c r="C95" s="113"/>
      <c r="D95" s="113"/>
      <c r="E95" s="62" t="s">
        <v>356</v>
      </c>
      <c r="F95" s="62" t="s">
        <v>116</v>
      </c>
      <c r="G95" s="62" t="s">
        <v>352</v>
      </c>
      <c r="H95" s="114"/>
      <c r="I95" s="107">
        <v>102</v>
      </c>
      <c r="J95" s="128">
        <v>10.440122824974411</v>
      </c>
      <c r="K95" s="90"/>
      <c r="L95" s="94"/>
      <c r="M95" s="90"/>
      <c r="N95" s="90"/>
      <c r="O95" s="94"/>
    </row>
    <row r="96" spans="2:15">
      <c r="B96" s="113"/>
      <c r="C96" s="113"/>
      <c r="D96" s="113"/>
      <c r="E96" s="62" t="s">
        <v>357</v>
      </c>
      <c r="F96" s="62" t="s">
        <v>116</v>
      </c>
      <c r="G96" s="62" t="s">
        <v>352</v>
      </c>
      <c r="H96" s="114"/>
      <c r="I96" s="107">
        <v>0</v>
      </c>
      <c r="J96" s="128">
        <v>0</v>
      </c>
      <c r="K96" s="90"/>
      <c r="L96" s="94"/>
      <c r="M96" s="90"/>
      <c r="N96" s="90"/>
      <c r="O96" s="94"/>
    </row>
    <row r="97" spans="2:15">
      <c r="B97" s="113"/>
      <c r="C97" s="113"/>
      <c r="D97" s="113"/>
      <c r="E97" s="62" t="s">
        <v>358</v>
      </c>
      <c r="F97" s="62" t="s">
        <v>116</v>
      </c>
      <c r="G97" s="62" t="s">
        <v>352</v>
      </c>
      <c r="H97" s="114"/>
      <c r="I97" s="107">
        <v>80</v>
      </c>
      <c r="J97" s="128">
        <v>8.1883316274309106</v>
      </c>
      <c r="K97" s="90"/>
      <c r="L97" s="94"/>
      <c r="M97" s="90"/>
      <c r="N97" s="90"/>
      <c r="O97" s="94"/>
    </row>
    <row r="98" spans="2:15">
      <c r="B98" s="113"/>
      <c r="C98" s="113"/>
      <c r="D98" s="113"/>
      <c r="E98" s="62" t="s">
        <v>359</v>
      </c>
      <c r="F98" s="62" t="s">
        <v>116</v>
      </c>
      <c r="G98" s="62" t="s">
        <v>352</v>
      </c>
      <c r="H98" s="114"/>
      <c r="I98" s="107">
        <v>0</v>
      </c>
      <c r="J98" s="128">
        <v>0</v>
      </c>
      <c r="K98" s="90"/>
      <c r="L98" s="94"/>
      <c r="M98" s="90"/>
      <c r="N98" s="90"/>
      <c r="O98" s="94"/>
    </row>
    <row r="99" spans="2:15">
      <c r="B99" s="113"/>
      <c r="C99" s="113"/>
      <c r="D99" s="113"/>
      <c r="E99" s="62" t="s">
        <v>360</v>
      </c>
      <c r="F99" s="62" t="s">
        <v>116</v>
      </c>
      <c r="G99" s="62" t="s">
        <v>352</v>
      </c>
      <c r="H99" s="114"/>
      <c r="I99" s="107">
        <v>0</v>
      </c>
      <c r="J99" s="128">
        <v>0</v>
      </c>
      <c r="K99" s="90"/>
      <c r="L99" s="94"/>
      <c r="M99" s="90"/>
      <c r="N99" s="90"/>
      <c r="O99" s="94"/>
    </row>
    <row r="100" spans="2:15">
      <c r="B100" s="113"/>
      <c r="C100" s="113"/>
      <c r="D100" s="113"/>
      <c r="E100" s="62" t="s">
        <v>361</v>
      </c>
      <c r="F100" s="62" t="s">
        <v>116</v>
      </c>
      <c r="G100" s="62" t="s">
        <v>352</v>
      </c>
      <c r="H100" s="114"/>
      <c r="I100" s="107">
        <v>173.5</v>
      </c>
      <c r="J100" s="128">
        <v>17.758444216990789</v>
      </c>
      <c r="K100" s="90"/>
      <c r="L100" s="94"/>
      <c r="M100" s="90"/>
      <c r="N100" s="90"/>
      <c r="O100" s="94"/>
    </row>
    <row r="101" spans="2:15">
      <c r="B101" s="113"/>
      <c r="C101" s="113"/>
      <c r="D101" s="113"/>
      <c r="E101" s="62" t="s">
        <v>362</v>
      </c>
      <c r="F101" s="62" t="s">
        <v>116</v>
      </c>
      <c r="G101" s="62" t="s">
        <v>352</v>
      </c>
      <c r="H101" s="114"/>
      <c r="I101" s="107">
        <v>132</v>
      </c>
      <c r="J101" s="128">
        <v>13.510747185261003</v>
      </c>
      <c r="K101" s="90"/>
      <c r="L101" s="94"/>
      <c r="M101" s="90"/>
      <c r="N101" s="90"/>
      <c r="O101" s="94"/>
    </row>
    <row r="102" spans="2:15">
      <c r="B102" s="113"/>
      <c r="C102" s="113"/>
      <c r="D102" s="113"/>
      <c r="E102" s="62" t="s">
        <v>363</v>
      </c>
      <c r="F102" s="62" t="s">
        <v>116</v>
      </c>
      <c r="G102" s="62" t="s">
        <v>352</v>
      </c>
      <c r="H102" s="114"/>
      <c r="I102" s="107">
        <v>0</v>
      </c>
      <c r="J102" s="128">
        <v>0</v>
      </c>
      <c r="K102" s="90"/>
      <c r="L102" s="94"/>
      <c r="M102" s="90"/>
      <c r="N102" s="90"/>
      <c r="O102" s="94"/>
    </row>
    <row r="103" spans="2:15">
      <c r="B103" s="113"/>
      <c r="C103" s="113"/>
      <c r="D103" s="113"/>
      <c r="E103" s="62" t="s">
        <v>364</v>
      </c>
      <c r="F103" s="62" t="s">
        <v>116</v>
      </c>
      <c r="G103" s="62" t="s">
        <v>352</v>
      </c>
      <c r="H103" s="114"/>
      <c r="I103" s="107">
        <v>0</v>
      </c>
      <c r="J103" s="128">
        <v>0</v>
      </c>
      <c r="K103" s="90"/>
      <c r="L103" s="94"/>
      <c r="M103" s="90"/>
      <c r="N103" s="90"/>
      <c r="O103" s="94"/>
    </row>
    <row r="104" spans="2:15">
      <c r="B104" s="129">
        <v>21</v>
      </c>
      <c r="C104" s="129" t="s">
        <v>104</v>
      </c>
      <c r="D104" s="129" t="s">
        <v>365</v>
      </c>
      <c r="E104" s="62" t="s">
        <v>366</v>
      </c>
      <c r="F104" s="62" t="s">
        <v>116</v>
      </c>
      <c r="G104" s="62" t="s">
        <v>352</v>
      </c>
      <c r="H104" s="107">
        <v>0</v>
      </c>
      <c r="I104" s="107">
        <v>0</v>
      </c>
      <c r="J104" s="128" t="e">
        <v>#DIV/0!</v>
      </c>
      <c r="K104" s="62">
        <v>0</v>
      </c>
      <c r="L104" s="101" t="e">
        <v>#DIV/0!</v>
      </c>
      <c r="M104" s="62">
        <v>202</v>
      </c>
      <c r="N104" s="62">
        <v>20</v>
      </c>
      <c r="O104" s="101">
        <v>9.9009900990099009</v>
      </c>
    </row>
    <row r="105" spans="2:15">
      <c r="B105" s="113">
        <v>22</v>
      </c>
      <c r="C105" s="113" t="s">
        <v>104</v>
      </c>
      <c r="D105" s="113" t="s">
        <v>367</v>
      </c>
      <c r="E105" s="62" t="s">
        <v>368</v>
      </c>
      <c r="F105" s="62" t="s">
        <v>116</v>
      </c>
      <c r="G105" s="62" t="s">
        <v>352</v>
      </c>
      <c r="H105" s="114">
        <v>12</v>
      </c>
      <c r="I105" s="107">
        <v>0</v>
      </c>
      <c r="J105" s="128">
        <v>0</v>
      </c>
      <c r="K105" s="90">
        <v>169.5</v>
      </c>
      <c r="L105" s="94">
        <v>7.0796460176991198</v>
      </c>
      <c r="M105" s="90">
        <v>1124</v>
      </c>
      <c r="N105" s="90">
        <v>718</v>
      </c>
      <c r="O105" s="94">
        <v>63.879003558718864</v>
      </c>
    </row>
    <row r="106" spans="2:15">
      <c r="B106" s="113"/>
      <c r="C106" s="113"/>
      <c r="D106" s="113"/>
      <c r="E106" s="62" t="s">
        <v>369</v>
      </c>
      <c r="F106" s="62" t="s">
        <v>116</v>
      </c>
      <c r="G106" s="62" t="s">
        <v>352</v>
      </c>
      <c r="H106" s="114"/>
      <c r="I106" s="107">
        <v>0</v>
      </c>
      <c r="J106" s="128">
        <v>0</v>
      </c>
      <c r="K106" s="90"/>
      <c r="L106" s="94"/>
      <c r="M106" s="90"/>
      <c r="N106" s="90"/>
      <c r="O106" s="94"/>
    </row>
    <row r="107" spans="2:15">
      <c r="B107" s="113"/>
      <c r="C107" s="113"/>
      <c r="D107" s="113"/>
      <c r="E107" s="62" t="s">
        <v>370</v>
      </c>
      <c r="F107" s="62" t="s">
        <v>116</v>
      </c>
      <c r="G107" s="62" t="s">
        <v>352</v>
      </c>
      <c r="H107" s="114"/>
      <c r="I107" s="107">
        <v>0</v>
      </c>
      <c r="J107" s="128">
        <v>0</v>
      </c>
      <c r="K107" s="90"/>
      <c r="L107" s="94"/>
      <c r="M107" s="90"/>
      <c r="N107" s="90"/>
      <c r="O107" s="94"/>
    </row>
    <row r="108" spans="2:15">
      <c r="B108" s="113">
        <v>23</v>
      </c>
      <c r="C108" s="113" t="s">
        <v>104</v>
      </c>
      <c r="D108" s="113" t="s">
        <v>371</v>
      </c>
      <c r="E108" s="62" t="s">
        <v>372</v>
      </c>
      <c r="F108" s="62" t="s">
        <v>116</v>
      </c>
      <c r="G108" s="62" t="s">
        <v>352</v>
      </c>
      <c r="H108" s="114">
        <v>567</v>
      </c>
      <c r="I108" s="107">
        <v>103.2</v>
      </c>
      <c r="J108" s="128">
        <v>18.201058201058203</v>
      </c>
      <c r="K108" s="90">
        <v>645.5</v>
      </c>
      <c r="L108" s="94">
        <v>87.84</v>
      </c>
      <c r="M108" s="90">
        <v>3655</v>
      </c>
      <c r="N108" s="90">
        <v>3357</v>
      </c>
      <c r="O108" s="94">
        <v>91.846785225718193</v>
      </c>
    </row>
    <row r="109" spans="2:15">
      <c r="B109" s="113"/>
      <c r="C109" s="113"/>
      <c r="D109" s="113"/>
      <c r="E109" s="62" t="s">
        <v>373</v>
      </c>
      <c r="F109" s="62" t="s">
        <v>116</v>
      </c>
      <c r="G109" s="62" t="s">
        <v>352</v>
      </c>
      <c r="H109" s="114"/>
      <c r="I109" s="107">
        <v>17</v>
      </c>
      <c r="J109" s="128">
        <v>2.998236331569665</v>
      </c>
      <c r="K109" s="90"/>
      <c r="L109" s="94"/>
      <c r="M109" s="90"/>
      <c r="N109" s="90"/>
      <c r="O109" s="94"/>
    </row>
    <row r="110" spans="2:15">
      <c r="B110" s="113"/>
      <c r="C110" s="113"/>
      <c r="D110" s="113"/>
      <c r="E110" s="62" t="s">
        <v>374</v>
      </c>
      <c r="F110" s="62" t="s">
        <v>116</v>
      </c>
      <c r="G110" s="62" t="s">
        <v>352</v>
      </c>
      <c r="H110" s="114"/>
      <c r="I110" s="107">
        <v>42</v>
      </c>
      <c r="J110" s="128">
        <v>7.4074074074074074</v>
      </c>
      <c r="K110" s="90"/>
      <c r="L110" s="94"/>
      <c r="M110" s="90"/>
      <c r="N110" s="90"/>
      <c r="O110" s="94"/>
    </row>
    <row r="111" spans="2:15">
      <c r="B111" s="113"/>
      <c r="C111" s="113"/>
      <c r="D111" s="113"/>
      <c r="E111" s="62" t="s">
        <v>375</v>
      </c>
      <c r="F111" s="62" t="s">
        <v>116</v>
      </c>
      <c r="G111" s="62" t="s">
        <v>352</v>
      </c>
      <c r="H111" s="114"/>
      <c r="I111" s="107">
        <v>27</v>
      </c>
      <c r="J111" s="128">
        <v>4.7619047619047619</v>
      </c>
      <c r="K111" s="90"/>
      <c r="L111" s="94"/>
      <c r="M111" s="90"/>
      <c r="N111" s="90"/>
      <c r="O111" s="94"/>
    </row>
    <row r="112" spans="2:15">
      <c r="B112" s="113"/>
      <c r="C112" s="113"/>
      <c r="D112" s="113"/>
      <c r="E112" s="62" t="s">
        <v>376</v>
      </c>
      <c r="F112" s="62" t="s">
        <v>116</v>
      </c>
      <c r="G112" s="62" t="s">
        <v>352</v>
      </c>
      <c r="H112" s="114"/>
      <c r="I112" s="107">
        <v>101.5</v>
      </c>
      <c r="J112" s="128">
        <v>17.901234567901234</v>
      </c>
      <c r="K112" s="90"/>
      <c r="L112" s="94"/>
      <c r="M112" s="90"/>
      <c r="N112" s="90"/>
      <c r="O112" s="94"/>
    </row>
    <row r="113" spans="2:15">
      <c r="B113" s="113"/>
      <c r="C113" s="113"/>
      <c r="D113" s="113"/>
      <c r="E113" s="62" t="s">
        <v>377</v>
      </c>
      <c r="F113" s="62" t="s">
        <v>116</v>
      </c>
      <c r="G113" s="62" t="s">
        <v>352</v>
      </c>
      <c r="H113" s="114"/>
      <c r="I113" s="107">
        <v>65</v>
      </c>
      <c r="J113" s="128">
        <v>11.46384479717813</v>
      </c>
      <c r="K113" s="90"/>
      <c r="L113" s="94"/>
      <c r="M113" s="90"/>
      <c r="N113" s="90"/>
      <c r="O113" s="94"/>
    </row>
    <row r="114" spans="2:15">
      <c r="B114" s="113"/>
      <c r="C114" s="113"/>
      <c r="D114" s="113"/>
      <c r="E114" s="62" t="s">
        <v>378</v>
      </c>
      <c r="F114" s="62" t="s">
        <v>116</v>
      </c>
      <c r="G114" s="62" t="s">
        <v>352</v>
      </c>
      <c r="H114" s="114"/>
      <c r="I114" s="107">
        <v>81.5</v>
      </c>
      <c r="J114" s="128">
        <v>14.373897707231041</v>
      </c>
      <c r="K114" s="90"/>
      <c r="L114" s="94"/>
      <c r="M114" s="90"/>
      <c r="N114" s="90"/>
      <c r="O114" s="94"/>
    </row>
    <row r="115" spans="2:15">
      <c r="B115" s="113"/>
      <c r="C115" s="113"/>
      <c r="D115" s="113"/>
      <c r="E115" s="108" t="s">
        <v>379</v>
      </c>
      <c r="F115" s="62" t="s">
        <v>116</v>
      </c>
      <c r="G115" s="62" t="s">
        <v>352</v>
      </c>
      <c r="H115" s="114"/>
      <c r="I115" s="107">
        <v>55</v>
      </c>
      <c r="J115" s="128">
        <v>9.7001763668430332</v>
      </c>
      <c r="K115" s="90"/>
      <c r="L115" s="94"/>
      <c r="M115" s="90"/>
      <c r="N115" s="90"/>
      <c r="O115" s="94"/>
    </row>
    <row r="116" spans="2:15">
      <c r="B116" s="113">
        <v>24</v>
      </c>
      <c r="C116" s="113" t="s">
        <v>104</v>
      </c>
      <c r="D116" s="113" t="s">
        <v>380</v>
      </c>
      <c r="E116" s="62" t="s">
        <v>381</v>
      </c>
      <c r="F116" s="62" t="s">
        <v>116</v>
      </c>
      <c r="G116" s="62" t="s">
        <v>352</v>
      </c>
      <c r="H116" s="114">
        <v>455</v>
      </c>
      <c r="I116" s="107">
        <v>71</v>
      </c>
      <c r="J116" s="128">
        <v>15.604395604395604</v>
      </c>
      <c r="K116" s="90">
        <v>380.5</v>
      </c>
      <c r="L116" s="94">
        <v>119.57950065703022</v>
      </c>
      <c r="M116" s="90">
        <v>4531</v>
      </c>
      <c r="N116" s="90">
        <v>3231</v>
      </c>
      <c r="O116" s="94">
        <v>71.308761862723458</v>
      </c>
    </row>
    <row r="117" spans="2:15">
      <c r="B117" s="113"/>
      <c r="C117" s="113"/>
      <c r="D117" s="113"/>
      <c r="E117" s="62" t="s">
        <v>382</v>
      </c>
      <c r="F117" s="62" t="s">
        <v>116</v>
      </c>
      <c r="G117" s="62" t="s">
        <v>352</v>
      </c>
      <c r="H117" s="114"/>
      <c r="I117" s="107">
        <v>102</v>
      </c>
      <c r="J117" s="128">
        <v>22.417582417582416</v>
      </c>
      <c r="K117" s="90"/>
      <c r="L117" s="94"/>
      <c r="M117" s="90"/>
      <c r="N117" s="90"/>
      <c r="O117" s="94"/>
    </row>
    <row r="118" spans="2:15">
      <c r="B118" s="113"/>
      <c r="C118" s="113"/>
      <c r="D118" s="113"/>
      <c r="E118" s="62" t="s">
        <v>377</v>
      </c>
      <c r="F118" s="62" t="s">
        <v>116</v>
      </c>
      <c r="G118" s="62" t="s">
        <v>352</v>
      </c>
      <c r="H118" s="114"/>
      <c r="I118" s="107">
        <v>61.5</v>
      </c>
      <c r="J118" s="128">
        <v>13.516483516483516</v>
      </c>
      <c r="K118" s="90"/>
      <c r="L118" s="94"/>
      <c r="M118" s="90"/>
      <c r="N118" s="90"/>
      <c r="O118" s="94"/>
    </row>
    <row r="119" spans="2:15">
      <c r="B119" s="113"/>
      <c r="C119" s="113"/>
      <c r="D119" s="113"/>
      <c r="E119" s="62" t="s">
        <v>383</v>
      </c>
      <c r="F119" s="62" t="s">
        <v>116</v>
      </c>
      <c r="G119" s="62" t="s">
        <v>352</v>
      </c>
      <c r="H119" s="114"/>
      <c r="I119" s="107">
        <v>69</v>
      </c>
      <c r="J119" s="128">
        <v>15.164835164835164</v>
      </c>
      <c r="K119" s="90"/>
      <c r="L119" s="94"/>
      <c r="M119" s="90"/>
      <c r="N119" s="90"/>
      <c r="O119" s="94"/>
    </row>
    <row r="120" spans="2:15">
      <c r="B120" s="113"/>
      <c r="C120" s="113"/>
      <c r="D120" s="113"/>
      <c r="E120" s="62" t="s">
        <v>384</v>
      </c>
      <c r="F120" s="62" t="s">
        <v>116</v>
      </c>
      <c r="G120" s="62" t="s">
        <v>352</v>
      </c>
      <c r="H120" s="114"/>
      <c r="I120" s="107">
        <v>21</v>
      </c>
      <c r="J120" s="128">
        <v>4.615384615384615</v>
      </c>
      <c r="K120" s="90"/>
      <c r="L120" s="94"/>
      <c r="M120" s="90"/>
      <c r="N120" s="90"/>
      <c r="O120" s="94"/>
    </row>
    <row r="121" spans="2:15">
      <c r="B121" s="113"/>
      <c r="C121" s="113"/>
      <c r="D121" s="113"/>
      <c r="E121" s="62" t="s">
        <v>385</v>
      </c>
      <c r="F121" s="62" t="s">
        <v>116</v>
      </c>
      <c r="G121" s="62" t="s">
        <v>352</v>
      </c>
      <c r="H121" s="114"/>
      <c r="I121" s="107">
        <v>0</v>
      </c>
      <c r="J121" s="128">
        <v>0</v>
      </c>
      <c r="K121" s="90"/>
      <c r="L121" s="94"/>
      <c r="M121" s="90"/>
      <c r="N121" s="90"/>
      <c r="O121" s="94"/>
    </row>
    <row r="122" spans="2:15">
      <c r="B122" s="113"/>
      <c r="C122" s="113"/>
      <c r="D122" s="113"/>
      <c r="E122" s="62" t="s">
        <v>386</v>
      </c>
      <c r="F122" s="62" t="s">
        <v>116</v>
      </c>
      <c r="G122" s="62" t="s">
        <v>352</v>
      </c>
      <c r="H122" s="114"/>
      <c r="I122" s="107">
        <v>42</v>
      </c>
      <c r="J122" s="128">
        <v>9.2307692307692299</v>
      </c>
      <c r="K122" s="90"/>
      <c r="L122" s="94"/>
      <c r="M122" s="90"/>
      <c r="N122" s="90"/>
      <c r="O122" s="94"/>
    </row>
    <row r="123" spans="2:15">
      <c r="B123" s="113"/>
      <c r="C123" s="113"/>
      <c r="D123" s="113"/>
      <c r="E123" s="62" t="s">
        <v>387</v>
      </c>
      <c r="F123" s="62" t="s">
        <v>116</v>
      </c>
      <c r="G123" s="62" t="s">
        <v>352</v>
      </c>
      <c r="H123" s="114"/>
      <c r="I123" s="107">
        <v>45</v>
      </c>
      <c r="J123" s="128">
        <v>9.8901098901098905</v>
      </c>
      <c r="K123" s="90"/>
      <c r="L123" s="94"/>
      <c r="M123" s="90"/>
      <c r="N123" s="90"/>
      <c r="O123" s="94"/>
    </row>
    <row r="124" spans="2:15">
      <c r="B124" s="113">
        <v>25</v>
      </c>
      <c r="C124" s="113" t="s">
        <v>104</v>
      </c>
      <c r="D124" s="113" t="s">
        <v>388</v>
      </c>
      <c r="E124" s="62" t="s">
        <v>389</v>
      </c>
      <c r="F124" s="62" t="s">
        <v>116</v>
      </c>
      <c r="G124" s="62" t="s">
        <v>352</v>
      </c>
      <c r="H124" s="114">
        <v>137</v>
      </c>
      <c r="I124" s="107">
        <v>20</v>
      </c>
      <c r="J124" s="128">
        <v>14.598540145985401</v>
      </c>
      <c r="K124" s="90">
        <v>172</v>
      </c>
      <c r="L124" s="94">
        <v>79.651162790697668</v>
      </c>
      <c r="M124" s="90">
        <v>1223</v>
      </c>
      <c r="N124" s="90">
        <v>1302</v>
      </c>
      <c r="O124" s="94">
        <v>106.45952575633687</v>
      </c>
    </row>
    <row r="125" spans="2:15">
      <c r="B125" s="113"/>
      <c r="C125" s="113"/>
      <c r="D125" s="113"/>
      <c r="E125" s="62" t="s">
        <v>390</v>
      </c>
      <c r="F125" s="62" t="s">
        <v>116</v>
      </c>
      <c r="G125" s="62" t="s">
        <v>352</v>
      </c>
      <c r="H125" s="114"/>
      <c r="I125" s="107">
        <v>21</v>
      </c>
      <c r="J125" s="128">
        <v>15.328467153284672</v>
      </c>
      <c r="K125" s="90"/>
      <c r="L125" s="94"/>
      <c r="M125" s="90"/>
      <c r="N125" s="90"/>
      <c r="O125" s="94"/>
    </row>
    <row r="126" spans="2:15">
      <c r="B126" s="113"/>
      <c r="C126" s="113"/>
      <c r="D126" s="113"/>
      <c r="E126" s="62" t="s">
        <v>330</v>
      </c>
      <c r="F126" s="62" t="s">
        <v>116</v>
      </c>
      <c r="G126" s="62" t="s">
        <v>352</v>
      </c>
      <c r="H126" s="114"/>
      <c r="I126" s="107">
        <v>0</v>
      </c>
      <c r="J126" s="128">
        <v>0</v>
      </c>
      <c r="K126" s="90"/>
      <c r="L126" s="94"/>
      <c r="M126" s="90"/>
      <c r="N126" s="90"/>
      <c r="O126" s="94"/>
    </row>
    <row r="127" spans="2:15">
      <c r="B127" s="113"/>
      <c r="C127" s="113"/>
      <c r="D127" s="113"/>
      <c r="E127" s="108" t="s">
        <v>391</v>
      </c>
      <c r="F127" s="62" t="s">
        <v>116</v>
      </c>
      <c r="G127" s="62" t="s">
        <v>352</v>
      </c>
      <c r="H127" s="114"/>
      <c r="I127" s="107">
        <v>62.5</v>
      </c>
      <c r="J127" s="128">
        <v>45.620437956204377</v>
      </c>
      <c r="K127" s="90"/>
      <c r="L127" s="94"/>
      <c r="M127" s="90"/>
      <c r="N127" s="90"/>
      <c r="O127" s="94"/>
    </row>
    <row r="128" spans="2:15">
      <c r="B128" s="113"/>
      <c r="C128" s="113"/>
      <c r="D128" s="113"/>
      <c r="E128" s="108" t="s">
        <v>392</v>
      </c>
      <c r="F128" s="62" t="s">
        <v>116</v>
      </c>
      <c r="G128" s="62" t="s">
        <v>352</v>
      </c>
      <c r="H128" s="114"/>
      <c r="I128" s="107">
        <v>0</v>
      </c>
      <c r="J128" s="128">
        <v>0</v>
      </c>
      <c r="K128" s="90"/>
      <c r="L128" s="94"/>
      <c r="M128" s="90"/>
      <c r="N128" s="90"/>
      <c r="O128" s="94"/>
    </row>
    <row r="129" spans="2:15">
      <c r="B129" s="111">
        <v>26</v>
      </c>
      <c r="C129" s="111" t="s">
        <v>104</v>
      </c>
      <c r="D129" s="111" t="s">
        <v>393</v>
      </c>
      <c r="E129" s="62" t="s">
        <v>394</v>
      </c>
      <c r="F129" s="62" t="s">
        <v>116</v>
      </c>
      <c r="G129" s="62" t="s">
        <v>352</v>
      </c>
      <c r="H129" s="114">
        <v>25</v>
      </c>
      <c r="I129" s="107">
        <v>25</v>
      </c>
      <c r="J129" s="128">
        <v>100</v>
      </c>
      <c r="K129" s="90">
        <v>68</v>
      </c>
      <c r="L129" s="94">
        <v>36.764705882352942</v>
      </c>
      <c r="M129" s="90">
        <v>954</v>
      </c>
      <c r="N129" s="90">
        <v>545</v>
      </c>
      <c r="O129" s="94">
        <v>57.127882599580715</v>
      </c>
    </row>
    <row r="130" spans="2:15">
      <c r="B130" s="111"/>
      <c r="C130" s="111"/>
      <c r="D130" s="111"/>
      <c r="E130" s="62" t="s">
        <v>395</v>
      </c>
      <c r="F130" s="62" t="s">
        <v>116</v>
      </c>
      <c r="G130" s="62" t="s">
        <v>352</v>
      </c>
      <c r="H130" s="114"/>
      <c r="I130" s="107">
        <v>0</v>
      </c>
      <c r="J130" s="128">
        <v>0</v>
      </c>
      <c r="K130" s="90"/>
      <c r="L130" s="94"/>
      <c r="M130" s="90"/>
      <c r="N130" s="90"/>
      <c r="O130" s="94"/>
    </row>
    <row r="131" spans="2:15">
      <c r="B131" s="111"/>
      <c r="C131" s="111"/>
      <c r="D131" s="111"/>
      <c r="E131" s="62" t="s">
        <v>294</v>
      </c>
      <c r="F131" s="62" t="s">
        <v>116</v>
      </c>
      <c r="G131" s="62" t="s">
        <v>352</v>
      </c>
      <c r="H131" s="114"/>
      <c r="I131" s="107">
        <v>0</v>
      </c>
      <c r="J131" s="128">
        <v>0</v>
      </c>
      <c r="K131" s="90"/>
      <c r="L131" s="94"/>
      <c r="M131" s="90"/>
      <c r="N131" s="90"/>
      <c r="O131" s="94"/>
    </row>
    <row r="132" spans="2:15">
      <c r="B132" s="111">
        <v>27</v>
      </c>
      <c r="C132" s="111" t="s">
        <v>104</v>
      </c>
      <c r="D132" s="111" t="s">
        <v>396</v>
      </c>
      <c r="E132" s="62" t="s">
        <v>397</v>
      </c>
      <c r="F132" s="62" t="s">
        <v>116</v>
      </c>
      <c r="G132" s="62" t="s">
        <v>352</v>
      </c>
      <c r="H132" s="114">
        <v>114</v>
      </c>
      <c r="I132" s="107">
        <v>20</v>
      </c>
      <c r="J132" s="128">
        <v>17.543859649122808</v>
      </c>
      <c r="K132" s="90">
        <v>160</v>
      </c>
      <c r="L132" s="94">
        <v>71.25</v>
      </c>
      <c r="M132" s="90">
        <v>1024</v>
      </c>
      <c r="N132" s="90">
        <v>755</v>
      </c>
      <c r="O132" s="94">
        <v>73.73046875</v>
      </c>
    </row>
    <row r="133" spans="2:15">
      <c r="B133" s="111"/>
      <c r="C133" s="111"/>
      <c r="D133" s="111"/>
      <c r="E133" s="62" t="s">
        <v>398</v>
      </c>
      <c r="F133" s="62" t="s">
        <v>116</v>
      </c>
      <c r="G133" s="62" t="s">
        <v>352</v>
      </c>
      <c r="H133" s="114"/>
      <c r="I133" s="107">
        <v>0</v>
      </c>
      <c r="J133" s="128">
        <v>0</v>
      </c>
      <c r="K133" s="90"/>
      <c r="L133" s="94"/>
      <c r="M133" s="90"/>
      <c r="N133" s="90"/>
      <c r="O133" s="94"/>
    </row>
    <row r="134" spans="2:15">
      <c r="B134" s="113">
        <v>28</v>
      </c>
      <c r="C134" s="113" t="s">
        <v>104</v>
      </c>
      <c r="D134" s="113" t="s">
        <v>399</v>
      </c>
      <c r="E134" s="62" t="s">
        <v>400</v>
      </c>
      <c r="F134" s="62" t="s">
        <v>116</v>
      </c>
      <c r="G134" s="62" t="s">
        <v>352</v>
      </c>
      <c r="H134" s="114">
        <v>1016</v>
      </c>
      <c r="I134" s="107">
        <v>0</v>
      </c>
      <c r="J134" s="128">
        <v>0</v>
      </c>
      <c r="K134" s="90">
        <v>1141.5999999999999</v>
      </c>
      <c r="L134" s="94">
        <v>88.997897687456202</v>
      </c>
      <c r="M134" s="90">
        <v>5774</v>
      </c>
      <c r="N134" s="90">
        <v>0</v>
      </c>
      <c r="O134" s="94">
        <v>0</v>
      </c>
    </row>
    <row r="135" spans="2:15">
      <c r="B135" s="113"/>
      <c r="C135" s="113"/>
      <c r="D135" s="113"/>
      <c r="E135" s="108" t="s">
        <v>401</v>
      </c>
      <c r="F135" s="62" t="s">
        <v>116</v>
      </c>
      <c r="G135" s="62" t="s">
        <v>352</v>
      </c>
      <c r="H135" s="114"/>
      <c r="I135" s="107">
        <v>17</v>
      </c>
      <c r="J135" s="128">
        <v>1.6732283464566928</v>
      </c>
      <c r="K135" s="90"/>
      <c r="L135" s="94"/>
      <c r="M135" s="90"/>
      <c r="N135" s="90"/>
      <c r="O135" s="94"/>
    </row>
    <row r="136" spans="2:15">
      <c r="B136" s="113"/>
      <c r="C136" s="113"/>
      <c r="D136" s="113"/>
      <c r="E136" s="108" t="s">
        <v>397</v>
      </c>
      <c r="F136" s="62" t="s">
        <v>116</v>
      </c>
      <c r="G136" s="62" t="s">
        <v>352</v>
      </c>
      <c r="H136" s="114"/>
      <c r="I136" s="107">
        <v>45</v>
      </c>
      <c r="J136" s="128">
        <v>4.4291338582677167</v>
      </c>
      <c r="K136" s="90"/>
      <c r="L136" s="94"/>
      <c r="M136" s="90"/>
      <c r="N136" s="90"/>
      <c r="O136" s="94"/>
    </row>
    <row r="137" spans="2:15">
      <c r="B137" s="129">
        <v>29</v>
      </c>
      <c r="C137" s="129" t="s">
        <v>104</v>
      </c>
      <c r="D137" s="129" t="s">
        <v>402</v>
      </c>
      <c r="E137" s="62" t="s">
        <v>403</v>
      </c>
      <c r="F137" s="62" t="s">
        <v>116</v>
      </c>
      <c r="G137" s="62" t="s">
        <v>352</v>
      </c>
      <c r="H137" s="107">
        <v>0</v>
      </c>
      <c r="I137" s="107">
        <v>0</v>
      </c>
      <c r="J137" s="128" t="e">
        <v>#DIV/0!</v>
      </c>
      <c r="K137" s="62">
        <v>0</v>
      </c>
      <c r="L137" s="101" t="e">
        <v>#DIV/0!</v>
      </c>
      <c r="M137" s="62">
        <v>0</v>
      </c>
      <c r="N137" s="62">
        <v>0</v>
      </c>
      <c r="O137" s="101" t="e">
        <v>#DIV/0!</v>
      </c>
    </row>
    <row r="138" spans="2:15">
      <c r="B138" s="129">
        <v>30</v>
      </c>
      <c r="C138" s="129" t="s">
        <v>104</v>
      </c>
      <c r="D138" s="129" t="s">
        <v>404</v>
      </c>
      <c r="E138" s="62" t="s">
        <v>405</v>
      </c>
      <c r="F138" s="62" t="s">
        <v>116</v>
      </c>
      <c r="G138" s="62" t="s">
        <v>352</v>
      </c>
      <c r="H138" s="107">
        <v>55</v>
      </c>
      <c r="I138" s="107">
        <v>0</v>
      </c>
      <c r="J138" s="128">
        <v>0</v>
      </c>
      <c r="K138" s="62">
        <v>42</v>
      </c>
      <c r="L138" s="101">
        <v>130.95238095238096</v>
      </c>
      <c r="M138" s="62">
        <v>541</v>
      </c>
      <c r="N138" s="62">
        <v>434</v>
      </c>
      <c r="O138" s="101">
        <v>80.221811460258778</v>
      </c>
    </row>
    <row r="139" spans="2:15">
      <c r="B139" s="129">
        <v>31</v>
      </c>
      <c r="C139" s="129" t="s">
        <v>104</v>
      </c>
      <c r="D139" s="129" t="s">
        <v>406</v>
      </c>
      <c r="E139" s="62" t="s">
        <v>407</v>
      </c>
      <c r="F139" s="62" t="s">
        <v>116</v>
      </c>
      <c r="G139" s="62" t="s">
        <v>352</v>
      </c>
      <c r="H139" s="107">
        <v>84</v>
      </c>
      <c r="I139" s="107">
        <v>46</v>
      </c>
      <c r="J139" s="128">
        <v>54.761904761904759</v>
      </c>
      <c r="K139" s="62">
        <v>62</v>
      </c>
      <c r="L139" s="101">
        <v>135.48387096774192</v>
      </c>
      <c r="M139" s="62">
        <v>652</v>
      </c>
      <c r="N139" s="62">
        <v>535</v>
      </c>
      <c r="O139" s="101">
        <v>82.055214723926383</v>
      </c>
    </row>
    <row r="140" spans="2:15">
      <c r="B140" s="129">
        <v>32</v>
      </c>
      <c r="C140" s="129" t="s">
        <v>104</v>
      </c>
      <c r="D140" s="129" t="s">
        <v>408</v>
      </c>
      <c r="E140" s="62" t="s">
        <v>409</v>
      </c>
      <c r="F140" s="62" t="s">
        <v>116</v>
      </c>
      <c r="G140" s="62" t="s">
        <v>352</v>
      </c>
      <c r="H140" s="107">
        <v>0</v>
      </c>
      <c r="I140" s="107">
        <v>0</v>
      </c>
      <c r="J140" s="128" t="e">
        <v>#DIV/0!</v>
      </c>
      <c r="K140" s="62">
        <v>0</v>
      </c>
      <c r="L140" s="101" t="e">
        <v>#DIV/0!</v>
      </c>
      <c r="M140" s="62">
        <v>0</v>
      </c>
      <c r="N140" s="62">
        <v>0</v>
      </c>
      <c r="O140" s="101" t="e">
        <v>#DIV/0!</v>
      </c>
    </row>
    <row r="141" spans="2:15">
      <c r="B141" s="113">
        <v>33</v>
      </c>
      <c r="C141" s="113" t="s">
        <v>104</v>
      </c>
      <c r="D141" s="113" t="s">
        <v>410</v>
      </c>
      <c r="E141" s="62" t="s">
        <v>411</v>
      </c>
      <c r="F141" s="62" t="s">
        <v>116</v>
      </c>
      <c r="G141" s="62" t="s">
        <v>352</v>
      </c>
      <c r="H141" s="114">
        <v>52</v>
      </c>
      <c r="I141" s="107">
        <v>0</v>
      </c>
      <c r="J141" s="128">
        <v>0</v>
      </c>
      <c r="K141" s="90">
        <v>104.5</v>
      </c>
      <c r="L141" s="94">
        <v>49.760765550239235</v>
      </c>
      <c r="M141" s="90">
        <v>1121</v>
      </c>
      <c r="N141" s="90">
        <v>588</v>
      </c>
      <c r="O141" s="94">
        <v>52.453166815343444</v>
      </c>
    </row>
    <row r="142" spans="2:15">
      <c r="B142" s="113"/>
      <c r="C142" s="113"/>
      <c r="D142" s="113"/>
      <c r="E142" s="62" t="s">
        <v>412</v>
      </c>
      <c r="F142" s="62" t="s">
        <v>116</v>
      </c>
      <c r="G142" s="62" t="s">
        <v>352</v>
      </c>
      <c r="H142" s="114"/>
      <c r="I142" s="107">
        <v>0</v>
      </c>
      <c r="J142" s="128">
        <v>0</v>
      </c>
      <c r="K142" s="90"/>
      <c r="L142" s="94"/>
      <c r="M142" s="90"/>
      <c r="N142" s="90"/>
      <c r="O142" s="94"/>
    </row>
    <row r="143" spans="2:15">
      <c r="B143" s="113"/>
      <c r="C143" s="113"/>
      <c r="D143" s="113"/>
      <c r="E143" s="62" t="s">
        <v>413</v>
      </c>
      <c r="F143" s="62" t="s">
        <v>116</v>
      </c>
      <c r="G143" s="62" t="s">
        <v>352</v>
      </c>
      <c r="H143" s="114"/>
      <c r="I143" s="107">
        <v>0</v>
      </c>
      <c r="J143" s="128">
        <v>0</v>
      </c>
      <c r="K143" s="90"/>
      <c r="L143" s="94"/>
      <c r="M143" s="90"/>
      <c r="N143" s="90"/>
      <c r="O143" s="94"/>
    </row>
    <row r="144" spans="2:15">
      <c r="B144" s="113"/>
      <c r="C144" s="113"/>
      <c r="D144" s="113"/>
      <c r="E144" s="108" t="s">
        <v>414</v>
      </c>
      <c r="F144" s="62" t="s">
        <v>116</v>
      </c>
      <c r="G144" s="62" t="s">
        <v>352</v>
      </c>
      <c r="H144" s="114"/>
      <c r="I144" s="107">
        <v>10</v>
      </c>
      <c r="J144" s="128">
        <v>19.23076923076923</v>
      </c>
      <c r="K144" s="90"/>
      <c r="L144" s="94"/>
      <c r="M144" s="90"/>
      <c r="N144" s="90"/>
      <c r="O144" s="94"/>
    </row>
    <row r="145" spans="2:15">
      <c r="B145" s="129">
        <v>34</v>
      </c>
      <c r="C145" s="129" t="s">
        <v>104</v>
      </c>
      <c r="D145" s="129" t="s">
        <v>415</v>
      </c>
      <c r="E145" s="62" t="s">
        <v>416</v>
      </c>
      <c r="F145" s="62" t="s">
        <v>116</v>
      </c>
      <c r="G145" s="62" t="s">
        <v>352</v>
      </c>
      <c r="H145" s="107">
        <v>100</v>
      </c>
      <c r="I145" s="107">
        <v>32</v>
      </c>
      <c r="J145" s="128">
        <v>32</v>
      </c>
      <c r="K145" s="62">
        <v>43</v>
      </c>
      <c r="L145" s="101">
        <v>232.55813953488371</v>
      </c>
      <c r="M145" s="62">
        <v>484</v>
      </c>
      <c r="N145" s="62">
        <v>587</v>
      </c>
      <c r="O145" s="101">
        <v>121.28099173553719</v>
      </c>
    </row>
    <row r="146" spans="2:15">
      <c r="B146" s="111">
        <v>35</v>
      </c>
      <c r="C146" s="111" t="s">
        <v>104</v>
      </c>
      <c r="D146" s="111" t="s">
        <v>417</v>
      </c>
      <c r="E146" s="62" t="s">
        <v>401</v>
      </c>
      <c r="F146" s="62" t="s">
        <v>116</v>
      </c>
      <c r="G146" s="62" t="s">
        <v>352</v>
      </c>
      <c r="H146" s="114">
        <v>102</v>
      </c>
      <c r="I146" s="107">
        <v>0</v>
      </c>
      <c r="J146" s="128">
        <v>0</v>
      </c>
      <c r="K146" s="90">
        <v>70.5</v>
      </c>
      <c r="L146" s="94">
        <v>144.68085106382978</v>
      </c>
      <c r="M146" s="90">
        <v>344</v>
      </c>
      <c r="N146" s="90">
        <v>524</v>
      </c>
      <c r="O146" s="94">
        <v>152.32558139534885</v>
      </c>
    </row>
    <row r="147" spans="2:15">
      <c r="B147" s="111"/>
      <c r="C147" s="111"/>
      <c r="D147" s="111"/>
      <c r="E147" s="108" t="s">
        <v>418</v>
      </c>
      <c r="F147" s="62" t="s">
        <v>116</v>
      </c>
      <c r="G147" s="62" t="s">
        <v>352</v>
      </c>
      <c r="H147" s="114"/>
      <c r="I147" s="107">
        <v>40</v>
      </c>
      <c r="J147" s="128">
        <v>39.215686274509807</v>
      </c>
      <c r="K147" s="90"/>
      <c r="L147" s="94"/>
      <c r="M147" s="90"/>
      <c r="N147" s="90"/>
      <c r="O147" s="94"/>
    </row>
    <row r="148" spans="2:15">
      <c r="B148" s="129">
        <v>36</v>
      </c>
      <c r="C148" s="129" t="s">
        <v>104</v>
      </c>
      <c r="D148" s="129" t="s">
        <v>317</v>
      </c>
      <c r="E148" s="108" t="s">
        <v>362</v>
      </c>
      <c r="F148" s="62" t="s">
        <v>116</v>
      </c>
      <c r="G148" s="62" t="s">
        <v>352</v>
      </c>
      <c r="H148" s="107">
        <v>0</v>
      </c>
      <c r="I148" s="107">
        <v>0</v>
      </c>
      <c r="J148" s="128" t="e">
        <v>#DIV/0!</v>
      </c>
      <c r="K148" s="62">
        <v>0</v>
      </c>
      <c r="L148" s="101" t="e">
        <v>#DIV/0!</v>
      </c>
      <c r="M148" s="62">
        <v>0</v>
      </c>
      <c r="N148" s="62">
        <v>0</v>
      </c>
      <c r="O148" s="101" t="e">
        <v>#DIV/0!</v>
      </c>
    </row>
    <row r="149" spans="2:15">
      <c r="B149" s="113">
        <v>37</v>
      </c>
      <c r="C149" s="113" t="s">
        <v>104</v>
      </c>
      <c r="D149" s="113" t="s">
        <v>419</v>
      </c>
      <c r="E149" s="62" t="s">
        <v>420</v>
      </c>
      <c r="F149" s="62" t="s">
        <v>116</v>
      </c>
      <c r="G149" s="62" t="s">
        <v>352</v>
      </c>
      <c r="H149" s="114">
        <v>152</v>
      </c>
      <c r="I149" s="107">
        <v>20</v>
      </c>
      <c r="J149" s="128">
        <v>13.157894736842104</v>
      </c>
      <c r="K149" s="90">
        <v>507.2</v>
      </c>
      <c r="L149" s="94">
        <v>29.968454258675081</v>
      </c>
      <c r="M149" s="90">
        <v>3797</v>
      </c>
      <c r="N149" s="90">
        <v>2761</v>
      </c>
      <c r="O149" s="94">
        <v>72.715301553858311</v>
      </c>
    </row>
    <row r="150" spans="2:15">
      <c r="B150" s="113"/>
      <c r="C150" s="113"/>
      <c r="D150" s="113"/>
      <c r="E150" s="62" t="s">
        <v>275</v>
      </c>
      <c r="F150" s="62" t="s">
        <v>116</v>
      </c>
      <c r="G150" s="62" t="s">
        <v>352</v>
      </c>
      <c r="H150" s="114"/>
      <c r="I150" s="107">
        <v>12.5</v>
      </c>
      <c r="J150" s="128">
        <v>8.223684210526315</v>
      </c>
      <c r="K150" s="90"/>
      <c r="L150" s="94"/>
      <c r="M150" s="90"/>
      <c r="N150" s="90"/>
      <c r="O150" s="94"/>
    </row>
    <row r="151" spans="2:15">
      <c r="B151" s="113"/>
      <c r="C151" s="113"/>
      <c r="D151" s="113"/>
      <c r="E151" s="62" t="s">
        <v>421</v>
      </c>
      <c r="F151" s="62" t="s">
        <v>116</v>
      </c>
      <c r="G151" s="62" t="s">
        <v>352</v>
      </c>
      <c r="H151" s="114"/>
      <c r="I151" s="107">
        <v>54.7</v>
      </c>
      <c r="J151" s="128">
        <v>35.986842105263158</v>
      </c>
      <c r="K151" s="90"/>
      <c r="L151" s="94"/>
      <c r="M151" s="90"/>
      <c r="N151" s="90"/>
      <c r="O151" s="94"/>
    </row>
    <row r="152" spans="2:15">
      <c r="B152" s="111">
        <v>38</v>
      </c>
      <c r="C152" s="111" t="s">
        <v>104</v>
      </c>
      <c r="D152" s="111" t="s">
        <v>453</v>
      </c>
      <c r="E152" s="84" t="s">
        <v>454</v>
      </c>
      <c r="F152" s="108" t="s">
        <v>128</v>
      </c>
      <c r="G152" s="108" t="s">
        <v>455</v>
      </c>
      <c r="H152" s="111">
        <v>351</v>
      </c>
      <c r="I152" s="108">
        <v>0</v>
      </c>
      <c r="J152" s="111">
        <v>76</v>
      </c>
      <c r="K152" s="108">
        <v>34</v>
      </c>
      <c r="L152" s="115">
        <f>(I152-K152)/K152</f>
        <v>-1</v>
      </c>
      <c r="M152" s="116">
        <v>2075.1999999999998</v>
      </c>
      <c r="N152" s="116">
        <v>2876</v>
      </c>
      <c r="O152" s="117">
        <f>(N152-M152)/M152</f>
        <v>0.38589051657671564</v>
      </c>
    </row>
    <row r="153" spans="2:15">
      <c r="B153" s="111"/>
      <c r="C153" s="111"/>
      <c r="D153" s="111"/>
      <c r="E153" s="84" t="s">
        <v>456</v>
      </c>
      <c r="F153" s="108" t="s">
        <v>128</v>
      </c>
      <c r="G153" s="108" t="s">
        <v>455</v>
      </c>
      <c r="H153" s="111"/>
      <c r="I153" s="108">
        <v>10</v>
      </c>
      <c r="J153" s="111"/>
      <c r="K153" s="108">
        <v>34</v>
      </c>
      <c r="L153" s="115">
        <f t="shared" ref="L153:L174" si="0">(I153-K153)/K153</f>
        <v>-0.70588235294117652</v>
      </c>
      <c r="M153" s="118"/>
      <c r="N153" s="118"/>
      <c r="O153" s="119"/>
    </row>
    <row r="154" spans="2:15">
      <c r="B154" s="111"/>
      <c r="C154" s="111"/>
      <c r="D154" s="111"/>
      <c r="E154" s="84" t="s">
        <v>457</v>
      </c>
      <c r="F154" s="108" t="s">
        <v>128</v>
      </c>
      <c r="G154" s="108" t="s">
        <v>455</v>
      </c>
      <c r="H154" s="111"/>
      <c r="I154" s="108">
        <v>15</v>
      </c>
      <c r="J154" s="111"/>
      <c r="K154" s="108">
        <v>0</v>
      </c>
      <c r="L154" s="115" t="e">
        <f t="shared" si="0"/>
        <v>#DIV/0!</v>
      </c>
      <c r="M154" s="118"/>
      <c r="N154" s="118"/>
      <c r="O154" s="119"/>
    </row>
    <row r="155" spans="2:15">
      <c r="B155" s="111"/>
      <c r="C155" s="111"/>
      <c r="D155" s="111"/>
      <c r="E155" s="84" t="s">
        <v>458</v>
      </c>
      <c r="F155" s="108" t="s">
        <v>128</v>
      </c>
      <c r="G155" s="108" t="s">
        <v>455</v>
      </c>
      <c r="H155" s="111"/>
      <c r="I155" s="108">
        <v>78</v>
      </c>
      <c r="J155" s="111"/>
      <c r="K155" s="108">
        <v>92</v>
      </c>
      <c r="L155" s="115">
        <f t="shared" si="0"/>
        <v>-0.15217391304347827</v>
      </c>
      <c r="M155" s="118"/>
      <c r="N155" s="118"/>
      <c r="O155" s="119"/>
    </row>
    <row r="156" spans="2:15">
      <c r="B156" s="111"/>
      <c r="C156" s="111"/>
      <c r="D156" s="111"/>
      <c r="E156" s="84" t="s">
        <v>459</v>
      </c>
      <c r="F156" s="108" t="s">
        <v>128</v>
      </c>
      <c r="G156" s="108" t="s">
        <v>455</v>
      </c>
      <c r="H156" s="111"/>
      <c r="I156" s="108">
        <v>40</v>
      </c>
      <c r="J156" s="111"/>
      <c r="K156" s="108">
        <v>0</v>
      </c>
      <c r="L156" s="115" t="e">
        <f t="shared" si="0"/>
        <v>#DIV/0!</v>
      </c>
      <c r="M156" s="118"/>
      <c r="N156" s="118"/>
      <c r="O156" s="119"/>
    </row>
    <row r="157" spans="2:15">
      <c r="B157" s="111"/>
      <c r="C157" s="111"/>
      <c r="D157" s="111"/>
      <c r="E157" s="108" t="s">
        <v>460</v>
      </c>
      <c r="F157" s="108" t="s">
        <v>128</v>
      </c>
      <c r="G157" s="108" t="s">
        <v>455</v>
      </c>
      <c r="H157" s="111"/>
      <c r="I157" s="108">
        <v>2</v>
      </c>
      <c r="J157" s="111"/>
      <c r="K157" s="108">
        <v>0</v>
      </c>
      <c r="L157" s="115" t="e">
        <f t="shared" si="0"/>
        <v>#DIV/0!</v>
      </c>
      <c r="M157" s="118"/>
      <c r="N157" s="118"/>
      <c r="O157" s="119"/>
    </row>
    <row r="158" spans="2:15">
      <c r="B158" s="111"/>
      <c r="C158" s="111"/>
      <c r="D158" s="111"/>
      <c r="E158" s="108" t="s">
        <v>461</v>
      </c>
      <c r="F158" s="108" t="s">
        <v>128</v>
      </c>
      <c r="G158" s="108" t="s">
        <v>455</v>
      </c>
      <c r="H158" s="111"/>
      <c r="I158" s="108">
        <v>2</v>
      </c>
      <c r="J158" s="111"/>
      <c r="K158" s="108">
        <v>0</v>
      </c>
      <c r="L158" s="115" t="e">
        <f t="shared" si="0"/>
        <v>#DIV/0!</v>
      </c>
      <c r="M158" s="118"/>
      <c r="N158" s="118"/>
      <c r="O158" s="119"/>
    </row>
    <row r="159" spans="2:15">
      <c r="B159" s="111"/>
      <c r="C159" s="111"/>
      <c r="D159" s="111"/>
      <c r="E159" s="108" t="s">
        <v>462</v>
      </c>
      <c r="F159" s="108" t="s">
        <v>128</v>
      </c>
      <c r="G159" s="108" t="s">
        <v>455</v>
      </c>
      <c r="H159" s="111"/>
      <c r="I159" s="108">
        <v>33</v>
      </c>
      <c r="J159" s="111"/>
      <c r="K159" s="108">
        <v>0</v>
      </c>
      <c r="L159" s="115" t="e">
        <f t="shared" si="0"/>
        <v>#DIV/0!</v>
      </c>
      <c r="M159" s="118"/>
      <c r="N159" s="118"/>
      <c r="O159" s="119"/>
    </row>
    <row r="160" spans="2:15">
      <c r="B160" s="111"/>
      <c r="C160" s="111"/>
      <c r="D160" s="111"/>
      <c r="E160" s="108" t="s">
        <v>463</v>
      </c>
      <c r="F160" s="108" t="s">
        <v>128</v>
      </c>
      <c r="G160" s="108" t="s">
        <v>455</v>
      </c>
      <c r="H160" s="111"/>
      <c r="I160" s="108">
        <v>20</v>
      </c>
      <c r="J160" s="111"/>
      <c r="K160" s="108">
        <v>0</v>
      </c>
      <c r="L160" s="115" t="e">
        <f t="shared" si="0"/>
        <v>#DIV/0!</v>
      </c>
      <c r="M160" s="118"/>
      <c r="N160" s="118"/>
      <c r="O160" s="119"/>
    </row>
    <row r="161" spans="2:15">
      <c r="B161" s="111"/>
      <c r="C161" s="111"/>
      <c r="D161" s="111"/>
      <c r="E161" s="108" t="s">
        <v>464</v>
      </c>
      <c r="F161" s="108" t="s">
        <v>128</v>
      </c>
      <c r="G161" s="108" t="s">
        <v>455</v>
      </c>
      <c r="H161" s="111"/>
      <c r="I161" s="108">
        <v>48</v>
      </c>
      <c r="J161" s="111"/>
      <c r="K161" s="108">
        <v>0</v>
      </c>
      <c r="L161" s="115" t="e">
        <f t="shared" si="0"/>
        <v>#DIV/0!</v>
      </c>
      <c r="M161" s="118"/>
      <c r="N161" s="118"/>
      <c r="O161" s="119"/>
    </row>
    <row r="162" spans="2:15">
      <c r="B162" s="111"/>
      <c r="C162" s="111"/>
      <c r="D162" s="111"/>
      <c r="E162" s="108" t="s">
        <v>465</v>
      </c>
      <c r="F162" s="108" t="s">
        <v>128</v>
      </c>
      <c r="G162" s="108" t="s">
        <v>455</v>
      </c>
      <c r="H162" s="111"/>
      <c r="I162" s="108">
        <v>20</v>
      </c>
      <c r="J162" s="111"/>
      <c r="K162" s="108">
        <v>0</v>
      </c>
      <c r="L162" s="115" t="e">
        <f t="shared" si="0"/>
        <v>#DIV/0!</v>
      </c>
      <c r="M162" s="120"/>
      <c r="N162" s="120"/>
      <c r="O162" s="121"/>
    </row>
    <row r="163" spans="2:15">
      <c r="B163" s="111">
        <v>39</v>
      </c>
      <c r="C163" s="111" t="s">
        <v>104</v>
      </c>
      <c r="D163" s="111" t="s">
        <v>466</v>
      </c>
      <c r="E163" s="108" t="s">
        <v>467</v>
      </c>
      <c r="F163" s="108" t="s">
        <v>128</v>
      </c>
      <c r="G163" s="108" t="s">
        <v>455</v>
      </c>
      <c r="H163" s="122">
        <v>21</v>
      </c>
      <c r="I163" s="108">
        <v>0</v>
      </c>
      <c r="J163" s="122">
        <v>0</v>
      </c>
      <c r="K163" s="84">
        <v>0</v>
      </c>
      <c r="L163" s="115" t="e">
        <f t="shared" si="0"/>
        <v>#DIV/0!</v>
      </c>
      <c r="M163" s="102">
        <v>244</v>
      </c>
      <c r="N163" s="123">
        <v>580</v>
      </c>
      <c r="O163" s="117">
        <f>(N163-M163)/M163</f>
        <v>1.3770491803278688</v>
      </c>
    </row>
    <row r="164" spans="2:15">
      <c r="B164" s="111"/>
      <c r="C164" s="111"/>
      <c r="D164" s="111"/>
      <c r="E164" s="84" t="s">
        <v>468</v>
      </c>
      <c r="F164" s="108" t="s">
        <v>128</v>
      </c>
      <c r="G164" s="108" t="s">
        <v>455</v>
      </c>
      <c r="H164" s="122"/>
      <c r="I164" s="108">
        <v>0</v>
      </c>
      <c r="J164" s="122"/>
      <c r="K164" s="84">
        <v>0</v>
      </c>
      <c r="L164" s="115" t="e">
        <f t="shared" si="0"/>
        <v>#DIV/0!</v>
      </c>
      <c r="M164" s="103"/>
      <c r="N164" s="124"/>
      <c r="O164" s="121"/>
    </row>
    <row r="165" spans="2:15">
      <c r="B165" s="111">
        <v>40</v>
      </c>
      <c r="C165" s="111" t="s">
        <v>104</v>
      </c>
      <c r="D165" s="111" t="s">
        <v>469</v>
      </c>
      <c r="E165" s="108" t="s">
        <v>470</v>
      </c>
      <c r="F165" s="108" t="s">
        <v>128</v>
      </c>
      <c r="G165" s="108" t="s">
        <v>455</v>
      </c>
      <c r="H165" s="122">
        <v>42</v>
      </c>
      <c r="I165" s="84">
        <v>25</v>
      </c>
      <c r="J165" s="122">
        <v>59</v>
      </c>
      <c r="K165" s="84">
        <v>30</v>
      </c>
      <c r="L165" s="115">
        <f t="shared" si="0"/>
        <v>-0.16666666666666666</v>
      </c>
      <c r="M165" s="123">
        <v>234</v>
      </c>
      <c r="N165" s="123">
        <v>193</v>
      </c>
      <c r="O165" s="117">
        <f>(N165-M165)/M165</f>
        <v>-0.1752136752136752</v>
      </c>
    </row>
    <row r="166" spans="2:15">
      <c r="B166" s="111"/>
      <c r="C166" s="111"/>
      <c r="D166" s="111"/>
      <c r="E166" s="84" t="s">
        <v>471</v>
      </c>
      <c r="F166" s="108" t="s">
        <v>128</v>
      </c>
      <c r="G166" s="108" t="s">
        <v>455</v>
      </c>
      <c r="H166" s="122"/>
      <c r="I166" s="108">
        <v>0</v>
      </c>
      <c r="J166" s="122"/>
      <c r="K166" s="84">
        <v>0</v>
      </c>
      <c r="L166" s="115" t="e">
        <f t="shared" si="0"/>
        <v>#DIV/0!</v>
      </c>
      <c r="M166" s="124"/>
      <c r="N166" s="124"/>
      <c r="O166" s="121"/>
    </row>
    <row r="167" spans="2:15">
      <c r="B167" s="108">
        <v>41</v>
      </c>
      <c r="C167" s="108" t="s">
        <v>104</v>
      </c>
      <c r="D167" s="108" t="s">
        <v>472</v>
      </c>
      <c r="E167" s="84" t="s">
        <v>473</v>
      </c>
      <c r="F167" s="108" t="s">
        <v>128</v>
      </c>
      <c r="G167" s="108" t="s">
        <v>455</v>
      </c>
      <c r="H167" s="84">
        <v>15</v>
      </c>
      <c r="I167" s="84">
        <v>15</v>
      </c>
      <c r="J167" s="84">
        <v>100</v>
      </c>
      <c r="K167" s="84">
        <v>5</v>
      </c>
      <c r="L167" s="115">
        <f t="shared" si="0"/>
        <v>2</v>
      </c>
      <c r="M167" s="84">
        <v>158</v>
      </c>
      <c r="N167" s="84">
        <v>135</v>
      </c>
      <c r="O167" s="115">
        <f t="shared" ref="O167:O174" si="1">(N167-M167)/M167</f>
        <v>-0.14556962025316456</v>
      </c>
    </row>
    <row r="168" spans="2:15">
      <c r="B168" s="108">
        <v>42</v>
      </c>
      <c r="C168" s="108" t="s">
        <v>104</v>
      </c>
      <c r="D168" s="108" t="s">
        <v>474</v>
      </c>
      <c r="E168" s="84" t="s">
        <v>475</v>
      </c>
      <c r="F168" s="108" t="s">
        <v>128</v>
      </c>
      <c r="G168" s="108" t="s">
        <v>455</v>
      </c>
      <c r="H168" s="84">
        <v>0</v>
      </c>
      <c r="I168" s="108">
        <v>0</v>
      </c>
      <c r="J168" s="84">
        <v>0</v>
      </c>
      <c r="K168" s="84">
        <v>34</v>
      </c>
      <c r="L168" s="115">
        <f t="shared" si="0"/>
        <v>-1</v>
      </c>
      <c r="M168" s="84">
        <v>653</v>
      </c>
      <c r="N168" s="84">
        <v>292</v>
      </c>
      <c r="O168" s="115">
        <f t="shared" si="1"/>
        <v>-0.55283307810107196</v>
      </c>
    </row>
    <row r="169" spans="2:15">
      <c r="B169" s="108">
        <v>43</v>
      </c>
      <c r="C169" s="108" t="s">
        <v>104</v>
      </c>
      <c r="D169" s="108" t="s">
        <v>476</v>
      </c>
      <c r="E169" s="84" t="s">
        <v>477</v>
      </c>
      <c r="F169" s="108" t="s">
        <v>128</v>
      </c>
      <c r="G169" s="108" t="s">
        <v>455</v>
      </c>
      <c r="H169" s="84">
        <v>125</v>
      </c>
      <c r="I169" s="84">
        <v>70</v>
      </c>
      <c r="J169" s="84">
        <v>56</v>
      </c>
      <c r="K169" s="84">
        <v>32</v>
      </c>
      <c r="L169" s="115">
        <f t="shared" si="0"/>
        <v>1.1875</v>
      </c>
      <c r="M169" s="84">
        <v>54.5</v>
      </c>
      <c r="N169" s="84">
        <v>582</v>
      </c>
      <c r="O169" s="115">
        <f t="shared" si="1"/>
        <v>9.6788990825688082</v>
      </c>
    </row>
    <row r="170" spans="2:15">
      <c r="B170" s="108">
        <v>44</v>
      </c>
      <c r="C170" s="108" t="s">
        <v>104</v>
      </c>
      <c r="D170" s="108" t="s">
        <v>478</v>
      </c>
      <c r="E170" s="84" t="s">
        <v>479</v>
      </c>
      <c r="F170" s="108" t="s">
        <v>128</v>
      </c>
      <c r="G170" s="108" t="s">
        <v>455</v>
      </c>
      <c r="H170" s="84">
        <v>107</v>
      </c>
      <c r="I170" s="84">
        <v>75</v>
      </c>
      <c r="J170" s="84">
        <v>70</v>
      </c>
      <c r="K170" s="84">
        <v>42</v>
      </c>
      <c r="L170" s="115">
        <f t="shared" si="0"/>
        <v>0.7857142857142857</v>
      </c>
      <c r="M170" s="84">
        <v>710</v>
      </c>
      <c r="N170" s="84">
        <v>605</v>
      </c>
      <c r="O170" s="115">
        <f t="shared" si="1"/>
        <v>-0.14788732394366197</v>
      </c>
    </row>
    <row r="171" spans="2:15">
      <c r="B171" s="108">
        <v>45</v>
      </c>
      <c r="C171" s="108" t="s">
        <v>104</v>
      </c>
      <c r="D171" s="108" t="s">
        <v>480</v>
      </c>
      <c r="E171" s="108" t="s">
        <v>481</v>
      </c>
      <c r="F171" s="108" t="s">
        <v>128</v>
      </c>
      <c r="G171" s="108" t="s">
        <v>455</v>
      </c>
      <c r="H171" s="84">
        <v>101</v>
      </c>
      <c r="I171" s="84">
        <v>63</v>
      </c>
      <c r="J171" s="84">
        <v>62</v>
      </c>
      <c r="K171" s="84">
        <v>0</v>
      </c>
      <c r="L171" s="115" t="e">
        <f t="shared" si="0"/>
        <v>#DIV/0!</v>
      </c>
      <c r="M171" s="84">
        <v>0</v>
      </c>
      <c r="N171" s="84">
        <v>711</v>
      </c>
      <c r="O171" s="115" t="e">
        <f t="shared" si="1"/>
        <v>#DIV/0!</v>
      </c>
    </row>
    <row r="172" spans="2:15">
      <c r="B172" s="125">
        <v>46</v>
      </c>
      <c r="C172" s="125" t="s">
        <v>104</v>
      </c>
      <c r="D172" s="125" t="s">
        <v>482</v>
      </c>
      <c r="E172" s="125" t="s">
        <v>438</v>
      </c>
      <c r="F172" s="108" t="s">
        <v>128</v>
      </c>
      <c r="G172" s="108" t="s">
        <v>455</v>
      </c>
      <c r="H172" s="84">
        <v>0</v>
      </c>
      <c r="I172" s="84">
        <v>0</v>
      </c>
      <c r="J172" s="84">
        <v>0</v>
      </c>
      <c r="K172" s="108">
        <v>0</v>
      </c>
      <c r="L172" s="115" t="e">
        <f t="shared" si="0"/>
        <v>#DIV/0!</v>
      </c>
      <c r="M172" s="84">
        <v>25</v>
      </c>
      <c r="N172" s="84">
        <v>0</v>
      </c>
      <c r="O172" s="115">
        <f t="shared" si="1"/>
        <v>-1</v>
      </c>
    </row>
    <row r="173" spans="2:15">
      <c r="B173" s="125">
        <v>47</v>
      </c>
      <c r="C173" s="125" t="s">
        <v>104</v>
      </c>
      <c r="D173" s="125" t="s">
        <v>483</v>
      </c>
      <c r="E173" s="125" t="s">
        <v>438</v>
      </c>
      <c r="F173" s="108" t="s">
        <v>128</v>
      </c>
      <c r="G173" s="108" t="s">
        <v>455</v>
      </c>
      <c r="H173" s="84">
        <v>0</v>
      </c>
      <c r="I173" s="84">
        <v>0</v>
      </c>
      <c r="J173" s="84">
        <v>0</v>
      </c>
      <c r="K173" s="108">
        <v>0</v>
      </c>
      <c r="L173" s="115" t="e">
        <f t="shared" si="0"/>
        <v>#DIV/0!</v>
      </c>
      <c r="M173" s="84">
        <v>97</v>
      </c>
      <c r="N173" s="84">
        <v>0</v>
      </c>
      <c r="O173" s="115">
        <f t="shared" si="1"/>
        <v>-1</v>
      </c>
    </row>
    <row r="174" spans="2:15">
      <c r="B174" s="125">
        <v>48</v>
      </c>
      <c r="C174" s="125" t="s">
        <v>104</v>
      </c>
      <c r="D174" s="125" t="s">
        <v>484</v>
      </c>
      <c r="E174" s="125" t="s">
        <v>438</v>
      </c>
      <c r="F174" s="108" t="s">
        <v>128</v>
      </c>
      <c r="G174" s="108" t="s">
        <v>455</v>
      </c>
      <c r="H174" s="84">
        <v>0</v>
      </c>
      <c r="I174" s="84">
        <v>0</v>
      </c>
      <c r="J174" s="84">
        <v>0</v>
      </c>
      <c r="K174" s="108">
        <v>0</v>
      </c>
      <c r="L174" s="115" t="e">
        <f t="shared" si="0"/>
        <v>#DIV/0!</v>
      </c>
      <c r="M174" s="84">
        <v>64</v>
      </c>
      <c r="N174" s="84">
        <v>0</v>
      </c>
      <c r="O174" s="115">
        <f t="shared" si="1"/>
        <v>-1</v>
      </c>
    </row>
  </sheetData>
  <mergeCells count="286">
    <mergeCell ref="B163:B164"/>
    <mergeCell ref="C163:C164"/>
    <mergeCell ref="B165:B166"/>
    <mergeCell ref="C165:C166"/>
    <mergeCell ref="C132:C133"/>
    <mergeCell ref="C134:C136"/>
    <mergeCell ref="C141:C144"/>
    <mergeCell ref="C146:C147"/>
    <mergeCell ref="C149:C151"/>
    <mergeCell ref="B152:B162"/>
    <mergeCell ref="C152:C162"/>
    <mergeCell ref="C91:C103"/>
    <mergeCell ref="C105:C107"/>
    <mergeCell ref="C108:C115"/>
    <mergeCell ref="C116:C123"/>
    <mergeCell ref="C124:C128"/>
    <mergeCell ref="C129:C131"/>
    <mergeCell ref="D165:D166"/>
    <mergeCell ref="H165:H166"/>
    <mergeCell ref="J165:J166"/>
    <mergeCell ref="M165:M166"/>
    <mergeCell ref="N165:N166"/>
    <mergeCell ref="O165:O166"/>
    <mergeCell ref="D163:D164"/>
    <mergeCell ref="H163:H164"/>
    <mergeCell ref="J163:J164"/>
    <mergeCell ref="M163:M164"/>
    <mergeCell ref="N163:N164"/>
    <mergeCell ref="O163:O164"/>
    <mergeCell ref="N149:N151"/>
    <mergeCell ref="O149:O151"/>
    <mergeCell ref="D152:D162"/>
    <mergeCell ref="H152:H162"/>
    <mergeCell ref="J152:J162"/>
    <mergeCell ref="M152:M162"/>
    <mergeCell ref="N152:N162"/>
    <mergeCell ref="O152:O162"/>
    <mergeCell ref="N141:N144"/>
    <mergeCell ref="O141:O144"/>
    <mergeCell ref="D146:D147"/>
    <mergeCell ref="H146:H147"/>
    <mergeCell ref="N146:N147"/>
    <mergeCell ref="O146:O147"/>
    <mergeCell ref="N132:N133"/>
    <mergeCell ref="O132:O133"/>
    <mergeCell ref="D134:D136"/>
    <mergeCell ref="H134:H136"/>
    <mergeCell ref="N134:N136"/>
    <mergeCell ref="O134:O136"/>
    <mergeCell ref="N124:N128"/>
    <mergeCell ref="O124:O128"/>
    <mergeCell ref="D129:D131"/>
    <mergeCell ref="H129:H131"/>
    <mergeCell ref="N129:N131"/>
    <mergeCell ref="O129:O131"/>
    <mergeCell ref="N108:N115"/>
    <mergeCell ref="O108:O115"/>
    <mergeCell ref="D116:D123"/>
    <mergeCell ref="H116:H123"/>
    <mergeCell ref="N116:N123"/>
    <mergeCell ref="O116:O123"/>
    <mergeCell ref="D91:D103"/>
    <mergeCell ref="H91:H103"/>
    <mergeCell ref="N91:N103"/>
    <mergeCell ref="O91:O103"/>
    <mergeCell ref="D105:D107"/>
    <mergeCell ref="H105:H107"/>
    <mergeCell ref="N105:N107"/>
    <mergeCell ref="O105:O107"/>
    <mergeCell ref="M146:M147"/>
    <mergeCell ref="B149:B151"/>
    <mergeCell ref="K149:K151"/>
    <mergeCell ref="L149:L151"/>
    <mergeCell ref="M149:M151"/>
    <mergeCell ref="D149:D151"/>
    <mergeCell ref="H149:H151"/>
    <mergeCell ref="B146:B147"/>
    <mergeCell ref="K146:K147"/>
    <mergeCell ref="L146:L147"/>
    <mergeCell ref="M134:M136"/>
    <mergeCell ref="B141:B144"/>
    <mergeCell ref="K141:K144"/>
    <mergeCell ref="L141:L144"/>
    <mergeCell ref="M141:M144"/>
    <mergeCell ref="D141:D144"/>
    <mergeCell ref="H141:H144"/>
    <mergeCell ref="B134:B136"/>
    <mergeCell ref="K134:K136"/>
    <mergeCell ref="L134:L136"/>
    <mergeCell ref="M129:M131"/>
    <mergeCell ref="B132:B133"/>
    <mergeCell ref="K132:K133"/>
    <mergeCell ref="L132:L133"/>
    <mergeCell ref="M132:M133"/>
    <mergeCell ref="D132:D133"/>
    <mergeCell ref="H132:H133"/>
    <mergeCell ref="B129:B131"/>
    <mergeCell ref="K129:K131"/>
    <mergeCell ref="L129:L131"/>
    <mergeCell ref="M116:M123"/>
    <mergeCell ref="B124:B128"/>
    <mergeCell ref="K124:K128"/>
    <mergeCell ref="L124:L128"/>
    <mergeCell ref="M124:M128"/>
    <mergeCell ref="D124:D128"/>
    <mergeCell ref="H124:H128"/>
    <mergeCell ref="B116:B123"/>
    <mergeCell ref="K116:K123"/>
    <mergeCell ref="L116:L123"/>
    <mergeCell ref="M105:M107"/>
    <mergeCell ref="B108:B115"/>
    <mergeCell ref="K108:K115"/>
    <mergeCell ref="L108:L115"/>
    <mergeCell ref="M108:M115"/>
    <mergeCell ref="D108:D115"/>
    <mergeCell ref="H108:H115"/>
    <mergeCell ref="B105:B107"/>
    <mergeCell ref="K105:K107"/>
    <mergeCell ref="L105:L107"/>
    <mergeCell ref="K91:K103"/>
    <mergeCell ref="L91:L103"/>
    <mergeCell ref="M91:M103"/>
    <mergeCell ref="B74:B75"/>
    <mergeCell ref="B76:B77"/>
    <mergeCell ref="B78:B79"/>
    <mergeCell ref="B80:B85"/>
    <mergeCell ref="B86:B90"/>
    <mergeCell ref="B91:B103"/>
    <mergeCell ref="C80:C85"/>
    <mergeCell ref="B3:B16"/>
    <mergeCell ref="B18:B19"/>
    <mergeCell ref="B20:B31"/>
    <mergeCell ref="B34:B36"/>
    <mergeCell ref="B37:B43"/>
    <mergeCell ref="B44:B46"/>
    <mergeCell ref="B49:B56"/>
    <mergeCell ref="B57:B65"/>
    <mergeCell ref="B66:B73"/>
    <mergeCell ref="O76:O77"/>
    <mergeCell ref="O78:O79"/>
    <mergeCell ref="O80:O85"/>
    <mergeCell ref="O86:O90"/>
    <mergeCell ref="C3:C16"/>
    <mergeCell ref="C18:C19"/>
    <mergeCell ref="C20:C31"/>
    <mergeCell ref="C34:C36"/>
    <mergeCell ref="C37:C43"/>
    <mergeCell ref="C44:C46"/>
    <mergeCell ref="J49:J56"/>
    <mergeCell ref="K49:K56"/>
    <mergeCell ref="L49:L56"/>
    <mergeCell ref="M49:M56"/>
    <mergeCell ref="N49:N56"/>
    <mergeCell ref="O49:O56"/>
    <mergeCell ref="F76:F77"/>
    <mergeCell ref="G76:G77"/>
    <mergeCell ref="F78:F79"/>
    <mergeCell ref="G78:G79"/>
    <mergeCell ref="F80:F85"/>
    <mergeCell ref="G80:G85"/>
    <mergeCell ref="F34:F36"/>
    <mergeCell ref="G34:G36"/>
    <mergeCell ref="F37:F43"/>
    <mergeCell ref="G37:G43"/>
    <mergeCell ref="F44:F46"/>
    <mergeCell ref="G44:G46"/>
    <mergeCell ref="D74:D75"/>
    <mergeCell ref="D49:D56"/>
    <mergeCell ref="C57:C65"/>
    <mergeCell ref="D57:D65"/>
    <mergeCell ref="C66:C73"/>
    <mergeCell ref="D66:D73"/>
    <mergeCell ref="C49:C56"/>
    <mergeCell ref="C86:C90"/>
    <mergeCell ref="D86:D90"/>
    <mergeCell ref="D80:D85"/>
    <mergeCell ref="C78:C79"/>
    <mergeCell ref="D78:D79"/>
    <mergeCell ref="C76:C77"/>
    <mergeCell ref="D76:D77"/>
    <mergeCell ref="C74:C75"/>
    <mergeCell ref="G55:G56"/>
    <mergeCell ref="F49:F56"/>
    <mergeCell ref="G57:G65"/>
    <mergeCell ref="H49:H56"/>
    <mergeCell ref="M86:M90"/>
    <mergeCell ref="N86:N90"/>
    <mergeCell ref="H86:H90"/>
    <mergeCell ref="J86:J90"/>
    <mergeCell ref="K86:K90"/>
    <mergeCell ref="L86:L90"/>
    <mergeCell ref="F86:F90"/>
    <mergeCell ref="G86:G90"/>
    <mergeCell ref="H80:H85"/>
    <mergeCell ref="K80:K85"/>
    <mergeCell ref="L80:L85"/>
    <mergeCell ref="M80:M85"/>
    <mergeCell ref="N80:N85"/>
    <mergeCell ref="J80:J85"/>
    <mergeCell ref="N76:N77"/>
    <mergeCell ref="H78:H79"/>
    <mergeCell ref="J78:J79"/>
    <mergeCell ref="K78:K79"/>
    <mergeCell ref="L78:L79"/>
    <mergeCell ref="M78:M79"/>
    <mergeCell ref="N78:N79"/>
    <mergeCell ref="N74:N75"/>
    <mergeCell ref="O74:O75"/>
    <mergeCell ref="F74:F75"/>
    <mergeCell ref="G74:G75"/>
    <mergeCell ref="H76:H77"/>
    <mergeCell ref="J76:J77"/>
    <mergeCell ref="K76:K77"/>
    <mergeCell ref="L76:L77"/>
    <mergeCell ref="M76:M77"/>
    <mergeCell ref="N66:N73"/>
    <mergeCell ref="O66:O73"/>
    <mergeCell ref="G66:G73"/>
    <mergeCell ref="F66:F73"/>
    <mergeCell ref="H74:H75"/>
    <mergeCell ref="J74:J75"/>
    <mergeCell ref="K74:K75"/>
    <mergeCell ref="L74:L75"/>
    <mergeCell ref="M74:M75"/>
    <mergeCell ref="H66:H73"/>
    <mergeCell ref="J66:J73"/>
    <mergeCell ref="K66:K73"/>
    <mergeCell ref="L66:L73"/>
    <mergeCell ref="M66:M73"/>
    <mergeCell ref="N57:N65"/>
    <mergeCell ref="O57:O65"/>
    <mergeCell ref="F57:F65"/>
    <mergeCell ref="G49:G56"/>
    <mergeCell ref="H57:H65"/>
    <mergeCell ref="J57:J65"/>
    <mergeCell ref="K57:K65"/>
    <mergeCell ref="L57:L65"/>
    <mergeCell ref="M57:M65"/>
    <mergeCell ref="N44:N46"/>
    <mergeCell ref="O44:O46"/>
    <mergeCell ref="D44:D46"/>
    <mergeCell ref="H44:H46"/>
    <mergeCell ref="J44:J46"/>
    <mergeCell ref="K44:K46"/>
    <mergeCell ref="L44:L46"/>
    <mergeCell ref="M44:M46"/>
    <mergeCell ref="O34:O36"/>
    <mergeCell ref="D37:D43"/>
    <mergeCell ref="H37:H43"/>
    <mergeCell ref="J37:J43"/>
    <mergeCell ref="K37:K43"/>
    <mergeCell ref="L37:L43"/>
    <mergeCell ref="M37:M43"/>
    <mergeCell ref="N37:N43"/>
    <mergeCell ref="O37:O43"/>
    <mergeCell ref="D34:D36"/>
    <mergeCell ref="H34:H36"/>
    <mergeCell ref="J34:J36"/>
    <mergeCell ref="K34:K36"/>
    <mergeCell ref="L34:L36"/>
    <mergeCell ref="M34:M36"/>
    <mergeCell ref="N34:N36"/>
    <mergeCell ref="K20:K31"/>
    <mergeCell ref="L20:L31"/>
    <mergeCell ref="M20:M31"/>
    <mergeCell ref="N20:N31"/>
    <mergeCell ref="O20:O31"/>
    <mergeCell ref="F18:F19"/>
    <mergeCell ref="G18:G19"/>
    <mergeCell ref="F20:F31"/>
    <mergeCell ref="G20:G31"/>
    <mergeCell ref="D18:D19"/>
    <mergeCell ref="H18:H19"/>
    <mergeCell ref="D20:D31"/>
    <mergeCell ref="H20:H31"/>
    <mergeCell ref="J20:J31"/>
    <mergeCell ref="N3:N16"/>
    <mergeCell ref="O3:O16"/>
    <mergeCell ref="F3:F16"/>
    <mergeCell ref="G3:G16"/>
    <mergeCell ref="D3:D16"/>
    <mergeCell ref="H3:H16"/>
    <mergeCell ref="J3:J16"/>
    <mergeCell ref="K3:K16"/>
    <mergeCell ref="L3:L16"/>
    <mergeCell ref="M3:M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L17"/>
  <sheetViews>
    <sheetView showGridLines="0" workbookViewId="0">
      <selection activeCell="E22" sqref="E22"/>
    </sheetView>
  </sheetViews>
  <sheetFormatPr defaultRowHeight="15"/>
  <cols>
    <col min="1" max="1" width="8.7109375" style="72"/>
    <col min="2" max="2" width="13.140625" style="72" customWidth="1"/>
    <col min="3" max="3" width="17.28515625" style="72" customWidth="1"/>
    <col min="4" max="4" width="10.42578125" style="72" customWidth="1"/>
    <col min="5" max="5" width="12.42578125" style="72" customWidth="1"/>
    <col min="6" max="7" width="10.42578125" style="72" customWidth="1"/>
    <col min="8" max="8" width="11.85546875" style="72" customWidth="1"/>
    <col min="9" max="9" width="10.42578125" style="72" customWidth="1"/>
    <col min="10" max="10" width="11.85546875" style="72" customWidth="1"/>
    <col min="11" max="11" width="11.5703125" style="72" customWidth="1"/>
    <col min="12" max="12" width="11.140625" style="72" customWidth="1"/>
    <col min="13" max="16384" width="9.140625" style="72"/>
  </cols>
  <sheetData>
    <row r="2" spans="2:12" s="8" customFormat="1">
      <c r="B2" s="13" t="s">
        <v>71</v>
      </c>
      <c r="C2" s="13" t="s">
        <v>72</v>
      </c>
      <c r="D2" s="53" t="s">
        <v>69</v>
      </c>
      <c r="E2" s="54"/>
      <c r="F2" s="55"/>
      <c r="G2" s="56" t="s">
        <v>70</v>
      </c>
      <c r="H2" s="57"/>
      <c r="I2" s="58"/>
      <c r="J2" s="59" t="s">
        <v>32</v>
      </c>
      <c r="K2" s="60"/>
      <c r="L2" s="61"/>
    </row>
    <row r="3" spans="2:12" s="10" customFormat="1" ht="30">
      <c r="B3" s="13" t="s">
        <v>71</v>
      </c>
      <c r="C3" s="13" t="s">
        <v>72</v>
      </c>
      <c r="D3" s="12" t="s">
        <v>66</v>
      </c>
      <c r="E3" s="12" t="s">
        <v>67</v>
      </c>
      <c r="F3" s="12" t="s">
        <v>68</v>
      </c>
      <c r="G3" s="11" t="s">
        <v>66</v>
      </c>
      <c r="H3" s="11" t="s">
        <v>67</v>
      </c>
      <c r="I3" s="11" t="s">
        <v>68</v>
      </c>
      <c r="J3" s="5" t="s">
        <v>66</v>
      </c>
      <c r="K3" s="5" t="s">
        <v>67</v>
      </c>
      <c r="L3" s="5" t="s">
        <v>68</v>
      </c>
    </row>
    <row r="4" spans="2:12">
      <c r="B4" s="62" t="s">
        <v>153</v>
      </c>
      <c r="C4" s="62" t="s">
        <v>104</v>
      </c>
      <c r="D4" s="88">
        <v>37318.449999999997</v>
      </c>
      <c r="E4" s="88">
        <v>38.861267014037303</v>
      </c>
      <c r="F4" s="88">
        <v>216.45532303726401</v>
      </c>
      <c r="G4" s="62">
        <v>20080</v>
      </c>
      <c r="H4" s="62">
        <v>38</v>
      </c>
      <c r="I4" s="62">
        <v>220</v>
      </c>
      <c r="J4" s="87">
        <v>2243.1999999999998</v>
      </c>
      <c r="K4" s="87">
        <v>38.744405313837376</v>
      </c>
      <c r="L4" s="87">
        <v>215.25663338088444</v>
      </c>
    </row>
    <row r="5" spans="2:12">
      <c r="B5" s="62" t="s">
        <v>173</v>
      </c>
      <c r="C5" s="62" t="s">
        <v>105</v>
      </c>
      <c r="D5" s="88">
        <v>21822.15</v>
      </c>
      <c r="E5" s="88">
        <v>45.428580593571198</v>
      </c>
      <c r="F5" s="88">
        <v>236.695327912236</v>
      </c>
      <c r="G5" s="62">
        <v>15334</v>
      </c>
      <c r="H5" s="62">
        <v>47</v>
      </c>
      <c r="I5" s="62">
        <v>260</v>
      </c>
      <c r="J5" s="87">
        <v>1723.05</v>
      </c>
      <c r="K5" s="87">
        <v>45.49496532311889</v>
      </c>
      <c r="L5" s="87">
        <v>259.32368184324304</v>
      </c>
    </row>
    <row r="6" spans="2:12">
      <c r="B6" s="62" t="s">
        <v>352</v>
      </c>
      <c r="C6" s="89" t="s">
        <v>422</v>
      </c>
      <c r="D6" s="62">
        <v>15259</v>
      </c>
      <c r="E6" s="62">
        <v>36</v>
      </c>
      <c r="F6" s="62">
        <v>185</v>
      </c>
      <c r="G6" s="62">
        <v>9050</v>
      </c>
      <c r="H6" s="62">
        <v>35</v>
      </c>
      <c r="I6" s="62">
        <v>200</v>
      </c>
      <c r="J6" s="62">
        <v>1230</v>
      </c>
      <c r="K6" s="62">
        <v>28</v>
      </c>
      <c r="L6" s="62">
        <v>181</v>
      </c>
    </row>
    <row r="7" spans="2:12">
      <c r="B7" s="84" t="s">
        <v>485</v>
      </c>
      <c r="C7" s="84" t="s">
        <v>486</v>
      </c>
      <c r="D7" s="84">
        <v>4022</v>
      </c>
      <c r="E7" s="84">
        <v>15</v>
      </c>
      <c r="F7" s="84">
        <v>180</v>
      </c>
      <c r="G7" s="84">
        <v>3364</v>
      </c>
      <c r="H7" s="84">
        <v>11</v>
      </c>
      <c r="I7" s="84">
        <v>180</v>
      </c>
      <c r="J7" s="84">
        <v>465</v>
      </c>
      <c r="K7" s="84">
        <v>180</v>
      </c>
      <c r="L7" s="84">
        <v>11</v>
      </c>
    </row>
    <row r="8" spans="2:12"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</row>
    <row r="9" spans="2:12"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</row>
    <row r="10" spans="2:12"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</row>
    <row r="11" spans="2:12"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</row>
    <row r="12" spans="2:12"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</row>
    <row r="13" spans="2:12"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</row>
    <row r="14" spans="2:12"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</row>
    <row r="15" spans="2:12"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</row>
    <row r="16" spans="2:12"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</row>
    <row r="17" spans="2:12"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</row>
  </sheetData>
  <mergeCells count="3">
    <mergeCell ref="D2:F2"/>
    <mergeCell ref="G2:I2"/>
    <mergeCell ref="J2:L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H77"/>
  <sheetViews>
    <sheetView showGridLines="0" topLeftCell="A53" workbookViewId="0">
      <selection activeCell="B70" sqref="B70"/>
    </sheetView>
  </sheetViews>
  <sheetFormatPr defaultRowHeight="15"/>
  <cols>
    <col min="1" max="1" width="9.140625" style="72"/>
    <col min="2" max="2" width="10" style="72" bestFit="1" customWidth="1"/>
    <col min="3" max="3" width="7.28515625" style="72" bestFit="1" customWidth="1"/>
    <col min="4" max="4" width="10.28515625" style="72" bestFit="1" customWidth="1"/>
    <col min="5" max="5" width="26" style="72" bestFit="1" customWidth="1"/>
    <col min="6" max="6" width="26.140625" style="72" bestFit="1" customWidth="1"/>
    <col min="7" max="7" width="6" style="72" bestFit="1" customWidth="1"/>
    <col min="8" max="8" width="15.28515625" style="72" bestFit="1" customWidth="1"/>
    <col min="9" max="16384" width="9.140625" style="72"/>
  </cols>
  <sheetData>
    <row r="2" spans="2:8">
      <c r="B2" s="71" t="s">
        <v>29</v>
      </c>
      <c r="C2" s="71"/>
      <c r="D2" s="71"/>
      <c r="E2" s="71"/>
      <c r="F2" s="71"/>
      <c r="G2" s="71"/>
      <c r="H2" s="71"/>
    </row>
    <row r="3" spans="2:8">
      <c r="B3" s="73" t="s">
        <v>86</v>
      </c>
      <c r="C3" s="73" t="s">
        <v>0</v>
      </c>
      <c r="D3" s="73" t="s">
        <v>1</v>
      </c>
      <c r="E3" s="73" t="s">
        <v>87</v>
      </c>
      <c r="F3" s="73" t="s">
        <v>88</v>
      </c>
      <c r="G3" s="73" t="s">
        <v>89</v>
      </c>
      <c r="H3" s="73" t="s">
        <v>90</v>
      </c>
    </row>
    <row r="4" spans="2:8">
      <c r="B4" s="63">
        <v>44837</v>
      </c>
      <c r="C4" s="64" t="s">
        <v>103</v>
      </c>
      <c r="D4" s="64" t="s">
        <v>182</v>
      </c>
      <c r="E4" s="74" t="s">
        <v>183</v>
      </c>
      <c r="F4" s="64" t="s">
        <v>184</v>
      </c>
      <c r="G4" s="64">
        <v>15</v>
      </c>
      <c r="H4" s="64" t="s">
        <v>185</v>
      </c>
    </row>
    <row r="5" spans="2:8">
      <c r="B5" s="63">
        <v>44842</v>
      </c>
      <c r="C5" s="64" t="s">
        <v>103</v>
      </c>
      <c r="D5" s="64" t="s">
        <v>186</v>
      </c>
      <c r="E5" s="64" t="s">
        <v>187</v>
      </c>
      <c r="F5" s="64" t="s">
        <v>184</v>
      </c>
      <c r="G5" s="64">
        <v>15</v>
      </c>
      <c r="H5" s="64" t="s">
        <v>188</v>
      </c>
    </row>
    <row r="6" spans="2:8">
      <c r="B6" s="63">
        <v>44842</v>
      </c>
      <c r="C6" s="64" t="s">
        <v>103</v>
      </c>
      <c r="D6" s="64" t="s">
        <v>186</v>
      </c>
      <c r="E6" s="64" t="s">
        <v>187</v>
      </c>
      <c r="F6" s="64" t="s">
        <v>184</v>
      </c>
      <c r="G6" s="64">
        <v>15</v>
      </c>
      <c r="H6" s="64" t="s">
        <v>188</v>
      </c>
    </row>
    <row r="7" spans="2:8">
      <c r="B7" s="63">
        <v>44842</v>
      </c>
      <c r="C7" s="64" t="s">
        <v>103</v>
      </c>
      <c r="D7" s="64" t="s">
        <v>186</v>
      </c>
      <c r="E7" s="64" t="s">
        <v>187</v>
      </c>
      <c r="F7" s="64" t="s">
        <v>184</v>
      </c>
      <c r="G7" s="64">
        <v>15</v>
      </c>
      <c r="H7" s="64" t="s">
        <v>188</v>
      </c>
    </row>
    <row r="8" spans="2:8">
      <c r="B8" s="63">
        <v>44844</v>
      </c>
      <c r="C8" s="64" t="s">
        <v>103</v>
      </c>
      <c r="D8" s="64" t="s">
        <v>189</v>
      </c>
      <c r="E8" s="64" t="s">
        <v>190</v>
      </c>
      <c r="F8" s="64" t="s">
        <v>191</v>
      </c>
      <c r="G8" s="64">
        <v>40</v>
      </c>
      <c r="H8" s="64" t="s">
        <v>192</v>
      </c>
    </row>
    <row r="9" spans="2:8">
      <c r="B9" s="63">
        <v>44845</v>
      </c>
      <c r="C9" s="64" t="s">
        <v>103</v>
      </c>
      <c r="D9" s="64" t="s">
        <v>186</v>
      </c>
      <c r="E9" s="74" t="s">
        <v>183</v>
      </c>
      <c r="F9" s="64" t="s">
        <v>184</v>
      </c>
      <c r="G9" s="64">
        <v>15</v>
      </c>
      <c r="H9" s="64" t="s">
        <v>193</v>
      </c>
    </row>
    <row r="10" spans="2:8" ht="27.75" customHeight="1">
      <c r="B10" s="63">
        <v>44846</v>
      </c>
      <c r="C10" s="64" t="s">
        <v>103</v>
      </c>
      <c r="D10" s="64" t="s">
        <v>103</v>
      </c>
      <c r="E10" s="67" t="s">
        <v>194</v>
      </c>
      <c r="F10" s="64" t="s">
        <v>195</v>
      </c>
      <c r="G10" s="64">
        <v>128</v>
      </c>
      <c r="H10" s="64" t="s">
        <v>185</v>
      </c>
    </row>
    <row r="11" spans="2:8">
      <c r="B11" s="63">
        <v>44849</v>
      </c>
      <c r="C11" s="64" t="s">
        <v>103</v>
      </c>
      <c r="D11" s="64" t="s">
        <v>103</v>
      </c>
      <c r="E11" s="74" t="s">
        <v>183</v>
      </c>
      <c r="F11" s="64" t="s">
        <v>184</v>
      </c>
      <c r="G11" s="64">
        <v>10</v>
      </c>
      <c r="H11" s="64" t="s">
        <v>185</v>
      </c>
    </row>
    <row r="12" spans="2:8">
      <c r="B12" s="63">
        <v>44849</v>
      </c>
      <c r="C12" s="64" t="s">
        <v>103</v>
      </c>
      <c r="D12" s="64" t="s">
        <v>196</v>
      </c>
      <c r="E12" s="74" t="s">
        <v>183</v>
      </c>
      <c r="F12" s="64" t="s">
        <v>184</v>
      </c>
      <c r="G12" s="64">
        <v>15</v>
      </c>
      <c r="H12" s="64" t="s">
        <v>185</v>
      </c>
    </row>
    <row r="13" spans="2:8">
      <c r="B13" s="63">
        <v>44853</v>
      </c>
      <c r="C13" s="64" t="s">
        <v>103</v>
      </c>
      <c r="D13" s="64" t="s">
        <v>186</v>
      </c>
      <c r="E13" s="64" t="s">
        <v>197</v>
      </c>
      <c r="F13" s="64" t="s">
        <v>198</v>
      </c>
      <c r="G13" s="64">
        <v>30</v>
      </c>
      <c r="H13" s="64" t="s">
        <v>185</v>
      </c>
    </row>
    <row r="14" spans="2:8">
      <c r="B14" s="63">
        <v>44854</v>
      </c>
      <c r="C14" s="64" t="s">
        <v>103</v>
      </c>
      <c r="D14" s="64" t="s">
        <v>199</v>
      </c>
      <c r="E14" s="74" t="s">
        <v>183</v>
      </c>
      <c r="F14" s="64" t="s">
        <v>184</v>
      </c>
      <c r="G14" s="64">
        <v>15</v>
      </c>
      <c r="H14" s="64" t="s">
        <v>185</v>
      </c>
    </row>
    <row r="15" spans="2:8">
      <c r="B15" s="63">
        <v>44854</v>
      </c>
      <c r="C15" s="64" t="s">
        <v>103</v>
      </c>
      <c r="D15" s="64" t="s">
        <v>103</v>
      </c>
      <c r="E15" s="64" t="s">
        <v>200</v>
      </c>
      <c r="F15" s="64" t="s">
        <v>201</v>
      </c>
      <c r="G15" s="64">
        <v>25</v>
      </c>
      <c r="H15" s="64" t="s">
        <v>192</v>
      </c>
    </row>
    <row r="16" spans="2:8">
      <c r="B16" s="65">
        <v>44855</v>
      </c>
      <c r="C16" s="64" t="s">
        <v>103</v>
      </c>
      <c r="D16" s="64" t="s">
        <v>103</v>
      </c>
      <c r="E16" s="68" t="s">
        <v>202</v>
      </c>
      <c r="F16" s="68" t="s">
        <v>198</v>
      </c>
      <c r="G16" s="64">
        <v>30</v>
      </c>
      <c r="H16" s="64" t="s">
        <v>185</v>
      </c>
    </row>
    <row r="17" spans="2:8">
      <c r="B17" s="63">
        <v>44863</v>
      </c>
      <c r="C17" s="64" t="s">
        <v>103</v>
      </c>
      <c r="D17" s="64" t="s">
        <v>182</v>
      </c>
      <c r="E17" s="74" t="s">
        <v>183</v>
      </c>
      <c r="F17" s="64" t="s">
        <v>184</v>
      </c>
      <c r="G17" s="64">
        <v>15</v>
      </c>
      <c r="H17" s="64" t="s">
        <v>185</v>
      </c>
    </row>
    <row r="18" spans="2:8">
      <c r="B18" s="63">
        <v>44863</v>
      </c>
      <c r="C18" s="64" t="s">
        <v>103</v>
      </c>
      <c r="D18" s="64" t="s">
        <v>182</v>
      </c>
      <c r="E18" s="64" t="s">
        <v>203</v>
      </c>
      <c r="F18" s="64" t="s">
        <v>191</v>
      </c>
      <c r="G18" s="64">
        <v>40</v>
      </c>
      <c r="H18" s="64" t="s">
        <v>185</v>
      </c>
    </row>
    <row r="19" spans="2:8">
      <c r="B19" s="75">
        <v>44851</v>
      </c>
      <c r="C19" s="74" t="s">
        <v>128</v>
      </c>
      <c r="D19" s="74" t="s">
        <v>128</v>
      </c>
      <c r="E19" s="74" t="s">
        <v>453</v>
      </c>
      <c r="F19" s="74" t="s">
        <v>206</v>
      </c>
      <c r="G19" s="74">
        <v>12</v>
      </c>
      <c r="H19" s="74" t="s">
        <v>487</v>
      </c>
    </row>
    <row r="20" spans="2:8">
      <c r="B20" s="75">
        <v>44854</v>
      </c>
      <c r="C20" s="74" t="s">
        <v>128</v>
      </c>
      <c r="D20" s="74" t="s">
        <v>128</v>
      </c>
      <c r="E20" s="74" t="s">
        <v>453</v>
      </c>
      <c r="F20" s="74" t="s">
        <v>206</v>
      </c>
      <c r="G20" s="74">
        <v>12</v>
      </c>
      <c r="H20" s="74" t="s">
        <v>487</v>
      </c>
    </row>
    <row r="21" spans="2:8">
      <c r="B21" s="75">
        <v>44852</v>
      </c>
      <c r="C21" s="74" t="s">
        <v>128</v>
      </c>
      <c r="D21" s="74" t="s">
        <v>128</v>
      </c>
      <c r="E21" s="74" t="s">
        <v>453</v>
      </c>
      <c r="F21" s="74" t="s">
        <v>217</v>
      </c>
      <c r="G21" s="74">
        <v>20</v>
      </c>
      <c r="H21" s="74" t="s">
        <v>487</v>
      </c>
    </row>
    <row r="22" spans="2:8">
      <c r="B22" s="75">
        <v>44853</v>
      </c>
      <c r="C22" s="74" t="s">
        <v>128</v>
      </c>
      <c r="D22" s="74" t="s">
        <v>128</v>
      </c>
      <c r="E22" s="74" t="s">
        <v>453</v>
      </c>
      <c r="F22" s="74" t="s">
        <v>488</v>
      </c>
      <c r="G22" s="74">
        <v>51</v>
      </c>
      <c r="H22" s="74" t="s">
        <v>487</v>
      </c>
    </row>
    <row r="23" spans="2:8">
      <c r="B23" s="75">
        <v>44855</v>
      </c>
      <c r="C23" s="74" t="s">
        <v>128</v>
      </c>
      <c r="D23" s="74" t="s">
        <v>130</v>
      </c>
      <c r="E23" s="74" t="s">
        <v>453</v>
      </c>
      <c r="F23" s="74" t="s">
        <v>212</v>
      </c>
      <c r="G23" s="74">
        <v>100</v>
      </c>
      <c r="H23" s="74" t="s">
        <v>487</v>
      </c>
    </row>
    <row r="26" spans="2:8">
      <c r="B26" s="76" t="s">
        <v>85</v>
      </c>
      <c r="C26" s="76"/>
      <c r="D26" s="76"/>
      <c r="E26" s="76"/>
      <c r="F26" s="76"/>
      <c r="G26" s="76"/>
      <c r="H26" s="76"/>
    </row>
    <row r="27" spans="2:8">
      <c r="B27" s="77" t="s">
        <v>86</v>
      </c>
      <c r="C27" s="77" t="s">
        <v>0</v>
      </c>
      <c r="D27" s="77" t="s">
        <v>1</v>
      </c>
      <c r="E27" s="77" t="s">
        <v>87</v>
      </c>
      <c r="F27" s="77" t="s">
        <v>88</v>
      </c>
      <c r="G27" s="77" t="s">
        <v>89</v>
      </c>
      <c r="H27" s="77" t="s">
        <v>90</v>
      </c>
    </row>
    <row r="28" spans="2:8">
      <c r="B28" s="78">
        <v>44870</v>
      </c>
      <c r="C28" s="62" t="s">
        <v>103</v>
      </c>
      <c r="D28" s="62" t="s">
        <v>103</v>
      </c>
      <c r="E28" s="79" t="s">
        <v>204</v>
      </c>
      <c r="F28" s="79" t="s">
        <v>198</v>
      </c>
      <c r="G28" s="62">
        <v>25</v>
      </c>
      <c r="H28" s="62" t="s">
        <v>205</v>
      </c>
    </row>
    <row r="29" spans="2:8">
      <c r="B29" s="78">
        <v>44874</v>
      </c>
      <c r="C29" s="62" t="s">
        <v>103</v>
      </c>
      <c r="D29" s="62" t="s">
        <v>103</v>
      </c>
      <c r="E29" s="79" t="s">
        <v>183</v>
      </c>
      <c r="F29" s="79" t="s">
        <v>206</v>
      </c>
      <c r="G29" s="62">
        <v>15</v>
      </c>
      <c r="H29" s="62" t="s">
        <v>185</v>
      </c>
    </row>
    <row r="30" spans="2:8">
      <c r="B30" s="78">
        <v>44877</v>
      </c>
      <c r="C30" s="62" t="s">
        <v>103</v>
      </c>
      <c r="D30" s="62" t="s">
        <v>103</v>
      </c>
      <c r="E30" s="79" t="s">
        <v>183</v>
      </c>
      <c r="F30" s="79" t="s">
        <v>207</v>
      </c>
      <c r="G30" s="62">
        <v>10</v>
      </c>
      <c r="H30" s="62" t="s">
        <v>185</v>
      </c>
    </row>
    <row r="31" spans="2:8">
      <c r="B31" s="78">
        <v>44878</v>
      </c>
      <c r="C31" s="62" t="s">
        <v>103</v>
      </c>
      <c r="D31" s="62" t="s">
        <v>103</v>
      </c>
      <c r="E31" s="79" t="s">
        <v>183</v>
      </c>
      <c r="F31" s="79" t="s">
        <v>206</v>
      </c>
      <c r="G31" s="62">
        <v>15</v>
      </c>
      <c r="H31" s="62" t="s">
        <v>185</v>
      </c>
    </row>
    <row r="32" spans="2:8">
      <c r="B32" s="78">
        <v>44893</v>
      </c>
      <c r="C32" s="62" t="s">
        <v>103</v>
      </c>
      <c r="D32" s="62" t="s">
        <v>103</v>
      </c>
      <c r="E32" s="79" t="s">
        <v>183</v>
      </c>
      <c r="F32" s="79" t="s">
        <v>206</v>
      </c>
      <c r="G32" s="62">
        <v>15</v>
      </c>
      <c r="H32" s="62" t="s">
        <v>185</v>
      </c>
    </row>
    <row r="33" spans="2:8">
      <c r="B33" s="78">
        <v>44876</v>
      </c>
      <c r="C33" s="62" t="s">
        <v>103</v>
      </c>
      <c r="D33" s="62" t="s">
        <v>208</v>
      </c>
      <c r="E33" s="79" t="s">
        <v>183</v>
      </c>
      <c r="F33" s="79" t="s">
        <v>206</v>
      </c>
      <c r="G33" s="62">
        <v>15</v>
      </c>
      <c r="H33" s="62" t="s">
        <v>185</v>
      </c>
    </row>
    <row r="34" spans="2:8">
      <c r="B34" s="78">
        <v>44879</v>
      </c>
      <c r="C34" s="62" t="s">
        <v>103</v>
      </c>
      <c r="D34" s="62" t="s">
        <v>182</v>
      </c>
      <c r="E34" s="79" t="s">
        <v>183</v>
      </c>
      <c r="F34" s="79" t="s">
        <v>207</v>
      </c>
      <c r="G34" s="62">
        <v>10</v>
      </c>
      <c r="H34" s="62" t="s">
        <v>185</v>
      </c>
    </row>
    <row r="35" spans="2:8">
      <c r="B35" s="78">
        <v>44880</v>
      </c>
      <c r="C35" s="62" t="s">
        <v>103</v>
      </c>
      <c r="D35" s="62" t="s">
        <v>182</v>
      </c>
      <c r="E35" s="79" t="s">
        <v>209</v>
      </c>
      <c r="F35" s="79" t="s">
        <v>191</v>
      </c>
      <c r="G35" s="62">
        <v>40</v>
      </c>
      <c r="H35" s="62"/>
    </row>
    <row r="36" spans="2:8">
      <c r="B36" s="78">
        <v>44889</v>
      </c>
      <c r="C36" s="62" t="s">
        <v>103</v>
      </c>
      <c r="D36" s="62" t="s">
        <v>182</v>
      </c>
      <c r="E36" s="79" t="s">
        <v>183</v>
      </c>
      <c r="F36" s="79" t="s">
        <v>206</v>
      </c>
      <c r="G36" s="62">
        <v>15</v>
      </c>
      <c r="H36" s="62" t="s">
        <v>185</v>
      </c>
    </row>
    <row r="37" spans="2:8">
      <c r="B37" s="78">
        <v>44893</v>
      </c>
      <c r="C37" s="62" t="s">
        <v>103</v>
      </c>
      <c r="D37" s="62" t="s">
        <v>210</v>
      </c>
      <c r="E37" s="79" t="s">
        <v>211</v>
      </c>
      <c r="F37" s="79" t="s">
        <v>212</v>
      </c>
      <c r="G37" s="62">
        <v>100</v>
      </c>
      <c r="H37" s="62"/>
    </row>
    <row r="38" spans="2:8">
      <c r="B38" s="78">
        <v>44869</v>
      </c>
      <c r="C38" s="62" t="s">
        <v>103</v>
      </c>
      <c r="D38" s="62" t="s">
        <v>213</v>
      </c>
      <c r="E38" s="79" t="s">
        <v>214</v>
      </c>
      <c r="F38" s="79" t="s">
        <v>198</v>
      </c>
      <c r="G38" s="62">
        <v>25</v>
      </c>
      <c r="H38" s="62" t="s">
        <v>205</v>
      </c>
    </row>
    <row r="39" spans="2:8">
      <c r="B39" s="78">
        <v>44873</v>
      </c>
      <c r="C39" s="62" t="s">
        <v>103</v>
      </c>
      <c r="D39" s="62" t="s">
        <v>213</v>
      </c>
      <c r="E39" s="79" t="s">
        <v>183</v>
      </c>
      <c r="F39" s="79" t="s">
        <v>215</v>
      </c>
      <c r="G39" s="62">
        <v>30</v>
      </c>
      <c r="H39" s="62" t="s">
        <v>185</v>
      </c>
    </row>
    <row r="40" spans="2:8">
      <c r="B40" s="78">
        <v>44875</v>
      </c>
      <c r="C40" s="62" t="s">
        <v>103</v>
      </c>
      <c r="D40" s="62" t="s">
        <v>189</v>
      </c>
      <c r="E40" s="79" t="s">
        <v>183</v>
      </c>
      <c r="F40" s="79" t="s">
        <v>207</v>
      </c>
      <c r="G40" s="62">
        <v>10</v>
      </c>
      <c r="H40" s="62" t="s">
        <v>185</v>
      </c>
    </row>
    <row r="41" spans="2:8">
      <c r="B41" s="78">
        <v>44880</v>
      </c>
      <c r="C41" s="62" t="s">
        <v>103</v>
      </c>
      <c r="D41" s="62" t="s">
        <v>196</v>
      </c>
      <c r="E41" s="79" t="s">
        <v>183</v>
      </c>
      <c r="F41" s="79" t="s">
        <v>206</v>
      </c>
      <c r="G41" s="62">
        <v>15</v>
      </c>
      <c r="H41" s="62" t="s">
        <v>185</v>
      </c>
    </row>
    <row r="42" spans="2:8">
      <c r="B42" s="78">
        <v>44879</v>
      </c>
      <c r="C42" s="62" t="s">
        <v>103</v>
      </c>
      <c r="D42" s="62" t="s">
        <v>199</v>
      </c>
      <c r="E42" s="79" t="s">
        <v>216</v>
      </c>
      <c r="F42" s="79" t="s">
        <v>191</v>
      </c>
      <c r="G42" s="62">
        <v>40</v>
      </c>
      <c r="H42" s="62" t="s">
        <v>205</v>
      </c>
    </row>
    <row r="43" spans="2:8">
      <c r="B43" s="78">
        <v>44872</v>
      </c>
      <c r="C43" s="62" t="s">
        <v>103</v>
      </c>
      <c r="D43" s="62" t="s">
        <v>186</v>
      </c>
      <c r="E43" s="79" t="s">
        <v>187</v>
      </c>
      <c r="F43" s="79" t="s">
        <v>217</v>
      </c>
      <c r="G43" s="62">
        <v>20</v>
      </c>
      <c r="H43" s="62" t="s">
        <v>188</v>
      </c>
    </row>
    <row r="44" spans="2:8">
      <c r="B44" s="78">
        <v>44881</v>
      </c>
      <c r="C44" s="62" t="s">
        <v>103</v>
      </c>
      <c r="D44" s="62" t="s">
        <v>186</v>
      </c>
      <c r="E44" s="79" t="s">
        <v>187</v>
      </c>
      <c r="F44" s="79" t="s">
        <v>206</v>
      </c>
      <c r="G44" s="62">
        <v>15</v>
      </c>
      <c r="H44" s="62" t="s">
        <v>188</v>
      </c>
    </row>
    <row r="45" spans="2:8">
      <c r="B45" s="78">
        <v>44885</v>
      </c>
      <c r="C45" s="62" t="s">
        <v>103</v>
      </c>
      <c r="D45" s="62" t="s">
        <v>186</v>
      </c>
      <c r="E45" s="79" t="s">
        <v>187</v>
      </c>
      <c r="F45" s="79" t="s">
        <v>206</v>
      </c>
      <c r="G45" s="62">
        <v>15</v>
      </c>
      <c r="H45" s="62" t="s">
        <v>188</v>
      </c>
    </row>
    <row r="46" spans="2:8">
      <c r="B46" s="78">
        <v>44887</v>
      </c>
      <c r="C46" s="62" t="s">
        <v>103</v>
      </c>
      <c r="D46" s="62" t="s">
        <v>186</v>
      </c>
      <c r="E46" s="79" t="s">
        <v>187</v>
      </c>
      <c r="F46" s="79" t="s">
        <v>206</v>
      </c>
      <c r="G46" s="62">
        <v>15</v>
      </c>
      <c r="H46" s="62" t="s">
        <v>188</v>
      </c>
    </row>
    <row r="47" spans="2:8">
      <c r="B47" s="80">
        <v>44875</v>
      </c>
      <c r="C47" s="81" t="s">
        <v>128</v>
      </c>
      <c r="D47" s="81" t="s">
        <v>128</v>
      </c>
      <c r="E47" s="81" t="s">
        <v>489</v>
      </c>
      <c r="F47" s="81" t="s">
        <v>207</v>
      </c>
      <c r="G47" s="81">
        <v>8</v>
      </c>
      <c r="H47" s="81" t="s">
        <v>487</v>
      </c>
    </row>
    <row r="48" spans="2:8">
      <c r="B48" s="80">
        <v>44877</v>
      </c>
      <c r="C48" s="81" t="s">
        <v>128</v>
      </c>
      <c r="D48" s="81" t="s">
        <v>128</v>
      </c>
      <c r="E48" s="81" t="s">
        <v>489</v>
      </c>
      <c r="F48" s="81" t="s">
        <v>206</v>
      </c>
      <c r="G48" s="81">
        <v>12</v>
      </c>
      <c r="H48" s="81" t="s">
        <v>487</v>
      </c>
    </row>
    <row r="49" spans="2:8">
      <c r="B49" s="80">
        <v>44881</v>
      </c>
      <c r="C49" s="81" t="s">
        <v>128</v>
      </c>
      <c r="D49" s="81" t="s">
        <v>131</v>
      </c>
      <c r="E49" s="81" t="s">
        <v>489</v>
      </c>
      <c r="F49" s="81" t="s">
        <v>206</v>
      </c>
      <c r="G49" s="81">
        <v>12</v>
      </c>
      <c r="H49" s="81" t="s">
        <v>487</v>
      </c>
    </row>
    <row r="50" spans="2:8">
      <c r="B50" s="80">
        <v>44880</v>
      </c>
      <c r="C50" s="81" t="s">
        <v>128</v>
      </c>
      <c r="D50" s="81" t="s">
        <v>128</v>
      </c>
      <c r="E50" s="81" t="s">
        <v>489</v>
      </c>
      <c r="F50" s="81" t="s">
        <v>191</v>
      </c>
      <c r="G50" s="81">
        <v>40</v>
      </c>
      <c r="H50" s="81" t="s">
        <v>487</v>
      </c>
    </row>
    <row r="56" spans="2:8">
      <c r="B56" s="82" t="s">
        <v>94</v>
      </c>
      <c r="C56" s="82"/>
      <c r="D56" s="82"/>
      <c r="E56" s="82"/>
      <c r="F56" s="82"/>
      <c r="G56" s="82"/>
      <c r="H56" s="82"/>
    </row>
    <row r="57" spans="2:8">
      <c r="B57" s="83" t="s">
        <v>86</v>
      </c>
      <c r="C57" s="83" t="s">
        <v>0</v>
      </c>
      <c r="D57" s="83" t="s">
        <v>1</v>
      </c>
      <c r="E57" s="83" t="s">
        <v>87</v>
      </c>
      <c r="F57" s="83" t="s">
        <v>88</v>
      </c>
      <c r="G57" s="83" t="s">
        <v>89</v>
      </c>
      <c r="H57" s="83" t="s">
        <v>90</v>
      </c>
    </row>
    <row r="58" spans="2:8">
      <c r="B58" s="66">
        <v>44909</v>
      </c>
      <c r="C58" s="62" t="s">
        <v>103</v>
      </c>
      <c r="D58" s="62" t="s">
        <v>103</v>
      </c>
      <c r="E58" s="84" t="s">
        <v>183</v>
      </c>
      <c r="F58" s="69" t="s">
        <v>184</v>
      </c>
      <c r="G58" s="62">
        <v>10</v>
      </c>
      <c r="H58" s="62" t="s">
        <v>185</v>
      </c>
    </row>
    <row r="59" spans="2:8">
      <c r="B59" s="66">
        <v>44915</v>
      </c>
      <c r="C59" s="62" t="s">
        <v>103</v>
      </c>
      <c r="D59" s="62" t="s">
        <v>103</v>
      </c>
      <c r="E59" s="62" t="s">
        <v>187</v>
      </c>
      <c r="F59" s="69" t="s">
        <v>201</v>
      </c>
      <c r="G59" s="62">
        <v>25</v>
      </c>
      <c r="H59" s="62" t="s">
        <v>188</v>
      </c>
    </row>
    <row r="60" spans="2:8">
      <c r="B60" s="66">
        <v>44918</v>
      </c>
      <c r="C60" s="62" t="s">
        <v>103</v>
      </c>
      <c r="D60" s="62" t="s">
        <v>103</v>
      </c>
      <c r="E60" s="85" t="s">
        <v>218</v>
      </c>
      <c r="F60" s="69" t="s">
        <v>198</v>
      </c>
      <c r="G60" s="62">
        <v>30</v>
      </c>
      <c r="H60" s="62" t="s">
        <v>185</v>
      </c>
    </row>
    <row r="61" spans="2:8">
      <c r="B61" s="66">
        <v>44898</v>
      </c>
      <c r="C61" s="62" t="s">
        <v>103</v>
      </c>
      <c r="D61" s="62" t="s">
        <v>182</v>
      </c>
      <c r="E61" s="84" t="s">
        <v>183</v>
      </c>
      <c r="F61" s="69" t="s">
        <v>184</v>
      </c>
      <c r="G61" s="62">
        <v>15</v>
      </c>
      <c r="H61" s="62" t="s">
        <v>185</v>
      </c>
    </row>
    <row r="62" spans="2:8">
      <c r="B62" s="66">
        <v>44918</v>
      </c>
      <c r="C62" s="62" t="s">
        <v>103</v>
      </c>
      <c r="D62" s="62" t="s">
        <v>182</v>
      </c>
      <c r="E62" s="84" t="s">
        <v>183</v>
      </c>
      <c r="F62" s="69" t="s">
        <v>184</v>
      </c>
      <c r="G62" s="62">
        <v>15</v>
      </c>
      <c r="H62" s="62" t="s">
        <v>185</v>
      </c>
    </row>
    <row r="63" spans="2:8">
      <c r="B63" s="66">
        <v>44919</v>
      </c>
      <c r="C63" s="62" t="s">
        <v>103</v>
      </c>
      <c r="D63" s="62" t="s">
        <v>182</v>
      </c>
      <c r="E63" s="85" t="s">
        <v>183</v>
      </c>
      <c r="F63" s="69" t="s">
        <v>191</v>
      </c>
      <c r="G63" s="62">
        <v>40</v>
      </c>
      <c r="H63" s="62" t="s">
        <v>185</v>
      </c>
    </row>
    <row r="64" spans="2:8">
      <c r="B64" s="66">
        <v>44903</v>
      </c>
      <c r="C64" s="62" t="s">
        <v>103</v>
      </c>
      <c r="D64" s="62" t="s">
        <v>219</v>
      </c>
      <c r="E64" s="62" t="s">
        <v>220</v>
      </c>
      <c r="F64" s="69" t="s">
        <v>191</v>
      </c>
      <c r="G64" s="62">
        <v>40</v>
      </c>
      <c r="H64" s="62" t="s">
        <v>185</v>
      </c>
    </row>
    <row r="65" spans="2:8">
      <c r="B65" s="66">
        <v>44910</v>
      </c>
      <c r="C65" s="62" t="s">
        <v>103</v>
      </c>
      <c r="D65" s="62" t="s">
        <v>196</v>
      </c>
      <c r="E65" s="84" t="s">
        <v>183</v>
      </c>
      <c r="F65" s="69" t="s">
        <v>184</v>
      </c>
      <c r="G65" s="62">
        <v>15</v>
      </c>
      <c r="H65" s="62" t="s">
        <v>185</v>
      </c>
    </row>
    <row r="66" spans="2:8">
      <c r="B66" s="66">
        <v>44913</v>
      </c>
      <c r="C66" s="62" t="s">
        <v>103</v>
      </c>
      <c r="D66" s="62" t="s">
        <v>199</v>
      </c>
      <c r="E66" s="84" t="s">
        <v>183</v>
      </c>
      <c r="F66" s="69" t="s">
        <v>184</v>
      </c>
      <c r="G66" s="62">
        <v>15</v>
      </c>
      <c r="H66" s="62" t="s">
        <v>193</v>
      </c>
    </row>
    <row r="67" spans="2:8">
      <c r="B67" s="66">
        <v>44899</v>
      </c>
      <c r="C67" s="62" t="s">
        <v>103</v>
      </c>
      <c r="D67" s="62" t="s">
        <v>186</v>
      </c>
      <c r="E67" s="62" t="s">
        <v>187</v>
      </c>
      <c r="F67" s="69" t="s">
        <v>184</v>
      </c>
      <c r="G67" s="62">
        <v>15</v>
      </c>
      <c r="H67" s="62" t="s">
        <v>188</v>
      </c>
    </row>
    <row r="68" spans="2:8">
      <c r="B68" s="66">
        <v>44900</v>
      </c>
      <c r="C68" s="62" t="s">
        <v>103</v>
      </c>
      <c r="D68" s="62" t="s">
        <v>186</v>
      </c>
      <c r="E68" s="62" t="s">
        <v>187</v>
      </c>
      <c r="F68" s="69" t="s">
        <v>184</v>
      </c>
      <c r="G68" s="62">
        <v>15</v>
      </c>
      <c r="H68" s="62" t="s">
        <v>188</v>
      </c>
    </row>
    <row r="69" spans="2:8">
      <c r="B69" s="66">
        <v>44901</v>
      </c>
      <c r="C69" s="62" t="s">
        <v>103</v>
      </c>
      <c r="D69" s="62" t="s">
        <v>186</v>
      </c>
      <c r="E69" s="86" t="s">
        <v>187</v>
      </c>
      <c r="F69" s="70" t="s">
        <v>184</v>
      </c>
      <c r="G69" s="62">
        <v>15</v>
      </c>
      <c r="H69" s="62" t="s">
        <v>188</v>
      </c>
    </row>
    <row r="70" spans="2:8">
      <c r="B70" s="66">
        <v>44905</v>
      </c>
      <c r="C70" s="62" t="s">
        <v>103</v>
      </c>
      <c r="D70" s="62" t="s">
        <v>186</v>
      </c>
      <c r="E70" s="84" t="s">
        <v>183</v>
      </c>
      <c r="F70" s="69" t="s">
        <v>184</v>
      </c>
      <c r="G70" s="62">
        <v>15</v>
      </c>
      <c r="H70" s="62" t="s">
        <v>185</v>
      </c>
    </row>
    <row r="71" spans="2:8">
      <c r="B71" s="66">
        <v>44911</v>
      </c>
      <c r="C71" s="62" t="s">
        <v>103</v>
      </c>
      <c r="D71" s="62" t="s">
        <v>186</v>
      </c>
      <c r="E71" s="62" t="s">
        <v>221</v>
      </c>
      <c r="F71" s="69" t="s">
        <v>198</v>
      </c>
      <c r="G71" s="62">
        <v>30</v>
      </c>
      <c r="H71" s="62" t="s">
        <v>192</v>
      </c>
    </row>
    <row r="72" spans="2:8">
      <c r="B72" s="80">
        <v>44906</v>
      </c>
      <c r="C72" s="81" t="s">
        <v>128</v>
      </c>
      <c r="D72" s="81" t="s">
        <v>129</v>
      </c>
      <c r="E72" s="81" t="s">
        <v>489</v>
      </c>
      <c r="F72" s="81" t="s">
        <v>206</v>
      </c>
      <c r="G72" s="81">
        <v>12</v>
      </c>
      <c r="H72" s="81" t="s">
        <v>487</v>
      </c>
    </row>
    <row r="73" spans="2:8">
      <c r="B73" s="80">
        <v>44910</v>
      </c>
      <c r="C73" s="81" t="s">
        <v>128</v>
      </c>
      <c r="D73" s="81" t="s">
        <v>131</v>
      </c>
      <c r="E73" s="81" t="s">
        <v>489</v>
      </c>
      <c r="F73" s="81" t="s">
        <v>206</v>
      </c>
      <c r="G73" s="81">
        <v>12</v>
      </c>
      <c r="H73" s="81" t="s">
        <v>487</v>
      </c>
    </row>
    <row r="74" spans="2:8">
      <c r="B74" s="80">
        <v>44913</v>
      </c>
      <c r="C74" s="81" t="s">
        <v>128</v>
      </c>
      <c r="D74" s="81" t="s">
        <v>128</v>
      </c>
      <c r="E74" s="81" t="s">
        <v>489</v>
      </c>
      <c r="F74" s="81" t="s">
        <v>198</v>
      </c>
      <c r="G74" s="81">
        <v>25</v>
      </c>
      <c r="H74" s="81" t="s">
        <v>487</v>
      </c>
    </row>
    <row r="75" spans="2:8">
      <c r="B75" s="80">
        <v>44910</v>
      </c>
      <c r="C75" s="81" t="s">
        <v>128</v>
      </c>
      <c r="D75" s="81" t="s">
        <v>128</v>
      </c>
      <c r="E75" s="81" t="s">
        <v>489</v>
      </c>
      <c r="F75" s="81" t="s">
        <v>206</v>
      </c>
      <c r="G75" s="81">
        <v>12</v>
      </c>
      <c r="H75" s="81" t="s">
        <v>487</v>
      </c>
    </row>
    <row r="76" spans="2:8">
      <c r="B76" s="62"/>
      <c r="C76" s="62"/>
      <c r="D76" s="62"/>
      <c r="E76" s="62"/>
      <c r="F76" s="62"/>
      <c r="G76" s="62"/>
      <c r="H76" s="62"/>
    </row>
    <row r="77" spans="2:8">
      <c r="B77" s="62"/>
      <c r="C77" s="62"/>
      <c r="D77" s="62"/>
      <c r="E77" s="62"/>
      <c r="F77" s="62"/>
      <c r="G77" s="62"/>
      <c r="H77" s="62"/>
    </row>
  </sheetData>
  <mergeCells count="3">
    <mergeCell ref="B2:H2"/>
    <mergeCell ref="B26:H26"/>
    <mergeCell ref="B56:H56"/>
  </mergeCells>
  <dataValidations count="1">
    <dataValidation type="date" allowBlank="1" showInputMessage="1" showErrorMessage="1" errorTitle="." promptTitle="Wrong Date Format" prompt="DD-MM-YY" sqref="B4:B18 B58:B71">
      <formula1>44562</formula1>
      <formula2>45016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AO-Alwar</vt:lpstr>
      <vt:lpstr>AO-Jaipur Rural</vt:lpstr>
      <vt:lpstr>AO-Jaipur Urban</vt:lpstr>
      <vt:lpstr>Dealer ARS Sales</vt:lpstr>
      <vt:lpstr>Secondary Freight Analysis</vt:lpstr>
      <vt:lpstr>Event Details</vt:lpstr>
    </vt:vector>
  </TitlesOfParts>
  <Company>BCG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Priya</dc:creator>
  <cp:lastModifiedBy>MEET</cp:lastModifiedBy>
  <dcterms:created xsi:type="dcterms:W3CDTF">2022-10-31T12:37:21Z</dcterms:created>
  <dcterms:modified xsi:type="dcterms:W3CDTF">2022-11-06T15:01:35Z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2022-11-02T06:09:57Z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353e29f6-3ea4-44c4-a7ab-cabe944d7813</vt:lpwstr>
  </property>
  <property fmtid="{D5CDD505-2E9C-101B-9397-08002B2CF9AE}" pid="8" name="MSIP_Label_b0d5c4f4-7a29-4385-b7a5-afbe2154ae6f_ContentBits">
    <vt:lpwstr>0</vt:lpwstr>
  </property>
  <property fmtid="{D5CDD505-2E9C-101B-9397-08002B2CF9AE}" pid="9" name="bcgClassification">
    <vt:lpwstr>bcgConfidential</vt:lpwstr>
  </property>
</Properties>
</file>