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_2017" sheetId="1" r:id="rId4"/>
    <sheet state="visible" name="CountriesOfTheW" sheetId="2" r:id="rId5"/>
    <sheet state="visible" name="happiness_2012" sheetId="3" r:id="rId6"/>
    <sheet state="visible" name="2012v2017" sheetId="4" r:id="rId7"/>
    <sheet state="visible" name="Activity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<sst xmlns="http://schemas.openxmlformats.org/spreadsheetml/2006/main" count="1395" uniqueCount="556">
  <si>
    <t>Country</t>
  </si>
  <si>
    <t>Region</t>
  </si>
  <si>
    <t>Rank</t>
  </si>
  <si>
    <t>HappinessScore</t>
  </si>
  <si>
    <t>Population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</si>
  <si>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</si>
  <si>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</si>
  <si>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</si>
  <si>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</si>
  <si>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</si>
  <si>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</si>
  <si>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</si>
  <si>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</si>
  <si>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</si>
  <si>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</si>
  <si>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Afghanistan</t>
  </si>
  <si>
    <t>South Asia</t>
  </si>
  <si>
    <t>Albania</t>
  </si>
  <si>
    <t>Central and Eastern Europe</t>
  </si>
  <si>
    <t>Algeria</t>
  </si>
  <si>
    <t>Middle East and North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</si>
  <si>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</si>
  <si>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</si>
  <si>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</si>
  <si>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</si>
  <si>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</si>
  <si>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</si>
  <si>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</si>
  <si>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</si>
  <si>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</si>
  <si>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</si>
  <si>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</si>
  <si>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</si>
  <si>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</si>
  <si>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Benin</t>
  </si>
  <si>
    <t>Sub-Saharan Africa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</si>
  <si>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</si>
  <si>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</si>
  <si>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</si>
  <si>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</si>
  <si>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</si>
  <si>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</si>
  <si>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</si>
  <si>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Southeast Asia</t>
  </si>
  <si>
    <t>Cameroon</t>
  </si>
  <si>
    <t>Central African Republic</t>
  </si>
  <si>
    <t>Chad</t>
  </si>
  <si>
    <t>Chile</t>
  </si>
  <si>
    <t>China</t>
  </si>
  <si>
    <t>East Asia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</si>
  <si>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</si>
  <si>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</si>
  <si>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</si>
  <si>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</si>
  <si>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</si>
  <si>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</si>
  <si>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</si>
  <si>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</si>
  <si>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Unique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</si>
  <si>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</si>
  <si>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</si>
  <si>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</si>
  <si>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</si>
  <si>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</si>
  <si>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</si>
  <si>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</si>
  <si>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</si>
  <si>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</si>
  <si>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</si>
  <si>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</si>
  <si>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</si>
  <si>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</si>
  <si>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</si>
  <si>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</si>
  <si>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</si>
  <si>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</si>
  <si>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</si>
  <si>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</si>
  <si>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</si>
  <si>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</si>
  <si>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</si>
  <si>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</si>
  <si>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</si>
  <si>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</si>
  <si>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</si>
  <si>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</si>
  <si>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</si>
  <si>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</si>
  <si>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</si>
  <si>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</si>
  <si>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</si>
  <si>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</si>
  <si>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</si>
  <si>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</si>
  <si>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</si>
  <si>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</si>
  <si>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</si>
  <si>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</si>
  <si>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</si>
  <si>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</si>
  <si>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</si>
  <si>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</si>
  <si>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</si>
  <si>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</si>
  <si>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</si>
  <si>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</si>
  <si>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</si>
  <si>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</si>
  <si>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</si>
  <si>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</si>
  <si>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</si>
  <si>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</si>
  <si>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</si>
  <si>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</si>
  <si>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</si>
  <si>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</si>
  <si>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</si>
  <si>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</si>
  <si>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</si>
  <si>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</si>
  <si>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</si>
  <si>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</si>
  <si>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</si>
  <si>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</si>
  <si>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</si>
  <si>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</si>
  <si>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</si>
  <si>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</si>
  <si>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</si>
  <si>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</si>
  <si>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</si>
  <si>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</si>
  <si>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</si>
  <si>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</si>
  <si>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</si>
  <si>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</si>
  <si>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</si>
  <si>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</si>
  <si>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</si>
  <si>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</si>
  <si>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</si>
  <si>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</si>
  <si>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</si>
  <si>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</si>
  <si>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</si>
  <si>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</si>
  <si>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</si>
  <si>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</si>
  <si>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</si>
  <si>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</si>
  <si>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</si>
  <si>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</si>
  <si>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</si>
  <si>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</si>
  <si>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</si>
  <si>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</si>
  <si>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</si>
  <si>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</si>
  <si>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</si>
  <si>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</si>
  <si>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</si>
  <si>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</si>
  <si>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</si>
  <si>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</si>
  <si>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</si>
  <si>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</si>
  <si>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Code</t>
  </si>
  <si>
    <t>Area</t>
  </si>
  <si>
    <t>Pop. Density</t>
  </si>
  <si>
    <t>Coastline</t>
  </si>
  <si>
    <t>Net migration</t>
  </si>
  <si>
    <t>Infant mortality</t>
  </si>
  <si>
    <t>GDP</t>
  </si>
  <si>
    <t>Literacy</t>
  </si>
  <si>
    <t>Phones</t>
  </si>
  <si>
    <t>Arable</t>
  </si>
  <si>
    <t>Crops</t>
  </si>
  <si>
    <t>Other</t>
  </si>
  <si>
    <t>Climate</t>
  </si>
  <si>
    <t>Birthrate</t>
  </si>
  <si>
    <t>Deathrate</t>
  </si>
  <si>
    <t>Agriculture</t>
  </si>
  <si>
    <t>Industry</t>
  </si>
  <si>
    <t>Service</t>
  </si>
  <si>
    <t>AFG</t>
  </si>
  <si>
    <t>ASIA (EX. NEAR EAST)</t>
  </si>
  <si>
    <t>ALB</t>
  </si>
  <si>
    <t>EASTERN EUROPE</t>
  </si>
  <si>
    <t>DZA</t>
  </si>
  <si>
    <t>NORTHERN AFRICA</t>
  </si>
  <si>
    <t>American Samoa</t>
  </si>
  <si>
    <t>ASM</t>
  </si>
  <si>
    <t>OCEANIA</t>
  </si>
  <si>
    <t>Andorra</t>
  </si>
  <si>
    <t>AND</t>
  </si>
  <si>
    <t>WESTERN EUROPE</t>
  </si>
  <si>
    <t>Angola</t>
  </si>
  <si>
    <t>AGO</t>
  </si>
  <si>
    <t>SUB-SAHARAN AFRICA</t>
  </si>
  <si>
    <t>Anguilla</t>
  </si>
  <si>
    <t>AIA</t>
  </si>
  <si>
    <t>LATIN AMER. &amp; CARIB</t>
  </si>
  <si>
    <t>Antigua &amp; Barbuda</t>
  </si>
  <si>
    <t>ATG</t>
  </si>
  <si>
    <t>ARG</t>
  </si>
  <si>
    <t>ARM</t>
  </si>
  <si>
    <t>C.W. OF IND. STATES</t>
  </si>
  <si>
    <t>Aruba</t>
  </si>
  <si>
    <t>ABW</t>
  </si>
  <si>
    <t>AUS</t>
  </si>
  <si>
    <t>AUT</t>
  </si>
  <si>
    <t>AZE</t>
  </si>
  <si>
    <t>Bahamas</t>
  </si>
  <si>
    <t>BHS</t>
  </si>
  <si>
    <t>BHR</t>
  </si>
  <si>
    <t>NEAR EAST</t>
  </si>
  <si>
    <t>BGD</t>
  </si>
  <si>
    <t>Barbados</t>
  </si>
  <si>
    <t>BRB</t>
  </si>
  <si>
    <t>BLR</t>
  </si>
  <si>
    <t>BEL</t>
  </si>
  <si>
    <t>Belize</t>
  </si>
  <si>
    <t>BLZ</t>
  </si>
  <si>
    <t>BEN</t>
  </si>
  <si>
    <t>Bermuda</t>
  </si>
  <si>
    <t>BMU</t>
  </si>
  <si>
    <t>NORTHERN AMERICA</t>
  </si>
  <si>
    <t>Bhutan</t>
  </si>
  <si>
    <t>BTN</t>
  </si>
  <si>
    <t>BOL</t>
  </si>
  <si>
    <t>Bosnia &amp; Herzegovina</t>
  </si>
  <si>
    <t>BIH</t>
  </si>
  <si>
    <t>BWA</t>
  </si>
  <si>
    <t>BRA</t>
  </si>
  <si>
    <t>British Virgin Is.</t>
  </si>
  <si>
    <t>VGB</t>
  </si>
  <si>
    <t>Brunei Darussalam</t>
  </si>
  <si>
    <t>BRN</t>
  </si>
  <si>
    <t>BGR</t>
  </si>
  <si>
    <t>BFA</t>
  </si>
  <si>
    <t>Burundi</t>
  </si>
  <si>
    <t>BDI</t>
  </si>
  <si>
    <t>KHM</t>
  </si>
  <si>
    <t>CMR</t>
  </si>
  <si>
    <t>Canada</t>
  </si>
  <si>
    <t>CAN</t>
  </si>
  <si>
    <t>Cape Verde</t>
  </si>
  <si>
    <t>CPV</t>
  </si>
  <si>
    <t>Cayman Islands</t>
  </si>
  <si>
    <t>CYM</t>
  </si>
  <si>
    <t>CAF</t>
  </si>
  <si>
    <t>TCD</t>
  </si>
  <si>
    <t>CHL</t>
  </si>
  <si>
    <t>CHN</t>
  </si>
  <si>
    <t>COL</t>
  </si>
  <si>
    <t>Comoros</t>
  </si>
  <si>
    <t>COM</t>
  </si>
  <si>
    <t>COG</t>
  </si>
  <si>
    <t>COD</t>
  </si>
  <si>
    <t>Cook Islands</t>
  </si>
  <si>
    <t>COK</t>
  </si>
  <si>
    <t>CRI</t>
  </si>
  <si>
    <t>HRV</t>
  </si>
  <si>
    <t>Cuba</t>
  </si>
  <si>
    <t>CUB</t>
  </si>
  <si>
    <t>CYP</t>
  </si>
  <si>
    <t>CZE</t>
  </si>
  <si>
    <t>DNK</t>
  </si>
  <si>
    <t>Djibouti</t>
  </si>
  <si>
    <t>DJI</t>
  </si>
  <si>
    <t>Dominica</t>
  </si>
  <si>
    <t>DMA</t>
  </si>
  <si>
    <t>DOM</t>
  </si>
  <si>
    <t>ECU</t>
  </si>
  <si>
    <t>EGY</t>
  </si>
  <si>
    <t>SLV</t>
  </si>
  <si>
    <t>Equatorial Guinea</t>
  </si>
  <si>
    <t>GNQ</t>
  </si>
  <si>
    <t>Eritrea</t>
  </si>
  <si>
    <t>ERI</t>
  </si>
  <si>
    <t>EST</t>
  </si>
  <si>
    <t>BALTICS</t>
  </si>
  <si>
    <t>ETH</t>
  </si>
  <si>
    <t>Faroe Islands</t>
  </si>
  <si>
    <t>FRO</t>
  </si>
  <si>
    <t>Fiji</t>
  </si>
  <si>
    <t>FJI</t>
  </si>
  <si>
    <t>FIN</t>
  </si>
  <si>
    <t>FRA</t>
  </si>
  <si>
    <t>French Guiana</t>
  </si>
  <si>
    <t>GUF</t>
  </si>
  <si>
    <t>French Polynesia</t>
  </si>
  <si>
    <t>PYF</t>
  </si>
  <si>
    <t>GAB</t>
  </si>
  <si>
    <t>Gambia</t>
  </si>
  <si>
    <t>GMB</t>
  </si>
  <si>
    <t>GEO</t>
  </si>
  <si>
    <t>DEU</t>
  </si>
  <si>
    <t>GHA</t>
  </si>
  <si>
    <t>Gibraltar</t>
  </si>
  <si>
    <t>GIB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</si>
  <si>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</si>
  <si>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</si>
  <si>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</si>
  <si>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</si>
  <si>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</si>
  <si>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</si>
  <si>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</si>
  <si>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</si>
  <si>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</si>
  <si>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GTM</t>
  </si>
  <si>
    <t>Guernsey</t>
  </si>
  <si>
    <t>GGY</t>
  </si>
  <si>
    <t>GIN</t>
  </si>
  <si>
    <t>Guinea-Bissau</t>
  </si>
  <si>
    <t>GNB</t>
  </si>
  <si>
    <t>Guyana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</si>
  <si>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</si>
  <si>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</si>
  <si>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</si>
  <si>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</si>
  <si>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</si>
  <si>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</si>
  <si>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</si>
  <si>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</si>
  <si>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</si>
  <si>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IRN</t>
  </si>
  <si>
    <t>IRQ</t>
  </si>
  <si>
    <t>IRL</t>
  </si>
  <si>
    <t>Isle of Man</t>
  </si>
  <si>
    <t>IMN</t>
  </si>
  <si>
    <t>ISR</t>
  </si>
  <si>
    <t>ITA</t>
  </si>
  <si>
    <t>CIV</t>
  </si>
  <si>
    <t>JAM</t>
  </si>
  <si>
    <t>JPN</t>
  </si>
  <si>
    <t>Jersey</t>
  </si>
  <si>
    <t>JEY</t>
  </si>
  <si>
    <t>JOR</t>
  </si>
  <si>
    <t>KAZ</t>
  </si>
  <si>
    <t>KEN</t>
  </si>
  <si>
    <t>Kiribati</t>
  </si>
  <si>
    <t>KIR</t>
  </si>
  <si>
    <t>KWT</t>
  </si>
  <si>
    <t>KGZ</t>
  </si>
  <si>
    <t>Laos</t>
  </si>
  <si>
    <t>LAO</t>
  </si>
  <si>
    <t>LVA</t>
  </si>
  <si>
    <t>LBN</t>
  </si>
  <si>
    <t>Lesotho</t>
  </si>
  <si>
    <t>LSO</t>
  </si>
  <si>
    <t>LBR</t>
  </si>
  <si>
    <t>LBY</t>
  </si>
  <si>
    <t>Liechtenstein</t>
  </si>
  <si>
    <t>LIE</t>
  </si>
  <si>
    <t>LTU</t>
  </si>
  <si>
    <t>LUX</t>
  </si>
  <si>
    <t>Macao</t>
  </si>
  <si>
    <t>MAC</t>
  </si>
  <si>
    <t>MKD</t>
  </si>
  <si>
    <t>MDG</t>
  </si>
  <si>
    <t>MWI</t>
  </si>
  <si>
    <t>Malaysia</t>
  </si>
  <si>
    <t>MYS</t>
  </si>
  <si>
    <t>Maldives</t>
  </si>
  <si>
    <t>MDV</t>
  </si>
  <si>
    <t>MLI</t>
  </si>
  <si>
    <t>MLT</t>
  </si>
  <si>
    <t>Marshall Islands</t>
  </si>
  <si>
    <t>MHL</t>
  </si>
  <si>
    <t>Martinique</t>
  </si>
  <si>
    <t>MTQ</t>
  </si>
  <si>
    <t>MRT</t>
  </si>
  <si>
    <t>MUS</t>
  </si>
  <si>
    <t>Mayotte</t>
  </si>
  <si>
    <t>MYT</t>
  </si>
  <si>
    <t>MEX</t>
  </si>
  <si>
    <t>Micronesia (Federated States of)</t>
  </si>
  <si>
    <t>FSM</t>
  </si>
  <si>
    <t>MDA</t>
  </si>
  <si>
    <t>Monaco</t>
  </si>
  <si>
    <t>MCO</t>
  </si>
  <si>
    <t>MNG</t>
  </si>
  <si>
    <t>Montserrat</t>
  </si>
  <si>
    <t>MSR</t>
  </si>
  <si>
    <t>MAR</t>
  </si>
  <si>
    <t>MOZ</t>
  </si>
  <si>
    <t>MMR</t>
  </si>
  <si>
    <t>NAM</t>
  </si>
  <si>
    <t>Nauru</t>
  </si>
  <si>
    <t>NRU</t>
  </si>
  <si>
    <t>NPL</t>
  </si>
  <si>
    <t>NLD</t>
  </si>
  <si>
    <t>New Caledonia</t>
  </si>
  <si>
    <t>NCL</t>
  </si>
  <si>
    <t>NZL</t>
  </si>
  <si>
    <t>NIC</t>
  </si>
  <si>
    <t>NER</t>
  </si>
  <si>
    <t>NGA</t>
  </si>
  <si>
    <t>North Korea</t>
  </si>
  <si>
    <t>PRK</t>
  </si>
  <si>
    <t>Northern Mariana Islands</t>
  </si>
  <si>
    <t>MNP</t>
  </si>
  <si>
    <t>NOR</t>
  </si>
  <si>
    <t>Oman</t>
  </si>
  <si>
    <t>OMN</t>
  </si>
  <si>
    <t>PAK</t>
  </si>
  <si>
    <t>Palau</t>
  </si>
  <si>
    <t>PLW</t>
  </si>
  <si>
    <t>PAN</t>
  </si>
  <si>
    <t>Papua New Guinea</t>
  </si>
  <si>
    <t>PNG</t>
  </si>
  <si>
    <t>Paraguay</t>
  </si>
  <si>
    <t>PRY</t>
  </si>
  <si>
    <t>PER</t>
  </si>
  <si>
    <t>PHL</t>
  </si>
  <si>
    <t>POL</t>
  </si>
  <si>
    <t>PRT</t>
  </si>
  <si>
    <t>Puerto Rico</t>
  </si>
  <si>
    <t>PRI</t>
  </si>
  <si>
    <t>Qatar</t>
  </si>
  <si>
    <t>QAT</t>
  </si>
  <si>
    <t>RÃ©union</t>
  </si>
  <si>
    <t>REU</t>
  </si>
  <si>
    <t>ROU</t>
  </si>
  <si>
    <t>RUS</t>
  </si>
  <si>
    <t>Rwanda</t>
  </si>
  <si>
    <t>RWA</t>
  </si>
  <si>
    <t>Saint Helena</t>
  </si>
  <si>
    <t>SHN</t>
  </si>
  <si>
    <t>Saint Kitts &amp; Nevis</t>
  </si>
  <si>
    <t>KNA</t>
  </si>
  <si>
    <t>Saint Lucia</t>
  </si>
  <si>
    <t>LCA</t>
  </si>
  <si>
    <t>Saint Pierre &amp;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</si>
  <si>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</si>
  <si>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</si>
  <si>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</si>
  <si>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</si>
  <si>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</si>
  <si>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</si>
  <si>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</si>
  <si>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&amp; Principe</t>
  </si>
  <si>
    <t>STP</t>
  </si>
  <si>
    <t>SAU</t>
  </si>
  <si>
    <t>SEN</t>
  </si>
  <si>
    <t>SRB</t>
  </si>
  <si>
    <t>Seychelles</t>
  </si>
  <si>
    <t>SYC</t>
  </si>
  <si>
    <t>SLE</t>
  </si>
  <si>
    <t>SGP</t>
  </si>
  <si>
    <t>SVK</t>
  </si>
  <si>
    <t>SVN</t>
  </si>
  <si>
    <t>Solomon Islands</t>
  </si>
  <si>
    <t>SLB</t>
  </si>
  <si>
    <t>Somalia</t>
  </si>
  <si>
    <t>SOM</t>
  </si>
  <si>
    <t>ZAF</t>
  </si>
  <si>
    <t>KOR</t>
  </si>
  <si>
    <t>SDN</t>
  </si>
  <si>
    <t>ESP</t>
  </si>
  <si>
    <t>LKA</t>
  </si>
  <si>
    <t>Suriname</t>
  </si>
  <si>
    <t>SUR</t>
  </si>
  <si>
    <t>Swaziland</t>
  </si>
  <si>
    <t>SWZ</t>
  </si>
  <si>
    <t>SWE</t>
  </si>
  <si>
    <t>CHE</t>
  </si>
  <si>
    <t>Syria</t>
  </si>
  <si>
    <t>SYR</t>
  </si>
  <si>
    <t>Taiwan</t>
  </si>
  <si>
    <t>TWN</t>
  </si>
  <si>
    <t>TJK</t>
  </si>
  <si>
    <t>TZA</t>
  </si>
  <si>
    <t>THA</t>
  </si>
  <si>
    <t>Timor-Leste</t>
  </si>
  <si>
    <t>TLS</t>
  </si>
  <si>
    <t>TGO</t>
  </si>
  <si>
    <t>Tonga</t>
  </si>
  <si>
    <t>TON</t>
  </si>
  <si>
    <t>Trinidad &amp; Tobago</t>
  </si>
  <si>
    <t>TTO</t>
  </si>
  <si>
    <t>TUN</t>
  </si>
  <si>
    <t>TUR</t>
  </si>
  <si>
    <t>TKM</t>
  </si>
  <si>
    <t>Turks &amp; Caicos Islands</t>
  </si>
  <si>
    <t>TCA</t>
  </si>
  <si>
    <t>Tuvalu</t>
  </si>
  <si>
    <t>TUV</t>
  </si>
  <si>
    <t>UGA</t>
  </si>
  <si>
    <t>UKR</t>
  </si>
  <si>
    <t>ARE</t>
  </si>
  <si>
    <t>GBR</t>
  </si>
  <si>
    <t>USA</t>
  </si>
  <si>
    <t>URY</t>
  </si>
  <si>
    <t>UZB</t>
  </si>
  <si>
    <t>Vanuatu</t>
  </si>
  <si>
    <t>VUT</t>
  </si>
  <si>
    <t>Venezuela</t>
  </si>
  <si>
    <t>VEN</t>
  </si>
  <si>
    <t>VNM</t>
  </si>
  <si>
    <t>Virgin Islands</t>
  </si>
  <si>
    <t>VIR</t>
  </si>
  <si>
    <t>Wallis and Futuna</t>
  </si>
  <si>
    <t>WLF</t>
  </si>
  <si>
    <t>Western Sahara</t>
  </si>
  <si>
    <t>ESH</t>
  </si>
  <si>
    <t>YEM</t>
  </si>
  <si>
    <t>ZMB</t>
  </si>
  <si>
    <t>ZWE</t>
  </si>
  <si>
    <t>country</t>
  </si>
  <si>
    <t>Happiness Score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</si>
  <si>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</si>
  <si>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</si>
  <si>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</si>
  <si>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</si>
  <si>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</si>
  <si>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</si>
  <si>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</si>
  <si>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Hong Kong S.A.R. of China</t>
  </si>
  <si>
    <t>North Cyprus</t>
  </si>
  <si>
    <t>Somaliland region</t>
  </si>
  <si>
    <t>Sudan</t>
  </si>
  <si>
    <t>2012 rank</t>
  </si>
  <si>
    <t>2017 rank</t>
  </si>
  <si>
    <t>2012 happiness</t>
  </si>
  <si>
    <t>2017 happiness</t>
  </si>
  <si>
    <t>Diff Rank</t>
  </si>
  <si>
    <t>Diff Happiness</t>
  </si>
  <si>
    <t>Abs(Diff) Happiness</t>
  </si>
  <si>
    <t>Count</t>
  </si>
  <si>
    <t>Sum</t>
  </si>
  <si>
    <t>Average</t>
  </si>
  <si>
    <t>Max Happiness</t>
  </si>
  <si>
    <t>Min Happiness</t>
  </si>
  <si>
    <t>Average Pop</t>
  </si>
  <si>
    <t>Max Pop</t>
  </si>
  <si>
    <t>Min Pop</t>
  </si>
  <si>
    <t>JoinData:</t>
  </si>
  <si>
    <t>PivotTables</t>
  </si>
  <si>
    <t>Mean GDP</t>
  </si>
  <si>
    <t>Max GDP</t>
  </si>
  <si>
    <t>Min Life Exp.</t>
  </si>
  <si>
    <t>Median Gene.</t>
  </si>
  <si>
    <t>Max GDP Coun</t>
  </si>
  <si>
    <t>Max Diff Rank</t>
  </si>
  <si>
    <t>Max Diff Happy</t>
  </si>
  <si>
    <t>Min Diff Rank</t>
  </si>
  <si>
    <t>Min Diff Happy</t>
  </si>
  <si>
    <t>Max Abs(Diff) Happy</t>
  </si>
  <si>
    <t>Min Abs(Diff) Happy</t>
  </si>
  <si>
    <t>SUM of Diff Happiness</t>
  </si>
  <si>
    <t>Diff Life Ladder</t>
  </si>
  <si>
    <t>Diff GDP</t>
  </si>
  <si>
    <t>Diff Life Exp</t>
  </si>
  <si>
    <t>Diff Freedom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</si>
</sst>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Inconsolata"/>
    </font>
    <font>
      <sz val="11.0"/>
      <color rgb="FF000000"/>
      <name val="Docs-Inconsolata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11.0"/>
      <color rgb="FF000000"/>
      <name val="Inconsolat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6" numFmtId="0" xfId="0" applyFont="1"/>
    <xf borderId="0" fillId="2" fontId="6" numFmtId="0" xfId="0" applyAlignment="1" applyFont="1">
      <alignment horizontal="left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5" numFmtId="0" xfId="0" applyFont="1"/>
    <xf borderId="0" fillId="2" fontId="6" numFmtId="0" xfId="0" applyFont="1"/>
    <xf borderId="0" fillId="0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5" numFmtId="0" xfId="0" applyFill="1" applyFont="1"/>
    <xf borderId="0" fillId="3" fontId="6" numFmtId="0" xfId="0" applyFont="1"/>
    <xf borderId="0" fillId="4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1" sheet="Activity"/>
  </cacheSource>
  <cacheFields>
    <cacheField name="Region" numFmtId="0">
      <sharedItems>
        <s v="North America and ANZ"/>
        <s v="Western Europe"/>
        <s v="Latin America and Caribbean"/>
        <s v="East Asia"/>
        <s v="Central and Eastern Europe"/>
        <s v="Middle East and North Africa"/>
        <s v="Southeast Asia"/>
        <s v="Commonwealth of Independent States"/>
        <s v="South Asia"/>
        <s v="Sub-Saharan Africa"/>
      </sharedItems>
    </cacheField>
    <cacheField name="Count" numFmtId="0">
      <sharedItems containsSemiMixedTypes="0" containsString="0" containsNumber="1" containsInteger="1">
        <n v="3.0"/>
        <n v="20.0"/>
        <n v="19.0"/>
        <n v="6.0"/>
        <n v="17.0"/>
        <n v="7.0"/>
        <n v="12.0"/>
        <n v="33.0"/>
      </sharedItems>
    </cacheField>
    <cacheField name="Sum" numFmtId="0">
      <sharedItems containsSemiMixedTypes="0" containsString="0" containsNumber="1">
        <n v="21.591"/>
        <n v="134.96800000000002"/>
        <n v="114.373"/>
        <n v="33.879999999999995"/>
        <n v="93.86899999999999"/>
        <n v="92.187"/>
        <n v="37.475"/>
        <n v="63.019000000000005"/>
        <n v="27.388"/>
        <n v="137.097"/>
      </sharedItems>
    </cacheField>
    <cacheField name="Average" numFmtId="0">
      <sharedItems containsSemiMixedTypes="0" containsString="0" containsNumber="1">
        <n v="7.197"/>
        <n v="6.748400000000001"/>
        <n v="6.019631578947369"/>
        <n v="5.646666666666666"/>
        <n v="5.52170588235294"/>
        <n v="5.4227647058823525"/>
        <n v="5.353571428571429"/>
        <n v="5.2515833333333335"/>
        <n v="4.564666666666667"/>
        <n v="4.154454545454546"/>
      </sharedItems>
    </cacheField>
    <cacheField name="average2" numFmtId="0">
      <sharedItems containsSemiMixedTypes="0" containsString="0" containsNumber="1">
        <n v="7.197"/>
        <n v="6.748400000000001"/>
        <n v="6.019631578947369"/>
        <n v="5.646666666666666"/>
        <n v="5.52170588235294"/>
        <n v="5.4227647058823525"/>
        <n v="5.353571428571429"/>
        <n v="5.2515833333333335"/>
        <n v="4.564666666666667"/>
        <n v="4.154454545454546"/>
      </sharedItems>
    </cacheField>
    <cacheField name="Max Happiness" numFmtId="0">
      <sharedItems containsSemiMixedTypes="0" containsString="0" containsNumber="1">
        <n v="7.314"/>
        <n v="7.537"/>
        <n v="7.079"/>
        <n v="6.422"/>
        <n v="6.609"/>
        <n v="7.213"/>
        <n v="6.572"/>
        <n v="5.971"/>
        <n v="5.269"/>
        <n v="5.629"/>
      </sharedItems>
    </cacheField>
    <cacheField name="Min Happiness" numFmtId="0">
      <sharedItems containsSemiMixedTypes="0" containsString="0" containsNumber="1">
        <n v="6.993"/>
        <n v="5.195"/>
        <n v="3.603"/>
        <n v="4.955"/>
        <n v="4.644"/>
        <n v="3.593"/>
        <n v="4.168"/>
        <n v="4.096"/>
        <n v="3.794"/>
        <n v="2.693"/>
      </sharedItems>
    </cacheField>
    <cacheField name="max happiness2" numFmtId="0">
      <sharedItems>
        <s v="New Zealand"/>
        <s v="Norway"/>
        <s v="Costa Rica"/>
        <s v="Taiwan Province of China"/>
        <s v="Czech Republic"/>
        <s v="Israel"/>
        <s v="Singapore"/>
        <s v="Uzbekistan"/>
        <s v="Pakistan"/>
        <s v="Mauritius"/>
      </sharedItems>
    </cacheField>
    <cacheField name="min happiness2" numFmtId="0">
      <sharedItems>
        <s v="United States"/>
        <s v="Portugal"/>
        <s v="Haiti"/>
        <s v="Mongolia"/>
        <s v="Albania"/>
        <s v="Yemen"/>
        <s v="Cambodia"/>
        <s v="Ukraine"/>
        <s v="Afghanistan"/>
        <s v="Central African Republic"/>
      </sharedItems>
    </cacheField>
    <cacheField name="Average Pop" numFmtId="0">
      <sharedItems containsSemiMixedTypes="0" containsString="0" containsNumber="1">
        <n v="1.0744674066666667E8"/>
        <n v="1.983251045E7"/>
        <n v="2.681661894736842E7"/>
        <n v="2.53109261E8"/>
        <n v="7649255.705882353"/>
        <n v="2.337464794117647E7"/>
        <n v="7.846563542857143E7"/>
        <n v="2.3349000666666668E7"/>
        <n v="2.48761064E8"/>
        <n v="2.1133619757575758E7"/>
      </sharedItems>
    </cacheField>
    <cacheField name="Max Pop" numFmtId="0">
      <sharedItems containsSemiMixedTypes="0" containsString="0" containsNumber="1" containsInteger="1">
        <n v="2.98E8"/>
        <n v="8.2422299E7"/>
        <n v="1.88E8"/>
        <n v="1.31E9"/>
        <n v="3.8536869E7"/>
        <n v="7.8887007E7"/>
        <n v="2.45E8"/>
        <n v="1.43E8"/>
        <n v="1.1E9"/>
        <n v="1.32E8"/>
      </sharedItems>
    </cacheField>
    <cacheField name="Min Pop" numFmtId="0">
      <sharedItems containsSemiMixedTypes="0" containsString="0" containsNumber="1" containsInteger="1">
        <n v="4076140.0"/>
        <n v="299388.0"/>
        <n v="1065842.0"/>
        <n v="2832224.0"/>
        <n v="105432.0"/>
        <n v="20579.0"/>
        <n v="4492150.0"/>
        <n v="2976372.0"/>
        <n v="2.022224E7"/>
        <n v="1240827.0"/>
      </sharedItems>
    </cacheField>
    <cacheField name="max pop2" numFmtId="0">
      <sharedItems>
        <s v="United States"/>
        <s v="Germany"/>
        <s v="Brazil"/>
        <s v="China"/>
        <s v="Poland"/>
        <s v="Egypt"/>
        <s v="Indonesia"/>
        <s v="Russia"/>
        <s v="India"/>
        <s v="Nigeria"/>
      </sharedItems>
    </cacheField>
    <cacheField name="min pop2" numFmtId="0">
      <sharedItems>
        <s v="New Zealand"/>
        <s v="Iceland"/>
        <s v="Trinidad and Tobago"/>
        <s v="Mongolia"/>
        <s v="Kosovo"/>
        <s v="Palestinian Territories"/>
        <s v="Singapore"/>
        <s v="Armenia"/>
        <s v="Sri Lanka"/>
        <s v="Mauritius"/>
      </sharedItems>
    </cacheField>
    <cacheField name="Mean GDP" formula="AVERAGEIFS(happiness_2017!$G$2:$G$141, happiness_2017!$B$2:$B$141, Region)" databaseField="0"/>
    <cacheField name="Max GDP" formula="MAXIFS(happiness_2017!$G$2:$G$141,happiness_2017!$B$2:$B$141, Region)" databaseField="0"/>
    <cacheField name="Min Life Exp." formula="MINIFS(happiness_2017!$I$2:$I$141, happiness_2017!$B$2:$B$141, Region)" databaseField="0"/>
    <cacheField name="Median Gene." formula="MEDIAN( IF( happiness_2017!B$2:B$141= Region, happiness_2017!K$2:K$141))" databaseField="0"/>
    <cacheField name="Max GDP Coun" formula="INDEX(happiness_2017!$A$2:$A$141, MATCH( MAXIFS(happiness_2017!$G$2:$G$141,happiness_2017!$B$2:$B$141, Region),happiness_2017!$G$2:$G$141,0))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6" sheet="2012v2017"/>
  </cacheSource>
  <cacheFields>
    <cacheField name="Country" numFmtId="0">
      <sharedItems>
        <s v="Central African Republic"/>
        <s v="Togo"/>
        <s v="South Sudan"/>
        <s v="Ivory Coast"/>
        <s v="Singapore"/>
      </sharedItems>
    </cacheField>
    <cacheField name="2012 rank" numFmtId="0">
      <sharedItems containsSemiMixedTypes="0" containsString="0" containsNumber="1" containsInteger="1">
        <n v="6.0"/>
        <n v="33.0"/>
        <n v="38.0"/>
        <n v="42.0"/>
        <n v="99.0"/>
      </sharedItems>
    </cacheField>
    <cacheField name="2017 rank" numFmtId="0">
      <sharedItems containsSemiMixedTypes="0" containsString="0" containsNumber="1" containsInteger="1">
        <n v="140.0"/>
        <n v="138.0"/>
        <n v="135.0"/>
        <n v="119.0"/>
        <n v="25.0"/>
      </sharedItems>
    </cacheField>
    <cacheField name="2012 happiness" numFmtId="0">
      <sharedItems containsSemiMixedTypes="0" containsString="0" containsNumber="1">
        <n v="7.477"/>
        <n v="6.371"/>
        <n v="6.267"/>
        <n v="6.021"/>
        <n v="4.813"/>
      </sharedItems>
    </cacheField>
    <cacheField name="2017 happiness" numFmtId="0">
      <sharedItems containsSemiMixedTypes="0" containsString="0" containsNumber="1">
        <n v="2.693"/>
        <n v="3.495"/>
        <n v="3.591"/>
        <n v="4.18"/>
        <n v="6.572"/>
      </sharedItems>
    </cacheField>
    <cacheField name="Diff Rank" numFmtId="0">
      <sharedItems containsSemiMixedTypes="0" containsString="0" containsNumber="1" containsInteger="1">
        <n v="-134.0"/>
        <n v="-105.0"/>
        <n v="-97.0"/>
        <n v="-77.0"/>
        <n v="74.0"/>
      </sharedItems>
    </cacheField>
    <cacheField name="Diff Happiness" numFmtId="0">
      <sharedItems containsSemiMixedTypes="0" containsString="0" containsNumber="1">
        <n v="4.784000000000001"/>
        <n v="2.8760000000000003"/>
        <n v="2.676"/>
        <n v="1.8410000000000002"/>
        <n v="-1.7590000000000003"/>
      </sharedItems>
    </cacheField>
    <cacheField name="Abs(Diff) Happiness" numFmtId="0">
      <sharedItems containsSemiMixedTypes="0" containsString="0" containsNumber="1">
        <n v="4.784000000000001"/>
        <n v="2.8760000000000003"/>
        <n v="2.676"/>
        <n v="1.8410000000000002"/>
        <n v="1.7590000000000003"/>
      </sharedItems>
    </cacheField>
    <cacheField name="Diff Life Ladder" formula="VLOOKUP(Country,happiness_2012!$A$2:$D$141,4)-VLOOKUP(Country,happiness_2017!$A$2:$I$141,7)" databaseField="0"/>
    <cacheField name="Diff GDP" formula="VLOOKUP(Country,happiness_2012!$A$2:$E$141,5)-VLOOKUP(Country,happiness_2017!$A$2:$F$141,6)" databaseField="0"/>
    <cacheField name="Diff Life Exp" formula="VLOOKUP(Country,happiness_2012!$A$2:$G$141,7)-VLOOKUP(Country,happiness_2017!$A$2:$I$141,9)" databaseField="0"/>
    <cacheField name="Diff Freedom" formula="VLOOKUP(Country,happiness_2012!$A$2:$H$141,8)-VLOOKUP(Country,happiness_2017!$A$2:$J$141,10)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Activity" cacheId="0" dataCaption="" rowGrandTotals="0" compact="0" compactData="0">
  <location ref="A16:F26" firstHeaderRow="0" firstDataRow="2" firstDataCol="0"/>
  <pivotFields>
    <pivotField name="Region" axis="axisRow" compact="0" outline="0" multipleItemSelectionAllowed="1" showAll="0" sortType="ascending">
      <items>
        <item x="4"/>
        <item x="7"/>
        <item x="3"/>
        <item x="2"/>
        <item x="5"/>
        <item x="0"/>
        <item x="8"/>
        <item x="6"/>
        <item x="9"/>
        <item x="1"/>
        <item t="default"/>
      </items>
    </pivotField>
    <pivotField name="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ax Happi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in Happi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ax happine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in happines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Average Po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ax Po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in Po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ax pop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min pop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0"/>
  </rowFields>
  <colFields>
    <field x="-2"/>
  </colFields>
  <dataFields>
    <dataField name="SUM of Mean GDP" fld="14" baseField="0"/>
    <dataField name="SUM of Max GDP" fld="15" baseField="0"/>
    <dataField name="SUM of Min Life Exp." fld="16" baseField="0"/>
    <dataField name="SUM of Median Gene." fld="17" baseField="0"/>
    <dataField name="SUM of Max GDP Coun" fld="18" baseField="0"/>
  </dataFields>
</pivotTableDefinition>
</file>

<file path=xl/pivotTables/pivotTable2.xml><?xml version="1.0" encoding="utf-8"?>
<pivotTableDefinition xmlns="http://schemas.openxmlformats.org/spreadsheetml/2006/main" name="Activity 2" cacheId="1" dataCaption="" rowGrandTotals="0" compact="0" compactData="0">
  <location ref="A35:G40" firstHeaderRow="0" firstDataRow="2" firstDataCol="0"/>
  <pivotFields>
    <pivotField name="Country" axis="axisRow" compact="0" outline="0" multipleItemSelectionAllowed="1" showAll="0" sortType="de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2012 ran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2017 ran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2012 happin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2017 happin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iff Ran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iff Happiness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bs(Diff) Happiness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0"/>
  </rowFields>
  <colFields>
    <field x="-2"/>
  </colFields>
  <dataFields>
    <dataField name="SUM of Diff Happiness" fld="6" baseField="0"/>
    <dataField name="Abs(Diff) Happiness" fld="7" baseField="0"/>
    <dataField name="SUM of Diff Life Ladder" fld="8" baseField="0"/>
    <dataField name="SUM of Diff GDP" fld="9" baseField="0"/>
    <dataField name="SUM of Diff Life Exp" fld="10" baseField="0"/>
    <dataField name="SUM of Diff Freedom" fld="1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>
      <c r="A2" s="1" t="s">
        <v>15</v>
      </c>
      <c r="B2" s="1" t="s">
        <v>16</v>
      </c>
      <c r="C2" s="1">
        <v>129.0</v>
      </c>
      <c r="D2" s="1">
        <v>3.794</v>
      </c>
      <c r="E2" s="1">
        <f>VLOOKUP($A2,CountriesOfTheW!$A$2:$D$225,4)</f>
        <v>31056997</v>
      </c>
      <c r="F2" s="1">
        <v>2.66171813</v>
      </c>
      <c r="G2" s="1">
        <v>7.460143566</v>
      </c>
      <c r="H2" s="1">
        <v>0.4908800721</v>
      </c>
      <c r="I2" s="1">
        <v>52.33952713</v>
      </c>
      <c r="J2" s="1">
        <v>0.427010864</v>
      </c>
      <c r="K2" s="1">
        <v>-0.1063403487</v>
      </c>
      <c r="L2" s="1">
        <v>0.9543925524</v>
      </c>
      <c r="M2" s="1">
        <v>0.4963485599</v>
      </c>
      <c r="N2" s="1">
        <v>0.3713261783</v>
      </c>
      <c r="O2" s="1">
        <v>0.2611785233</v>
      </c>
      <c r="P2" s="2"/>
    </row>
    <row r="3">
      <c r="A3" s="1" t="s">
        <v>17</v>
      </c>
      <c r="B3" s="1" t="s">
        <v>18</v>
      </c>
      <c r="C3" s="1">
        <v>100.0</v>
      </c>
      <c r="D3" s="1">
        <v>4.644</v>
      </c>
      <c r="E3" s="1">
        <f>VLOOKUP($A3,CountriesOfTheW!$A$2:$D$225,4)</f>
        <v>3581655</v>
      </c>
      <c r="F3" s="1">
        <v>4.639548302</v>
      </c>
      <c r="G3" s="1">
        <v>9.373718262</v>
      </c>
      <c r="H3" s="1">
        <v>0.6376982927</v>
      </c>
      <c r="I3" s="1">
        <v>69.05165863</v>
      </c>
      <c r="J3" s="1">
        <v>0.7496110201</v>
      </c>
      <c r="K3" s="1">
        <v>-0.03514037654</v>
      </c>
      <c r="L3" s="1">
        <v>0.876134634</v>
      </c>
      <c r="M3" s="1">
        <v>0.6692408919</v>
      </c>
      <c r="N3" s="1">
        <v>0.33388412</v>
      </c>
      <c r="O3" s="1">
        <v>0.4577375352</v>
      </c>
      <c r="P3" s="2"/>
    </row>
    <row r="4">
      <c r="A4" s="1" t="s">
        <v>19</v>
      </c>
      <c r="B4" s="1" t="s">
        <v>20</v>
      </c>
      <c r="C4" s="1">
        <v>49.0</v>
      </c>
      <c r="D4" s="1">
        <v>5.872</v>
      </c>
      <c r="E4" s="1">
        <f>VLOOKUP($A4,CountriesOfTheW!$A$2:$D$225,4)</f>
        <v>32930091</v>
      </c>
      <c r="F4" s="1">
        <v>5.248912334</v>
      </c>
      <c r="G4" s="1">
        <v>9.540244102</v>
      </c>
      <c r="H4" s="1">
        <v>0.8067538738</v>
      </c>
      <c r="I4" s="1">
        <v>65.69918823</v>
      </c>
      <c r="J4" s="1">
        <v>0.4366704822</v>
      </c>
      <c r="K4" s="1">
        <v>-0.1946701258</v>
      </c>
      <c r="L4" s="1">
        <v>0.6997742057</v>
      </c>
      <c r="M4" s="1">
        <v>0.6419796348</v>
      </c>
      <c r="N4" s="1">
        <v>0.2887100279</v>
      </c>
      <c r="O4" s="2"/>
      <c r="P4" s="2"/>
    </row>
    <row r="5">
      <c r="A5" s="1" t="s">
        <v>21</v>
      </c>
      <c r="B5" s="1" t="s">
        <v>22</v>
      </c>
      <c r="C5" s="1">
        <v>23.0</v>
      </c>
      <c r="D5" s="1">
        <v>6.599</v>
      </c>
      <c r="E5" s="1">
        <f>VLOOKUP($A5,CountriesOfTheW!$A$2:$D$225,4)</f>
        <v>39921833</v>
      </c>
      <c r="F5" s="1">
        <v>6.039330006</v>
      </c>
      <c r="G5" s="1">
        <v>9.843519211</v>
      </c>
      <c r="H5" s="1">
        <v>0.906699121</v>
      </c>
      <c r="I5" s="1">
        <v>67.53870392</v>
      </c>
      <c r="J5" s="1">
        <v>0.8319661617</v>
      </c>
      <c r="K5" s="1">
        <v>-0.1862999052</v>
      </c>
      <c r="L5" s="1">
        <v>0.8410524726</v>
      </c>
      <c r="M5" s="1">
        <v>0.8094226122</v>
      </c>
      <c r="N5" s="1">
        <v>0.2917172611</v>
      </c>
      <c r="O5" s="1">
        <v>0.3054302931</v>
      </c>
      <c r="P5" s="2"/>
    </row>
    <row r="6">
      <c r="A6" s="1" t="s">
        <v>23</v>
      </c>
      <c r="B6" s="1" t="s">
        <v>24</v>
      </c>
      <c r="C6" s="1">
        <v>112.0</v>
      </c>
      <c r="D6" s="1">
        <v>4.376</v>
      </c>
      <c r="E6" s="1">
        <f>VLOOKUP($A6,CountriesOfTheW!$A$2:$D$225,4)</f>
        <v>2976372</v>
      </c>
      <c r="F6" s="1">
        <v>4.287736416</v>
      </c>
      <c r="G6" s="1">
        <v>9.034710884</v>
      </c>
      <c r="H6" s="1">
        <v>0.697924912</v>
      </c>
      <c r="I6" s="1">
        <v>65.12568665</v>
      </c>
      <c r="J6" s="1">
        <v>0.613697052</v>
      </c>
      <c r="K6" s="1">
        <v>-0.132166177</v>
      </c>
      <c r="L6" s="1">
        <v>0.8646833301</v>
      </c>
      <c r="M6" s="1">
        <v>0.6250138283</v>
      </c>
      <c r="N6" s="1">
        <v>0.4371487498</v>
      </c>
      <c r="O6" s="1">
        <v>0.2469009906</v>
      </c>
      <c r="P6" s="2"/>
    </row>
    <row r="7">
      <c r="A7" s="1" t="s">
        <v>25</v>
      </c>
      <c r="B7" s="1" t="s">
        <v>26</v>
      </c>
      <c r="C7" s="1">
        <v>8.0</v>
      </c>
      <c r="D7" s="1">
        <v>7.284</v>
      </c>
      <c r="E7" s="1">
        <f>VLOOKUP($A7,CountriesOfTheW!$A$2:$D$225,4)</f>
        <v>20264082</v>
      </c>
      <c r="F7" s="1">
        <v>7.25703764</v>
      </c>
      <c r="G7" s="1">
        <v>10.71182728</v>
      </c>
      <c r="H7" s="1">
        <v>0.9499578476</v>
      </c>
      <c r="I7" s="1">
        <v>72.78334045</v>
      </c>
      <c r="J7" s="1">
        <v>0.9105501771</v>
      </c>
      <c r="K7" s="1">
        <v>0.3016932607</v>
      </c>
      <c r="L7" s="1">
        <v>0.411346525</v>
      </c>
      <c r="M7" s="1">
        <v>0.7800788879</v>
      </c>
      <c r="N7" s="1">
        <v>0.2253609747</v>
      </c>
      <c r="O7" s="1">
        <v>0.4534069598</v>
      </c>
      <c r="P7" s="2"/>
    </row>
    <row r="8">
      <c r="A8" s="1" t="s">
        <v>27</v>
      </c>
      <c r="B8" s="1" t="s">
        <v>28</v>
      </c>
      <c r="C8" s="1">
        <v>12.0</v>
      </c>
      <c r="D8" s="1">
        <v>7.006</v>
      </c>
      <c r="E8" s="1">
        <f>VLOOKUP($A8,CountriesOfTheW!$A$2:$D$225,4)</f>
        <v>8192880</v>
      </c>
      <c r="F8" s="1">
        <v>7.293727875</v>
      </c>
      <c r="G8" s="1">
        <v>10.71622562</v>
      </c>
      <c r="H8" s="1">
        <v>0.9062178135</v>
      </c>
      <c r="I8" s="1">
        <v>72.35971069</v>
      </c>
      <c r="J8" s="1">
        <v>0.8900305629</v>
      </c>
      <c r="K8" s="1">
        <v>0.1249967366</v>
      </c>
      <c r="L8" s="1">
        <v>0.5183038116</v>
      </c>
      <c r="M8" s="1">
        <v>0.7475687265</v>
      </c>
      <c r="N8" s="1">
        <v>0.1802687198</v>
      </c>
      <c r="O8" s="1">
        <v>0.4359079301</v>
      </c>
      <c r="P8" s="2"/>
    </row>
    <row r="9">
      <c r="A9" s="1" t="s">
        <v>29</v>
      </c>
      <c r="B9" s="1" t="s">
        <v>24</v>
      </c>
      <c r="C9" s="1">
        <v>78.0</v>
      </c>
      <c r="D9" s="1">
        <v>5.234</v>
      </c>
      <c r="E9" s="1">
        <f>VLOOKUP($A9,CountriesOfTheW!$A$2:$D$225,4)</f>
        <v>7961619</v>
      </c>
      <c r="F9" s="1">
        <v>5.152279377</v>
      </c>
      <c r="G9" s="1">
        <v>9.65392971</v>
      </c>
      <c r="H9" s="1">
        <v>0.7870393991</v>
      </c>
      <c r="I9" s="1">
        <v>63.07531357</v>
      </c>
      <c r="J9" s="1">
        <v>0.7310304642</v>
      </c>
      <c r="K9" s="1">
        <v>-0.2474806607</v>
      </c>
      <c r="L9" s="1">
        <v>0.6525390148</v>
      </c>
      <c r="M9" s="1">
        <v>0.5923592448</v>
      </c>
      <c r="N9" s="1">
        <v>0.1983186603</v>
      </c>
      <c r="O9" s="1">
        <v>0.7665834427</v>
      </c>
      <c r="P9" s="2"/>
    </row>
    <row r="10">
      <c r="A10" s="1" t="s">
        <v>30</v>
      </c>
      <c r="B10" s="1" t="s">
        <v>20</v>
      </c>
      <c r="C10" s="1">
        <v>39.0</v>
      </c>
      <c r="D10" s="1">
        <v>6.087</v>
      </c>
      <c r="E10" s="1">
        <f>VLOOKUP($A10,CountriesOfTheW!$A$2:$D$225,4)</f>
        <v>698585</v>
      </c>
      <c r="F10" s="1">
        <v>6.227320671</v>
      </c>
      <c r="G10" s="1">
        <v>10.68671322</v>
      </c>
      <c r="H10" s="1">
        <v>0.8757471442</v>
      </c>
      <c r="I10" s="1">
        <v>66.12399292</v>
      </c>
      <c r="J10" s="1">
        <v>0.9058585167</v>
      </c>
      <c r="K10" s="1">
        <v>0.1207591742</v>
      </c>
      <c r="L10" s="2"/>
      <c r="M10" s="1">
        <v>0.813570559</v>
      </c>
      <c r="N10" s="1">
        <v>0.2897595167</v>
      </c>
      <c r="O10" s="2"/>
      <c r="P10" s="2"/>
    </row>
    <row r="11">
      <c r="A11" s="1" t="s">
        <v>31</v>
      </c>
      <c r="B11" s="1" t="s">
        <v>16</v>
      </c>
      <c r="C11" s="1">
        <v>101.0</v>
      </c>
      <c r="D11" s="1">
        <v>4.608</v>
      </c>
      <c r="E11" s="3">
        <f>VLOOKUP($A11,CountriesOfTheW!$A$2:$D$225,4)</f>
        <v>147000000</v>
      </c>
      <c r="F11" s="1">
        <v>4.309771061</v>
      </c>
      <c r="G11" s="1">
        <v>8.163092613</v>
      </c>
      <c r="H11" s="1">
        <v>0.7125527859</v>
      </c>
      <c r="I11" s="1">
        <v>62.50415421</v>
      </c>
      <c r="J11" s="1">
        <v>0.8962171674</v>
      </c>
      <c r="K11" s="1">
        <v>0.017536195</v>
      </c>
      <c r="L11" s="1">
        <v>0.6350144744</v>
      </c>
      <c r="M11" s="1">
        <v>0.5688270926</v>
      </c>
      <c r="N11" s="1">
        <v>0.2135057598</v>
      </c>
      <c r="O11" s="1">
        <v>0.8766464591</v>
      </c>
      <c r="P11" s="2"/>
    </row>
    <row r="12">
      <c r="A12" s="1" t="s">
        <v>32</v>
      </c>
      <c r="B12" s="1" t="s">
        <v>24</v>
      </c>
      <c r="C12" s="1">
        <v>62.0</v>
      </c>
      <c r="D12" s="1">
        <v>5.569</v>
      </c>
      <c r="E12" s="1">
        <f>VLOOKUP($A12,CountriesOfTheW!$A$2:$D$225,4)</f>
        <v>10293011</v>
      </c>
      <c r="F12" s="1">
        <v>5.552915096</v>
      </c>
      <c r="G12" s="1">
        <v>9.719829559</v>
      </c>
      <c r="H12" s="1">
        <v>0.9002557993</v>
      </c>
      <c r="I12" s="1">
        <v>66.60596466</v>
      </c>
      <c r="J12" s="1">
        <v>0.6209792495</v>
      </c>
      <c r="K12" s="1">
        <v>-0.1305820942</v>
      </c>
      <c r="L12" s="1">
        <v>0.6541134119</v>
      </c>
      <c r="M12" s="1">
        <v>0.5409057736</v>
      </c>
      <c r="N12" s="1">
        <v>0.2327680737</v>
      </c>
      <c r="O12" s="1">
        <v>0.4479162991</v>
      </c>
      <c r="P12" s="2"/>
    </row>
    <row r="13">
      <c r="A13" s="1" t="s">
        <v>33</v>
      </c>
      <c r="B13" s="1" t="s">
        <v>28</v>
      </c>
      <c r="C13" s="1">
        <v>16.0</v>
      </c>
      <c r="D13" s="1">
        <v>6.891</v>
      </c>
      <c r="E13" s="1">
        <f>VLOOKUP($A13,CountriesOfTheW!$A$2:$D$225,4)</f>
        <v>10379067</v>
      </c>
      <c r="F13" s="1">
        <v>6.928347588</v>
      </c>
      <c r="G13" s="1">
        <v>10.65765381</v>
      </c>
      <c r="H13" s="1">
        <v>0.9216390848</v>
      </c>
      <c r="I13" s="1">
        <v>72.14292908</v>
      </c>
      <c r="J13" s="1">
        <v>0.8568019867</v>
      </c>
      <c r="K13" s="1">
        <v>0.04548146948</v>
      </c>
      <c r="L13" s="1">
        <v>0.5430460572</v>
      </c>
      <c r="M13" s="1">
        <v>0.7863675952</v>
      </c>
      <c r="N13" s="1">
        <v>0.2335976958</v>
      </c>
      <c r="O13" s="1">
        <v>0.4497319162</v>
      </c>
      <c r="P13" s="2"/>
    </row>
    <row r="14">
      <c r="A14" s="1" t="s">
        <v>34</v>
      </c>
      <c r="B14" s="1" t="s">
        <v>35</v>
      </c>
      <c r="C14" s="1">
        <v>131.0</v>
      </c>
      <c r="D14" s="1">
        <v>3.657</v>
      </c>
      <c r="E14" s="1">
        <f>VLOOKUP($A14,CountriesOfTheW!$A$2:$D$225,4)</f>
        <v>7862944</v>
      </c>
      <c r="F14" s="1">
        <v>4.853180885</v>
      </c>
      <c r="G14" s="1">
        <v>7.632502556</v>
      </c>
      <c r="H14" s="1">
        <v>0.4358789921</v>
      </c>
      <c r="I14" s="1">
        <v>51.79475021</v>
      </c>
      <c r="J14" s="1">
        <v>0.72680825</v>
      </c>
      <c r="K14" s="1">
        <v>-0.04026943445</v>
      </c>
      <c r="L14" s="1">
        <v>0.7672346234</v>
      </c>
      <c r="M14" s="1">
        <v>0.6147223115</v>
      </c>
      <c r="N14" s="1">
        <v>0.4579203427</v>
      </c>
      <c r="O14" s="1">
        <v>0.6150892973</v>
      </c>
      <c r="P14" s="2"/>
    </row>
    <row r="15">
      <c r="A15" s="1" t="s">
        <v>36</v>
      </c>
      <c r="B15" s="1" t="s">
        <v>22</v>
      </c>
      <c r="C15" s="1">
        <v>54.0</v>
      </c>
      <c r="D15" s="1">
        <v>5.823</v>
      </c>
      <c r="E15" s="1">
        <f>VLOOKUP($A15,CountriesOfTheW!$A$2:$D$225,4)</f>
        <v>8989046</v>
      </c>
      <c r="F15" s="1">
        <v>5.65055275</v>
      </c>
      <c r="G15" s="1">
        <v>8.832608223</v>
      </c>
      <c r="H15" s="1">
        <v>0.7786617875</v>
      </c>
      <c r="I15" s="1">
        <v>60.34379578</v>
      </c>
      <c r="J15" s="1">
        <v>0.8839049339</v>
      </c>
      <c r="K15" s="1">
        <v>-0.1159878522</v>
      </c>
      <c r="L15" s="1">
        <v>0.8192619681</v>
      </c>
      <c r="M15" s="1">
        <v>0.6981953979</v>
      </c>
      <c r="N15" s="1">
        <v>0.4339435399</v>
      </c>
      <c r="O15" s="1">
        <v>0.4276329577</v>
      </c>
      <c r="P15" s="2"/>
    </row>
    <row r="16">
      <c r="A16" s="1" t="s">
        <v>37</v>
      </c>
      <c r="B16" s="1" t="s">
        <v>18</v>
      </c>
      <c r="C16" s="1">
        <v>83.0</v>
      </c>
      <c r="D16" s="1">
        <v>5.182</v>
      </c>
      <c r="E16" s="1">
        <f>VLOOKUP($A16,CountriesOfTheW!$A$2:$D$225,4)</f>
        <v>4498976</v>
      </c>
      <c r="F16" s="1">
        <v>5.089902401</v>
      </c>
      <c r="G16" s="1">
        <v>9.371712685</v>
      </c>
      <c r="H16" s="1">
        <v>0.7752952576</v>
      </c>
      <c r="I16" s="1">
        <v>67.99448395</v>
      </c>
      <c r="J16" s="1">
        <v>0.563798666</v>
      </c>
      <c r="K16" s="1">
        <v>0.08958946168</v>
      </c>
      <c r="L16" s="1">
        <v>0.9233430624</v>
      </c>
      <c r="M16" s="1">
        <v>0.5973416567</v>
      </c>
      <c r="N16" s="1">
        <v>0.2707455158</v>
      </c>
      <c r="O16" s="1">
        <v>0.1263797134</v>
      </c>
      <c r="P16" s="2"/>
    </row>
    <row r="17">
      <c r="A17" s="1" t="s">
        <v>38</v>
      </c>
      <c r="B17" s="1" t="s">
        <v>35</v>
      </c>
      <c r="C17" s="1">
        <v>130.0</v>
      </c>
      <c r="D17" s="1">
        <v>3.766</v>
      </c>
      <c r="E17" s="1">
        <f>VLOOKUP($A17,CountriesOfTheW!$A$2:$D$225,4)</f>
        <v>1639833</v>
      </c>
      <c r="F17" s="1">
        <v>3.504881144</v>
      </c>
      <c r="G17" s="1">
        <v>9.6836586</v>
      </c>
      <c r="H17" s="1">
        <v>0.7682586312</v>
      </c>
      <c r="I17" s="1">
        <v>58.01321411</v>
      </c>
      <c r="J17" s="1">
        <v>0.8173080087</v>
      </c>
      <c r="K17" s="1">
        <v>-0.2582492828</v>
      </c>
      <c r="L17" s="1">
        <v>0.7314414978</v>
      </c>
      <c r="M17" s="1">
        <v>0.6563964486</v>
      </c>
      <c r="N17" s="1">
        <v>0.2762525082</v>
      </c>
      <c r="O17" s="1">
        <v>0.7708210945</v>
      </c>
      <c r="P17" s="2"/>
    </row>
    <row r="18">
      <c r="A18" s="1" t="s">
        <v>39</v>
      </c>
      <c r="B18" s="1" t="s">
        <v>22</v>
      </c>
      <c r="C18" s="1">
        <v>21.0</v>
      </c>
      <c r="D18" s="1">
        <v>6.635</v>
      </c>
      <c r="E18" s="3">
        <f>VLOOKUP($A18,CountriesOfTheW!$A$2:$D$225,4)</f>
        <v>188000000</v>
      </c>
      <c r="F18" s="1">
        <v>6.332929134</v>
      </c>
      <c r="G18" s="1">
        <v>9.547693253</v>
      </c>
      <c r="H18" s="1">
        <v>0.9046942592</v>
      </c>
      <c r="I18" s="1">
        <v>65.45373535</v>
      </c>
      <c r="J18" s="1">
        <v>0.7647925615</v>
      </c>
      <c r="K18" s="1">
        <v>-0.1872646958</v>
      </c>
      <c r="L18" s="1">
        <v>0.794457376</v>
      </c>
      <c r="M18" s="1">
        <v>0.7159451246</v>
      </c>
      <c r="N18" s="1">
        <v>0.3077169061</v>
      </c>
      <c r="O18" s="1">
        <v>0.1654902697</v>
      </c>
      <c r="P18" s="2"/>
    </row>
    <row r="19">
      <c r="A19" s="1" t="s">
        <v>40</v>
      </c>
      <c r="B19" s="1" t="s">
        <v>18</v>
      </c>
      <c r="C19" s="1">
        <v>96.0</v>
      </c>
      <c r="D19" s="1">
        <v>4.714</v>
      </c>
      <c r="E19" s="1">
        <f>VLOOKUP($A19,CountriesOfTheW!$A$2:$D$225,4)</f>
        <v>7385367</v>
      </c>
      <c r="F19" s="1">
        <v>5.096901894</v>
      </c>
      <c r="G19" s="1">
        <v>9.822961807</v>
      </c>
      <c r="H19" s="1">
        <v>0.9417545795</v>
      </c>
      <c r="I19" s="1">
        <v>66.4154892</v>
      </c>
      <c r="J19" s="1">
        <v>0.6890470386</v>
      </c>
      <c r="K19" s="1">
        <v>-0.1600386649</v>
      </c>
      <c r="L19" s="1">
        <v>0.9107997417</v>
      </c>
      <c r="M19" s="1">
        <v>0.6142167449</v>
      </c>
      <c r="N19" s="1">
        <v>0.188637346</v>
      </c>
      <c r="O19" s="1">
        <v>0.3260879517</v>
      </c>
      <c r="P19" s="2"/>
    </row>
    <row r="20">
      <c r="A20" s="1" t="s">
        <v>41</v>
      </c>
      <c r="B20" s="1" t="s">
        <v>35</v>
      </c>
      <c r="C20" s="1">
        <v>124.0</v>
      </c>
      <c r="D20" s="1">
        <v>4.032</v>
      </c>
      <c r="E20" s="1">
        <f>VLOOKUP($A20,CountriesOfTheW!$A$2:$D$225,4)</f>
        <v>13902972</v>
      </c>
      <c r="F20" s="1">
        <v>4.646891117</v>
      </c>
      <c r="G20" s="1">
        <v>7.434531212</v>
      </c>
      <c r="H20" s="1">
        <v>0.7847613692</v>
      </c>
      <c r="I20" s="1">
        <v>52.3994751</v>
      </c>
      <c r="J20" s="1">
        <v>0.6137747169</v>
      </c>
      <c r="K20" s="1">
        <v>-0.05128677934</v>
      </c>
      <c r="L20" s="1">
        <v>0.7274513245</v>
      </c>
      <c r="M20" s="1">
        <v>0.5851724744</v>
      </c>
      <c r="N20" s="1">
        <v>0.353821069</v>
      </c>
      <c r="O20" s="1">
        <v>0.5406561494</v>
      </c>
      <c r="P20" s="2"/>
    </row>
    <row r="21">
      <c r="A21" s="1" t="s">
        <v>42</v>
      </c>
      <c r="B21" s="1" t="s">
        <v>43</v>
      </c>
      <c r="C21" s="1">
        <v>120.0</v>
      </c>
      <c r="D21" s="1">
        <v>4.168</v>
      </c>
      <c r="E21" s="1">
        <f>VLOOKUP($A21,CountriesOfTheW!$A$2:$D$225,4)</f>
        <v>13881427</v>
      </c>
      <c r="F21" s="1">
        <v>4.585842133</v>
      </c>
      <c r="G21" s="1">
        <v>8.202580452</v>
      </c>
      <c r="H21" s="1">
        <v>0.7650949359</v>
      </c>
      <c r="I21" s="1">
        <v>58.63087463</v>
      </c>
      <c r="J21" s="1">
        <v>0.9637746811</v>
      </c>
      <c r="K21" s="1">
        <v>0.08671936393</v>
      </c>
      <c r="L21" s="1">
        <v>0.8210229278</v>
      </c>
      <c r="M21" s="1">
        <v>0.7986166477</v>
      </c>
      <c r="N21" s="1">
        <v>0.4082838297</v>
      </c>
      <c r="O21" s="1">
        <v>0.7524424791</v>
      </c>
      <c r="P21" s="2"/>
    </row>
    <row r="22">
      <c r="A22" s="1" t="s">
        <v>44</v>
      </c>
      <c r="B22" s="1" t="s">
        <v>35</v>
      </c>
      <c r="C22" s="1">
        <v>98.0</v>
      </c>
      <c r="D22" s="1">
        <v>4.695</v>
      </c>
      <c r="E22" s="1">
        <f>VLOOKUP($A22,CountriesOfTheW!$A$2:$D$225,4)</f>
        <v>17340702</v>
      </c>
      <c r="F22" s="1">
        <v>5.07405138</v>
      </c>
      <c r="G22" s="1">
        <v>8.128399849</v>
      </c>
      <c r="H22" s="1">
        <v>0.6945964098</v>
      </c>
      <c r="I22" s="1">
        <v>50.14022446</v>
      </c>
      <c r="J22" s="1">
        <v>0.7669450045</v>
      </c>
      <c r="K22" s="1">
        <v>-0.03105563112</v>
      </c>
      <c r="L22" s="1">
        <v>0.8435856104</v>
      </c>
      <c r="M22" s="1">
        <v>0.6323387623</v>
      </c>
      <c r="N22" s="1">
        <v>0.3774987459</v>
      </c>
      <c r="O22" s="1">
        <v>0.5787755251</v>
      </c>
      <c r="P22" s="2"/>
    </row>
    <row r="23">
      <c r="A23" s="1" t="s">
        <v>45</v>
      </c>
      <c r="B23" s="1" t="s">
        <v>35</v>
      </c>
      <c r="C23" s="1">
        <v>140.0</v>
      </c>
      <c r="D23" s="1">
        <v>2.693</v>
      </c>
      <c r="E23" s="1">
        <f>VLOOKUP($A23,CountriesOfTheW!$A$2:$D$225,4)</f>
        <v>4303356</v>
      </c>
      <c r="F23" s="1">
        <v>3.475862026</v>
      </c>
      <c r="G23" s="2"/>
      <c r="H23" s="1">
        <v>0.319589138</v>
      </c>
      <c r="I23" s="1">
        <v>44.64535141</v>
      </c>
      <c r="J23" s="1">
        <v>0.645252347</v>
      </c>
      <c r="K23" s="2"/>
      <c r="L23" s="1">
        <v>0.8895660043</v>
      </c>
      <c r="M23" s="1">
        <v>0.6138651967</v>
      </c>
      <c r="N23" s="1">
        <v>0.5993354917</v>
      </c>
      <c r="O23" s="1">
        <v>0.6502848864</v>
      </c>
      <c r="P23" s="2"/>
    </row>
    <row r="24">
      <c r="A24" s="1" t="s">
        <v>46</v>
      </c>
      <c r="B24" s="1" t="s">
        <v>35</v>
      </c>
      <c r="C24" s="1">
        <v>127.0</v>
      </c>
      <c r="D24" s="1">
        <v>3.936</v>
      </c>
      <c r="E24" s="1">
        <f>VLOOKUP($A24,CountriesOfTheW!$A$2:$D$225,4)</f>
        <v>9944201</v>
      </c>
      <c r="F24" s="1">
        <v>4.558937073</v>
      </c>
      <c r="G24" s="1">
        <v>7.490785122</v>
      </c>
      <c r="H24" s="1">
        <v>0.6606155634</v>
      </c>
      <c r="I24" s="1">
        <v>45.98406219</v>
      </c>
      <c r="J24" s="1">
        <v>0.6148496866</v>
      </c>
      <c r="K24" s="1">
        <v>-0.002929057227</v>
      </c>
      <c r="L24" s="1">
        <v>0.7923899293</v>
      </c>
      <c r="M24" s="1">
        <v>0.6275031567</v>
      </c>
      <c r="N24" s="1">
        <v>0.5382454395</v>
      </c>
      <c r="O24" s="1">
        <v>0.473544389</v>
      </c>
      <c r="P24" s="2"/>
    </row>
    <row r="25">
      <c r="A25" s="1" t="s">
        <v>47</v>
      </c>
      <c r="B25" s="1" t="s">
        <v>22</v>
      </c>
      <c r="C25" s="1">
        <v>19.0</v>
      </c>
      <c r="D25" s="1">
        <v>6.652</v>
      </c>
      <c r="E25" s="1">
        <f>VLOOKUP($A25,CountriesOfTheW!$A$2:$D$225,4)</f>
        <v>16134219</v>
      </c>
      <c r="F25" s="1">
        <v>6.320119381</v>
      </c>
      <c r="G25" s="1">
        <v>10.03757858</v>
      </c>
      <c r="H25" s="1">
        <v>0.8798407912</v>
      </c>
      <c r="I25" s="1">
        <v>69.60894012</v>
      </c>
      <c r="J25" s="1">
        <v>0.7901164889</v>
      </c>
      <c r="K25" s="1">
        <v>-0.03526517749</v>
      </c>
      <c r="L25" s="1">
        <v>0.8359875083</v>
      </c>
      <c r="M25" s="1">
        <v>0.8384748101</v>
      </c>
      <c r="N25" s="1">
        <v>0.2910420895</v>
      </c>
      <c r="O25" s="1">
        <v>0.2682833076</v>
      </c>
      <c r="P25" s="2"/>
    </row>
    <row r="26">
      <c r="A26" s="1" t="s">
        <v>48</v>
      </c>
      <c r="B26" s="1" t="s">
        <v>49</v>
      </c>
      <c r="C26" s="1">
        <v>73.0</v>
      </c>
      <c r="D26" s="1">
        <v>5.273</v>
      </c>
      <c r="E26" s="3">
        <f>VLOOKUP($A26,CountriesOfTheW!$A$2:$D$225,4)</f>
        <v>1310000000</v>
      </c>
      <c r="F26" s="1">
        <v>5.099061489</v>
      </c>
      <c r="G26" s="1">
        <v>9.635466576</v>
      </c>
      <c r="H26" s="1">
        <v>0.7720332146</v>
      </c>
      <c r="I26" s="1">
        <v>69.30279541</v>
      </c>
      <c r="J26" s="1">
        <v>0.8776175976</v>
      </c>
      <c r="K26" s="1">
        <v>-0.1946347356</v>
      </c>
      <c r="L26" s="2"/>
      <c r="M26" s="1">
        <v>0.8210972548</v>
      </c>
      <c r="N26" s="1">
        <v>0.214004755</v>
      </c>
      <c r="O26" s="2"/>
      <c r="P26" s="2"/>
    </row>
    <row r="27">
      <c r="A27" s="1" t="s">
        <v>50</v>
      </c>
      <c r="B27" s="1" t="s">
        <v>22</v>
      </c>
      <c r="C27" s="1">
        <v>34.0</v>
      </c>
      <c r="D27" s="1">
        <v>6.357</v>
      </c>
      <c r="E27" s="1">
        <f>VLOOKUP($A27,CountriesOfTheW!$A$2:$D$225,4)</f>
        <v>43593035</v>
      </c>
      <c r="F27" s="1">
        <v>6.157341957</v>
      </c>
      <c r="G27" s="1">
        <v>9.490860939</v>
      </c>
      <c r="H27" s="1">
        <v>0.9092499614</v>
      </c>
      <c r="I27" s="1">
        <v>64.13578033</v>
      </c>
      <c r="J27" s="1">
        <v>0.8375546336</v>
      </c>
      <c r="K27" s="1">
        <v>-0.1658781469</v>
      </c>
      <c r="L27" s="1">
        <v>0.8750181198</v>
      </c>
      <c r="M27" s="1">
        <v>0.8369269967</v>
      </c>
      <c r="N27" s="1">
        <v>0.2993089557</v>
      </c>
      <c r="O27" s="1">
        <v>0.2218825966</v>
      </c>
      <c r="P27" s="2"/>
    </row>
    <row r="28">
      <c r="A28" s="1" t="s">
        <v>51</v>
      </c>
      <c r="B28" s="1" t="s">
        <v>35</v>
      </c>
      <c r="C28" s="1">
        <v>115.0</v>
      </c>
      <c r="D28" s="1">
        <v>4.291</v>
      </c>
      <c r="E28" s="1">
        <f>VLOOKUP($A28,CountriesOfTheW!$A$2:$D$225,4)</f>
        <v>3702314</v>
      </c>
      <c r="F28" s="1">
        <v>4.883991241</v>
      </c>
      <c r="G28" s="1">
        <v>8.559967995</v>
      </c>
      <c r="H28" s="1">
        <v>0.6554405093</v>
      </c>
      <c r="I28" s="1">
        <v>55.28945923</v>
      </c>
      <c r="J28" s="1">
        <v>0.7777834535</v>
      </c>
      <c r="K28" s="1">
        <v>-0.1687489748</v>
      </c>
      <c r="L28" s="1">
        <v>0.7627831101</v>
      </c>
      <c r="M28" s="1">
        <v>0.5989516377</v>
      </c>
      <c r="N28" s="1">
        <v>0.3816405535</v>
      </c>
      <c r="O28" s="1">
        <v>0.4698265493</v>
      </c>
      <c r="P28" s="2"/>
    </row>
    <row r="29">
      <c r="A29" s="1" t="s">
        <v>52</v>
      </c>
      <c r="B29" s="1" t="s">
        <v>35</v>
      </c>
      <c r="C29" s="1">
        <v>117.0</v>
      </c>
      <c r="D29" s="1">
        <v>4.28</v>
      </c>
      <c r="E29" s="1">
        <f>VLOOKUP($A29,CountriesOfTheW!$A$2:$D$225,4)</f>
        <v>62660551</v>
      </c>
      <c r="F29" s="1">
        <v>4.311033249</v>
      </c>
      <c r="G29" s="1">
        <v>6.625340939</v>
      </c>
      <c r="H29" s="1">
        <v>0.6696884036</v>
      </c>
      <c r="I29" s="1">
        <v>50.78821945</v>
      </c>
      <c r="J29" s="1">
        <v>0.7042395473</v>
      </c>
      <c r="K29" s="1">
        <v>0.09579253942</v>
      </c>
      <c r="L29" s="1">
        <v>0.809181869</v>
      </c>
      <c r="M29" s="1">
        <v>0.5505259037</v>
      </c>
      <c r="N29" s="1">
        <v>0.4042620659</v>
      </c>
      <c r="O29" s="1">
        <v>0.4784123003</v>
      </c>
      <c r="P29" s="2"/>
    </row>
    <row r="30">
      <c r="A30" s="1" t="s">
        <v>53</v>
      </c>
      <c r="B30" s="1" t="s">
        <v>22</v>
      </c>
      <c r="C30" s="1">
        <v>11.0</v>
      </c>
      <c r="D30" s="1">
        <v>7.079</v>
      </c>
      <c r="E30" s="1">
        <f>VLOOKUP($A30,CountriesOfTheW!$A$2:$D$225,4)</f>
        <v>4075261</v>
      </c>
      <c r="F30" s="1">
        <v>7.22518158</v>
      </c>
      <c r="G30" s="1">
        <v>9.67063427</v>
      </c>
      <c r="H30" s="1">
        <v>0.9216971397</v>
      </c>
      <c r="I30" s="1">
        <v>69.86730194</v>
      </c>
      <c r="J30" s="1">
        <v>0.9356184602</v>
      </c>
      <c r="K30" s="1">
        <v>-0.07826852798</v>
      </c>
      <c r="L30" s="1">
        <v>0.7423507571</v>
      </c>
      <c r="M30" s="1">
        <v>0.8743958473</v>
      </c>
      <c r="N30" s="1">
        <v>0.2754400671</v>
      </c>
      <c r="O30" s="1">
        <v>0.4074484408</v>
      </c>
      <c r="P30" s="2"/>
    </row>
    <row r="31">
      <c r="A31" s="1" t="s">
        <v>54</v>
      </c>
      <c r="B31" s="1" t="s">
        <v>18</v>
      </c>
      <c r="C31" s="1">
        <v>71.0</v>
      </c>
      <c r="D31" s="1">
        <v>5.293</v>
      </c>
      <c r="E31" s="1">
        <f>VLOOKUP($A31,CountriesOfTheW!$A$2:$D$225,4)</f>
        <v>4494749</v>
      </c>
      <c r="F31" s="1">
        <v>5.343165874</v>
      </c>
      <c r="G31" s="1">
        <v>10.01418877</v>
      </c>
      <c r="H31" s="1">
        <v>0.7703096867</v>
      </c>
      <c r="I31" s="1">
        <v>67.01551056</v>
      </c>
      <c r="J31" s="1">
        <v>0.7158222795</v>
      </c>
      <c r="K31" s="1">
        <v>-0.1094172522</v>
      </c>
      <c r="L31" s="1">
        <v>0.89155972</v>
      </c>
      <c r="M31" s="1">
        <v>0.655305028</v>
      </c>
      <c r="N31" s="1">
        <v>0.3164882362</v>
      </c>
      <c r="O31" s="1">
        <v>0.211000666</v>
      </c>
      <c r="P31" s="2"/>
    </row>
    <row r="32">
      <c r="A32" s="1" t="s">
        <v>55</v>
      </c>
      <c r="B32" s="1" t="s">
        <v>28</v>
      </c>
      <c r="C32" s="1">
        <v>60.0</v>
      </c>
      <c r="D32" s="1">
        <v>5.621</v>
      </c>
      <c r="E32" s="1">
        <f>VLOOKUP($A32,CountriesOfTheW!$A$2:$D$225,4)</f>
        <v>784301</v>
      </c>
      <c r="F32" s="1">
        <v>6.062051296</v>
      </c>
      <c r="G32" s="1">
        <v>10.36136723</v>
      </c>
      <c r="H32" s="1">
        <v>0.8186710477</v>
      </c>
      <c r="I32" s="1">
        <v>72.76279449</v>
      </c>
      <c r="J32" s="1">
        <v>0.811670661</v>
      </c>
      <c r="K32" s="1">
        <v>0.03628666699</v>
      </c>
      <c r="L32" s="1">
        <v>0.8512064219</v>
      </c>
      <c r="M32" s="1">
        <v>0.7841884494</v>
      </c>
      <c r="N32" s="1">
        <v>0.3005166054</v>
      </c>
      <c r="O32" s="1">
        <v>0.3126534224</v>
      </c>
      <c r="P32" s="2"/>
    </row>
    <row r="33">
      <c r="A33" s="1" t="s">
        <v>56</v>
      </c>
      <c r="B33" s="1" t="s">
        <v>18</v>
      </c>
      <c r="C33" s="1">
        <v>22.0</v>
      </c>
      <c r="D33" s="1">
        <v>6.609</v>
      </c>
      <c r="E33" s="1">
        <f>VLOOKUP($A33,CountriesOfTheW!$A$2:$D$225,4)</f>
        <v>10235455</v>
      </c>
      <c r="F33" s="1">
        <v>6.789567947</v>
      </c>
      <c r="G33" s="1">
        <v>10.39345932</v>
      </c>
      <c r="H33" s="1">
        <v>0.9009689689</v>
      </c>
      <c r="I33" s="1">
        <v>71.45102692</v>
      </c>
      <c r="J33" s="1">
        <v>0.8317855</v>
      </c>
      <c r="K33" s="1">
        <v>-0.1845900863</v>
      </c>
      <c r="L33" s="1">
        <v>0.8665249944</v>
      </c>
      <c r="M33" s="1">
        <v>0.7387439609</v>
      </c>
      <c r="N33" s="1">
        <v>0.226649791</v>
      </c>
      <c r="O33" s="1">
        <v>0.3438708186</v>
      </c>
      <c r="P33" s="2"/>
    </row>
    <row r="34">
      <c r="A34" s="1" t="s">
        <v>57</v>
      </c>
      <c r="B34" s="1" t="s">
        <v>28</v>
      </c>
      <c r="C34" s="1">
        <v>2.0</v>
      </c>
      <c r="D34" s="1">
        <v>7.522</v>
      </c>
      <c r="E34" s="1">
        <f>VLOOKUP($A34,CountriesOfTheW!$A$2:$D$225,4)</f>
        <v>5450661</v>
      </c>
      <c r="F34" s="1">
        <v>7.593702316</v>
      </c>
      <c r="G34" s="1">
        <v>10.74898911</v>
      </c>
      <c r="H34" s="1">
        <v>0.9521000981</v>
      </c>
      <c r="I34" s="1">
        <v>71.66249847</v>
      </c>
      <c r="J34" s="1">
        <v>0.9554163218</v>
      </c>
      <c r="K34" s="1">
        <v>0.1453870982</v>
      </c>
      <c r="L34" s="1">
        <v>0.1811475605</v>
      </c>
      <c r="M34" s="1">
        <v>0.823667407</v>
      </c>
      <c r="N34" s="1">
        <v>0.2057753056</v>
      </c>
      <c r="O34" s="1">
        <v>0.5723533034</v>
      </c>
      <c r="P34" s="4" t="s">
        <v>58</v>
      </c>
    </row>
    <row r="35">
      <c r="A35" s="1" t="s">
        <v>59</v>
      </c>
      <c r="B35" s="1" t="s">
        <v>22</v>
      </c>
      <c r="C35" s="1">
        <v>79.0</v>
      </c>
      <c r="D35" s="1">
        <v>5.23</v>
      </c>
      <c r="E35" s="1">
        <f>VLOOKUP($A35,CountriesOfTheW!$A$2:$D$225,4)</f>
        <v>9183984</v>
      </c>
      <c r="F35" s="1">
        <v>5.605202675</v>
      </c>
      <c r="G35" s="1">
        <v>9.594573975</v>
      </c>
      <c r="H35" s="1">
        <v>0.8943681121</v>
      </c>
      <c r="I35" s="1">
        <v>63.49599457</v>
      </c>
      <c r="J35" s="1">
        <v>0.8553590178</v>
      </c>
      <c r="K35" s="1">
        <v>-0.1270921826</v>
      </c>
      <c r="L35" s="1">
        <v>0.7604896426</v>
      </c>
      <c r="M35" s="1">
        <v>0.7389436364</v>
      </c>
      <c r="N35" s="1">
        <v>0.2747455239</v>
      </c>
      <c r="O35" s="1">
        <v>0.4599013329</v>
      </c>
      <c r="P35" s="2"/>
    </row>
    <row r="36">
      <c r="A36" s="1" t="s">
        <v>60</v>
      </c>
      <c r="B36" s="1" t="s">
        <v>22</v>
      </c>
      <c r="C36" s="1">
        <v>41.0</v>
      </c>
      <c r="D36" s="1">
        <v>6.008</v>
      </c>
      <c r="E36" s="1">
        <f>VLOOKUP($A36,CountriesOfTheW!$A$2:$D$225,4)</f>
        <v>13547510</v>
      </c>
      <c r="F36" s="1">
        <v>5.839518547</v>
      </c>
      <c r="G36" s="1">
        <v>9.22326088</v>
      </c>
      <c r="H36" s="1">
        <v>0.8489417434</v>
      </c>
      <c r="I36" s="1">
        <v>67.3420639</v>
      </c>
      <c r="J36" s="1">
        <v>0.8791281581</v>
      </c>
      <c r="K36" s="1">
        <v>-0.1699554622</v>
      </c>
      <c r="L36" s="1">
        <v>0.7335887551</v>
      </c>
      <c r="M36" s="1">
        <v>0.8291419744</v>
      </c>
      <c r="N36" s="1">
        <v>0.3143434823</v>
      </c>
      <c r="O36" s="1">
        <v>0.6405128837</v>
      </c>
      <c r="P36" s="2"/>
    </row>
    <row r="37">
      <c r="A37" s="1" t="s">
        <v>61</v>
      </c>
      <c r="B37" s="1" t="s">
        <v>20</v>
      </c>
      <c r="C37" s="1">
        <v>95.0</v>
      </c>
      <c r="D37" s="1">
        <v>4.735</v>
      </c>
      <c r="E37" s="1">
        <f>VLOOKUP($A37,CountriesOfTheW!$A$2:$D$225,4)</f>
        <v>78887007</v>
      </c>
      <c r="F37" s="1">
        <v>3.929344177</v>
      </c>
      <c r="G37" s="1">
        <v>9.260223389</v>
      </c>
      <c r="H37" s="1">
        <v>0.6382263899</v>
      </c>
      <c r="I37" s="1">
        <v>61.5737915</v>
      </c>
      <c r="J37" s="1">
        <v>0.5925047994</v>
      </c>
      <c r="K37" s="1">
        <v>-0.161944747</v>
      </c>
      <c r="L37" s="2"/>
      <c r="M37" s="1">
        <v>0.5393225551</v>
      </c>
      <c r="N37" s="1">
        <v>0.4144937992</v>
      </c>
      <c r="O37" s="2"/>
      <c r="P37" s="2"/>
    </row>
    <row r="38">
      <c r="A38" s="1" t="s">
        <v>62</v>
      </c>
      <c r="B38" s="1" t="s">
        <v>22</v>
      </c>
      <c r="C38" s="1">
        <v>42.0</v>
      </c>
      <c r="D38" s="1">
        <v>6.003</v>
      </c>
      <c r="E38" s="1">
        <f>VLOOKUP($A38,CountriesOfTheW!$A$2:$D$225,4)</f>
        <v>6822378</v>
      </c>
      <c r="F38" s="1">
        <v>6.339318275</v>
      </c>
      <c r="G38" s="1">
        <v>9.001176834</v>
      </c>
      <c r="H38" s="1">
        <v>0.8289526105</v>
      </c>
      <c r="I38" s="1">
        <v>64.31137085</v>
      </c>
      <c r="J38" s="1">
        <v>0.7578273416</v>
      </c>
      <c r="K38" s="1">
        <v>-0.1802909672</v>
      </c>
      <c r="L38" s="1">
        <v>0.7777485847</v>
      </c>
      <c r="M38" s="1">
        <v>0.8488506079</v>
      </c>
      <c r="N38" s="1">
        <v>0.2684483528</v>
      </c>
      <c r="O38" s="1">
        <v>0.2702350616</v>
      </c>
      <c r="P38" s="2"/>
    </row>
    <row r="39">
      <c r="A39" s="1" t="s">
        <v>63</v>
      </c>
      <c r="B39" s="1" t="s">
        <v>18</v>
      </c>
      <c r="C39" s="1">
        <v>61.0</v>
      </c>
      <c r="D39" s="1">
        <v>5.611</v>
      </c>
      <c r="E39" s="1">
        <f>VLOOKUP($A39,CountriesOfTheW!$A$2:$D$225,4)</f>
        <v>1324333</v>
      </c>
      <c r="F39" s="1">
        <v>5.938395977</v>
      </c>
      <c r="G39" s="1">
        <v>10.2858448</v>
      </c>
      <c r="H39" s="1">
        <v>0.9356863499</v>
      </c>
      <c r="I39" s="1">
        <v>67.28438568</v>
      </c>
      <c r="J39" s="1">
        <v>0.8617492318</v>
      </c>
      <c r="K39" s="1">
        <v>-0.109588325</v>
      </c>
      <c r="L39" s="1">
        <v>0.6684022546</v>
      </c>
      <c r="M39" s="1">
        <v>0.8052179813</v>
      </c>
      <c r="N39" s="1">
        <v>0.1601641029</v>
      </c>
      <c r="O39" s="1">
        <v>0.4059462547</v>
      </c>
      <c r="P39" s="2"/>
    </row>
    <row r="40">
      <c r="A40" s="1" t="s">
        <v>64</v>
      </c>
      <c r="B40" s="1" t="s">
        <v>35</v>
      </c>
      <c r="C40" s="1">
        <v>110.0</v>
      </c>
      <c r="D40" s="1">
        <v>4.46</v>
      </c>
      <c r="E40" s="1">
        <f>VLOOKUP($A40,CountriesOfTheW!$A$2:$D$225,4)</f>
        <v>74777981</v>
      </c>
      <c r="F40" s="1">
        <v>4.180315495</v>
      </c>
      <c r="G40" s="1">
        <v>7.43928194</v>
      </c>
      <c r="H40" s="1">
        <v>0.7335397601</v>
      </c>
      <c r="I40" s="1">
        <v>56.72826767</v>
      </c>
      <c r="J40" s="1">
        <v>0.7171012163</v>
      </c>
      <c r="K40" s="1">
        <v>0.01187122427</v>
      </c>
      <c r="L40" s="1">
        <v>0.7568989396</v>
      </c>
      <c r="M40" s="1">
        <v>0.6085147858</v>
      </c>
      <c r="N40" s="1">
        <v>0.304436177</v>
      </c>
      <c r="O40" s="1">
        <v>0.7683542967</v>
      </c>
      <c r="P40" s="2"/>
    </row>
    <row r="41">
      <c r="A41" s="1" t="s">
        <v>65</v>
      </c>
      <c r="B41" s="1" t="s">
        <v>28</v>
      </c>
      <c r="C41" s="1">
        <v>5.0</v>
      </c>
      <c r="D41" s="1">
        <v>7.469</v>
      </c>
      <c r="E41" s="1">
        <f>VLOOKUP($A41,CountriesOfTheW!$A$2:$D$225,4)</f>
        <v>5231372</v>
      </c>
      <c r="F41" s="1">
        <v>7.788251877</v>
      </c>
      <c r="G41" s="1">
        <v>10.61233807</v>
      </c>
      <c r="H41" s="1">
        <v>0.9638264179</v>
      </c>
      <c r="I41" s="1">
        <v>71.69696045</v>
      </c>
      <c r="J41" s="1">
        <v>0.9621989727</v>
      </c>
      <c r="K41" s="1">
        <v>-0.01217365544</v>
      </c>
      <c r="L41" s="1">
        <v>0.1924127787</v>
      </c>
      <c r="M41" s="1">
        <v>0.7871370912</v>
      </c>
      <c r="N41" s="1">
        <v>0.1760657877</v>
      </c>
      <c r="O41" s="1">
        <v>0.5975385904</v>
      </c>
      <c r="P41" s="2"/>
    </row>
    <row r="42">
      <c r="A42" s="1" t="s">
        <v>66</v>
      </c>
      <c r="B42" s="1" t="s">
        <v>28</v>
      </c>
      <c r="C42" s="1">
        <v>30.0</v>
      </c>
      <c r="D42" s="1">
        <v>6.442</v>
      </c>
      <c r="E42" s="1">
        <f>VLOOKUP($A42,CountriesOfTheW!$A$2:$D$225,4)</f>
        <v>60876136</v>
      </c>
      <c r="F42" s="1">
        <v>6.635222435</v>
      </c>
      <c r="G42" s="1">
        <v>10.56077385</v>
      </c>
      <c r="H42" s="1">
        <v>0.9314945936</v>
      </c>
      <c r="I42" s="1">
        <v>72.58893585</v>
      </c>
      <c r="J42" s="1">
        <v>0.8338901401</v>
      </c>
      <c r="K42" s="1">
        <v>-0.1335849613</v>
      </c>
      <c r="L42" s="1">
        <v>0.6014860272</v>
      </c>
      <c r="M42" s="1">
        <v>0.7620977759</v>
      </c>
      <c r="N42" s="1">
        <v>0.2419839352</v>
      </c>
      <c r="O42" s="1">
        <v>0.3747935295</v>
      </c>
      <c r="P42" s="2"/>
    </row>
    <row r="43">
      <c r="A43" s="1" t="s">
        <v>67</v>
      </c>
      <c r="B43" s="1" t="s">
        <v>35</v>
      </c>
      <c r="C43" s="1">
        <v>109.0</v>
      </c>
      <c r="D43" s="1">
        <v>4.465</v>
      </c>
      <c r="E43" s="1">
        <f>VLOOKUP($A43,CountriesOfTheW!$A$2:$D$225,4)</f>
        <v>1424906</v>
      </c>
      <c r="F43" s="1">
        <v>4.782382965</v>
      </c>
      <c r="G43" s="1">
        <v>9.715631485</v>
      </c>
      <c r="H43" s="1">
        <v>0.8069411516</v>
      </c>
      <c r="I43" s="1">
        <v>57.1261673</v>
      </c>
      <c r="J43" s="1">
        <v>0.6523595452</v>
      </c>
      <c r="K43" s="1">
        <v>-0.2508322001</v>
      </c>
      <c r="L43" s="1">
        <v>0.8683055043</v>
      </c>
      <c r="M43" s="1">
        <v>0.6340471506</v>
      </c>
      <c r="N43" s="1">
        <v>0.4461242855</v>
      </c>
      <c r="O43" s="1">
        <v>0.2869892418</v>
      </c>
      <c r="P43" s="2"/>
    </row>
    <row r="44">
      <c r="A44" s="1" t="s">
        <v>68</v>
      </c>
      <c r="B44" s="1" t="s">
        <v>24</v>
      </c>
      <c r="C44" s="1">
        <v>116.0</v>
      </c>
      <c r="D44" s="1">
        <v>4.286</v>
      </c>
      <c r="E44" s="1">
        <f>VLOOKUP($A44,CountriesOfTheW!$A$2:$D$225,4)</f>
        <v>4661473</v>
      </c>
      <c r="F44" s="1">
        <v>4.45077467</v>
      </c>
      <c r="G44" s="1">
        <v>9.1690979</v>
      </c>
      <c r="H44" s="1">
        <v>0.5904951692</v>
      </c>
      <c r="I44" s="1">
        <v>64.34745026</v>
      </c>
      <c r="J44" s="1">
        <v>0.8209087849</v>
      </c>
      <c r="K44" s="1">
        <v>-0.2314226031</v>
      </c>
      <c r="L44" s="1">
        <v>0.5896319747</v>
      </c>
      <c r="M44" s="1">
        <v>0.5811277032</v>
      </c>
      <c r="N44" s="1">
        <v>0.2096396089</v>
      </c>
      <c r="O44" s="1">
        <v>0.2963962257</v>
      </c>
      <c r="P44" s="2"/>
    </row>
    <row r="45">
      <c r="A45" s="1" t="s">
        <v>69</v>
      </c>
      <c r="B45" s="1" t="s">
        <v>28</v>
      </c>
      <c r="C45" s="1">
        <v>15.0</v>
      </c>
      <c r="D45" s="1">
        <v>6.951</v>
      </c>
      <c r="E45" s="1">
        <f>VLOOKUP($A45,CountriesOfTheW!$A$2:$D$225,4)</f>
        <v>82422299</v>
      </c>
      <c r="F45" s="1">
        <v>7.074324608</v>
      </c>
      <c r="G45" s="1">
        <v>10.71118355</v>
      </c>
      <c r="H45" s="1">
        <v>0.8921660781</v>
      </c>
      <c r="I45" s="1">
        <v>71.07910156</v>
      </c>
      <c r="J45" s="1">
        <v>0.8407278657</v>
      </c>
      <c r="K45" s="1">
        <v>0.1353075355</v>
      </c>
      <c r="L45" s="1">
        <v>0.414021194</v>
      </c>
      <c r="M45" s="1">
        <v>0.7365657091</v>
      </c>
      <c r="N45" s="1">
        <v>0.1964348108</v>
      </c>
      <c r="O45" s="1">
        <v>0.6229356527</v>
      </c>
      <c r="P45" s="2"/>
    </row>
    <row r="46">
      <c r="A46" s="1" t="s">
        <v>70</v>
      </c>
      <c r="B46" s="1" t="s">
        <v>35</v>
      </c>
      <c r="C46" s="1">
        <v>121.0</v>
      </c>
      <c r="D46" s="1">
        <v>4.12</v>
      </c>
      <c r="E46" s="1">
        <f>VLOOKUP($A46,CountriesOfTheW!$A$2:$D$225,4)</f>
        <v>22409572</v>
      </c>
      <c r="F46" s="1">
        <v>5.481310844</v>
      </c>
      <c r="G46" s="1">
        <v>8.326971054</v>
      </c>
      <c r="H46" s="1">
        <v>0.669111073</v>
      </c>
      <c r="I46" s="1">
        <v>54.8658905</v>
      </c>
      <c r="J46" s="1">
        <v>0.7830463648</v>
      </c>
      <c r="K46" s="1">
        <v>0.08499047905</v>
      </c>
      <c r="L46" s="1">
        <v>0.8386099935</v>
      </c>
      <c r="M46" s="1">
        <v>0.7025117278</v>
      </c>
      <c r="N46" s="1">
        <v>0.2475189418</v>
      </c>
      <c r="O46" s="1">
        <v>0.6702885628</v>
      </c>
      <c r="P46" s="2"/>
    </row>
    <row r="47">
      <c r="A47" s="1" t="s">
        <v>71</v>
      </c>
      <c r="B47" s="1" t="s">
        <v>28</v>
      </c>
      <c r="C47" s="1">
        <v>80.0</v>
      </c>
      <c r="D47" s="1">
        <v>5.227</v>
      </c>
      <c r="E47" s="1">
        <f>VLOOKUP($A47,CountriesOfTheW!$A$2:$D$225,4)</f>
        <v>10688058</v>
      </c>
      <c r="F47" s="1">
        <v>5.14824152</v>
      </c>
      <c r="G47" s="1">
        <v>10.11751747</v>
      </c>
      <c r="H47" s="1">
        <v>0.7528995275</v>
      </c>
      <c r="I47" s="1">
        <v>71.7803421</v>
      </c>
      <c r="J47" s="1">
        <v>0.4383000135</v>
      </c>
      <c r="K47" s="1">
        <v>-0.2967349887</v>
      </c>
      <c r="L47" s="1">
        <v>0.8722394705</v>
      </c>
      <c r="M47" s="1">
        <v>0.6029390097</v>
      </c>
      <c r="N47" s="1">
        <v>0.3328307569</v>
      </c>
      <c r="O47" s="1">
        <v>0.1398808956</v>
      </c>
      <c r="P47" s="2"/>
    </row>
    <row r="48">
      <c r="A48" s="1" t="s">
        <v>72</v>
      </c>
      <c r="B48" s="1" t="s">
        <v>22</v>
      </c>
      <c r="C48" s="1">
        <v>27.0</v>
      </c>
      <c r="D48" s="1">
        <v>6.454</v>
      </c>
      <c r="E48" s="1">
        <f>VLOOKUP($A48,CountriesOfTheW!$A$2:$D$225,4)</f>
        <v>12293545</v>
      </c>
      <c r="F48" s="1">
        <v>6.325118542</v>
      </c>
      <c r="G48" s="1">
        <v>8.918908119</v>
      </c>
      <c r="H48" s="1">
        <v>0.8264920712</v>
      </c>
      <c r="I48" s="1">
        <v>63.38197708</v>
      </c>
      <c r="J48" s="1">
        <v>0.9145216942</v>
      </c>
      <c r="K48" s="1">
        <v>-0.06172860041</v>
      </c>
      <c r="L48" s="1">
        <v>0.7997478843</v>
      </c>
      <c r="M48" s="1">
        <v>0.8458657861</v>
      </c>
      <c r="N48" s="1">
        <v>0.3080861568</v>
      </c>
      <c r="O48" s="1">
        <v>0.4586238563</v>
      </c>
      <c r="P48" s="2"/>
    </row>
    <row r="49">
      <c r="A49" s="1" t="s">
        <v>73</v>
      </c>
      <c r="B49" s="1" t="s">
        <v>35</v>
      </c>
      <c r="C49" s="1">
        <v>137.0</v>
      </c>
      <c r="D49" s="1">
        <v>3.507</v>
      </c>
      <c r="E49" s="1">
        <f>VLOOKUP($A49,CountriesOfTheW!$A$2:$D$225,4)</f>
        <v>9690222</v>
      </c>
      <c r="F49" s="1">
        <v>4.873722553</v>
      </c>
      <c r="G49" s="1">
        <v>7.527477264</v>
      </c>
      <c r="H49" s="1">
        <v>0.6340255737</v>
      </c>
      <c r="I49" s="1">
        <v>51.15181732</v>
      </c>
      <c r="J49" s="1">
        <v>0.7382128239</v>
      </c>
      <c r="K49" s="1">
        <v>0.05430758372</v>
      </c>
      <c r="L49" s="1">
        <v>0.750026226</v>
      </c>
      <c r="M49" s="1">
        <v>0.7044771314</v>
      </c>
      <c r="N49" s="1">
        <v>0.4224608839</v>
      </c>
      <c r="O49" s="1">
        <v>0.639980793</v>
      </c>
      <c r="P49" s="2"/>
    </row>
    <row r="50">
      <c r="A50" s="1" t="s">
        <v>74</v>
      </c>
      <c r="B50" s="1" t="s">
        <v>22</v>
      </c>
      <c r="C50" s="1">
        <v>133.0</v>
      </c>
      <c r="D50" s="1">
        <v>3.603</v>
      </c>
      <c r="E50" s="1">
        <f>VLOOKUP($A50,CountriesOfTheW!$A$2:$D$225,4)</f>
        <v>8308504</v>
      </c>
      <c r="F50" s="1">
        <v>3.823865652</v>
      </c>
      <c r="G50" s="1">
        <v>7.403176308</v>
      </c>
      <c r="H50" s="1">
        <v>0.6469849944</v>
      </c>
      <c r="I50" s="1">
        <v>53.34700775</v>
      </c>
      <c r="J50" s="1">
        <v>0.4844291508</v>
      </c>
      <c r="K50" s="1">
        <v>0.3845103085</v>
      </c>
      <c r="L50" s="1">
        <v>0.6471915841</v>
      </c>
      <c r="M50" s="1">
        <v>0.5733667016</v>
      </c>
      <c r="N50" s="1">
        <v>0.3216927648</v>
      </c>
      <c r="O50" s="1">
        <v>0.435076952</v>
      </c>
      <c r="P50" s="2"/>
    </row>
    <row r="51">
      <c r="A51" s="1" t="s">
        <v>75</v>
      </c>
      <c r="B51" s="1" t="s">
        <v>22</v>
      </c>
      <c r="C51" s="1">
        <v>84.0</v>
      </c>
      <c r="D51" s="1">
        <v>5.181</v>
      </c>
      <c r="E51" s="1">
        <f>VLOOKUP($A51,CountriesOfTheW!$A$2:$D$225,4)</f>
        <v>7326496</v>
      </c>
      <c r="F51" s="1">
        <v>6.019985676</v>
      </c>
      <c r="G51" s="1">
        <v>8.404379845</v>
      </c>
      <c r="H51" s="1">
        <v>0.8433549404</v>
      </c>
      <c r="I51" s="1">
        <v>63.75267029</v>
      </c>
      <c r="J51" s="1">
        <v>0.8983774185</v>
      </c>
      <c r="K51" s="1">
        <v>0.08007407188</v>
      </c>
      <c r="L51" s="1">
        <v>0.7834294438</v>
      </c>
      <c r="M51" s="1">
        <v>0.8422009349</v>
      </c>
      <c r="N51" s="1">
        <v>0.2483833432</v>
      </c>
      <c r="O51" s="1">
        <v>0.4955850244</v>
      </c>
      <c r="P51" s="2"/>
    </row>
    <row r="52">
      <c r="A52" s="1" t="s">
        <v>76</v>
      </c>
      <c r="B52" s="1" t="s">
        <v>49</v>
      </c>
      <c r="C52" s="1">
        <v>65.0</v>
      </c>
      <c r="D52" s="1">
        <v>5.472</v>
      </c>
      <c r="E52" s="1">
        <f>VLOOKUP($A52,CountriesOfTheW!$A$2:$D$225,4)</f>
        <v>6940432</v>
      </c>
      <c r="F52" s="1">
        <v>5.362474918</v>
      </c>
      <c r="G52" s="1">
        <v>10.91716671</v>
      </c>
      <c r="H52" s="1">
        <v>0.8310663104</v>
      </c>
      <c r="I52" s="1">
        <v>76.53636169</v>
      </c>
      <c r="J52" s="1">
        <v>0.8306572437</v>
      </c>
      <c r="K52" s="1">
        <v>0.1229347065</v>
      </c>
      <c r="L52" s="1">
        <v>0.4158101976</v>
      </c>
      <c r="M52" s="1">
        <v>0.6395334601</v>
      </c>
      <c r="N52" s="1">
        <v>0.2005934119</v>
      </c>
      <c r="O52" s="1">
        <v>0.5450407267</v>
      </c>
      <c r="P52" s="2"/>
    </row>
    <row r="53">
      <c r="A53" s="1" t="s">
        <v>77</v>
      </c>
      <c r="B53" s="1" t="s">
        <v>18</v>
      </c>
      <c r="C53" s="1">
        <v>69.0</v>
      </c>
      <c r="D53" s="1">
        <v>5.324</v>
      </c>
      <c r="E53" s="1">
        <f>VLOOKUP($A53,CountriesOfTheW!$A$2:$D$225,4)</f>
        <v>9981334</v>
      </c>
      <c r="F53" s="1">
        <v>6.065038681</v>
      </c>
      <c r="G53" s="1">
        <v>10.19323826</v>
      </c>
      <c r="H53" s="1">
        <v>0.8767475486</v>
      </c>
      <c r="I53" s="1">
        <v>67.193367</v>
      </c>
      <c r="J53" s="1">
        <v>0.6611659527</v>
      </c>
      <c r="K53" s="1">
        <v>-0.1507930309</v>
      </c>
      <c r="L53" s="1">
        <v>0.8863613009</v>
      </c>
      <c r="M53" s="1">
        <v>0.7351842523</v>
      </c>
      <c r="N53" s="1">
        <v>0.1809212714</v>
      </c>
      <c r="O53" s="1">
        <v>0.3777705133</v>
      </c>
      <c r="P53" s="2"/>
    </row>
    <row r="54">
      <c r="A54" s="1" t="s">
        <v>78</v>
      </c>
      <c r="B54" s="1" t="s">
        <v>28</v>
      </c>
      <c r="C54" s="1">
        <v>3.0</v>
      </c>
      <c r="D54" s="1">
        <v>7.504</v>
      </c>
      <c r="E54" s="1">
        <f>VLOOKUP($A54,CountriesOfTheW!$A$2:$D$225,4)</f>
        <v>299388</v>
      </c>
      <c r="F54" s="1">
        <v>7.476213932</v>
      </c>
      <c r="G54" s="1">
        <v>10.76040936</v>
      </c>
      <c r="H54" s="1">
        <v>0.9667528272</v>
      </c>
      <c r="I54" s="1">
        <v>72.75598145</v>
      </c>
      <c r="J54" s="1">
        <v>0.938783288</v>
      </c>
      <c r="K54" s="1">
        <v>0.2354787141</v>
      </c>
      <c r="L54" s="1">
        <v>0.7268453836</v>
      </c>
      <c r="M54" s="1">
        <v>0.8952545524</v>
      </c>
      <c r="N54" s="1">
        <v>0.1481600106</v>
      </c>
      <c r="O54" s="1">
        <v>0.3650419414</v>
      </c>
      <c r="P54" s="2"/>
    </row>
    <row r="55">
      <c r="A55" s="1" t="s">
        <v>79</v>
      </c>
      <c r="B55" s="1" t="s">
        <v>16</v>
      </c>
      <c r="C55" s="1">
        <v>113.0</v>
      </c>
      <c r="D55" s="1">
        <v>4.315</v>
      </c>
      <c r="E55" s="3">
        <f>VLOOKUP($A55,CountriesOfTheW!$A$2:$D$225,4)</f>
        <v>1100000000</v>
      </c>
      <c r="F55" s="1">
        <v>4.046111107</v>
      </c>
      <c r="G55" s="1">
        <v>8.768456459</v>
      </c>
      <c r="H55" s="1">
        <v>0.6067674756</v>
      </c>
      <c r="I55" s="1">
        <v>59.50262833</v>
      </c>
      <c r="J55" s="1">
        <v>0.8858504295</v>
      </c>
      <c r="K55" s="1">
        <v>-0.05450280011</v>
      </c>
      <c r="L55" s="1">
        <v>0.7808027864</v>
      </c>
      <c r="M55" s="1">
        <v>0.6820909977</v>
      </c>
      <c r="N55" s="1">
        <v>0.3179367781</v>
      </c>
      <c r="O55" s="1">
        <v>0.8392783999</v>
      </c>
      <c r="P55" s="2"/>
    </row>
    <row r="56">
      <c r="A56" s="1" t="s">
        <v>80</v>
      </c>
      <c r="B56" s="1" t="s">
        <v>43</v>
      </c>
      <c r="C56" s="1">
        <v>75.0</v>
      </c>
      <c r="D56" s="1">
        <v>5.262</v>
      </c>
      <c r="E56" s="3">
        <f>VLOOKUP($A56,CountriesOfTheW!$A$2:$D$225,4)</f>
        <v>245000000</v>
      </c>
      <c r="F56" s="1">
        <v>5.098401546</v>
      </c>
      <c r="G56" s="1">
        <v>9.322167397</v>
      </c>
      <c r="H56" s="1">
        <v>0.7955892086</v>
      </c>
      <c r="I56" s="1">
        <v>60.58441544</v>
      </c>
      <c r="J56" s="1">
        <v>0.8650262952</v>
      </c>
      <c r="K56" s="1">
        <v>0.4729738533</v>
      </c>
      <c r="L56" s="1">
        <v>0.9004164338</v>
      </c>
      <c r="M56" s="1">
        <v>0.8625841737</v>
      </c>
      <c r="N56" s="1">
        <v>0.3191715777</v>
      </c>
      <c r="O56" s="1">
        <v>0.8257653713</v>
      </c>
      <c r="P56" s="2"/>
    </row>
    <row r="57">
      <c r="A57" s="1" t="s">
        <v>81</v>
      </c>
      <c r="B57" s="1" t="s">
        <v>20</v>
      </c>
      <c r="C57" s="1">
        <v>99.0</v>
      </c>
      <c r="D57" s="1">
        <v>4.692</v>
      </c>
      <c r="E57" s="1">
        <f>VLOOKUP($A57,CountriesOfTheW!$A$2:$D$225,4)</f>
        <v>68688433</v>
      </c>
      <c r="F57" s="1">
        <v>4.716783047</v>
      </c>
      <c r="G57" s="1">
        <v>9.853448868</v>
      </c>
      <c r="H57" s="1">
        <v>0.7142329216</v>
      </c>
      <c r="I57" s="1">
        <v>65.96455383</v>
      </c>
      <c r="J57" s="1">
        <v>0.7306351662</v>
      </c>
      <c r="K57" s="1">
        <v>0.1827351153</v>
      </c>
      <c r="L57" s="1">
        <v>0.7149413228</v>
      </c>
      <c r="M57" s="1">
        <v>0.6936660409</v>
      </c>
      <c r="N57" s="1">
        <v>0.4385339022</v>
      </c>
      <c r="O57" s="2"/>
      <c r="P57" s="2"/>
    </row>
    <row r="58">
      <c r="A58" s="1" t="s">
        <v>82</v>
      </c>
      <c r="B58" s="1" t="s">
        <v>20</v>
      </c>
      <c r="C58" s="1">
        <v>108.0</v>
      </c>
      <c r="D58" s="1">
        <v>4.497</v>
      </c>
      <c r="E58" s="1">
        <f>VLOOKUP($A58,CountriesOfTheW!$A$2:$D$225,4)</f>
        <v>26783383</v>
      </c>
      <c r="F58" s="1">
        <v>4.462399006</v>
      </c>
      <c r="G58" s="1">
        <v>9.622719765</v>
      </c>
      <c r="H58" s="1">
        <v>0.6951093674</v>
      </c>
      <c r="I58" s="1">
        <v>61.04584503</v>
      </c>
      <c r="J58" s="1">
        <v>0.6277220249</v>
      </c>
      <c r="K58" s="1">
        <v>-0.03842903301</v>
      </c>
      <c r="L58" s="1">
        <v>0.7571088076</v>
      </c>
      <c r="M58" s="1">
        <v>0.5052885413</v>
      </c>
      <c r="N58" s="1">
        <v>0.5905387402</v>
      </c>
      <c r="O58" s="1">
        <v>0.4240507782</v>
      </c>
      <c r="P58" s="2"/>
    </row>
    <row r="59">
      <c r="A59" s="1" t="s">
        <v>83</v>
      </c>
      <c r="B59" s="1" t="s">
        <v>28</v>
      </c>
      <c r="C59" s="1">
        <v>14.0</v>
      </c>
      <c r="D59" s="1">
        <v>6.977</v>
      </c>
      <c r="E59" s="1">
        <f>VLOOKUP($A59,CountriesOfTheW!$A$2:$D$225,4)</f>
        <v>4062235</v>
      </c>
      <c r="F59" s="1">
        <v>7.060155392</v>
      </c>
      <c r="G59" s="1">
        <v>11.06648731</v>
      </c>
      <c r="H59" s="1">
        <v>0.9434819818</v>
      </c>
      <c r="I59" s="1">
        <v>71.70978546</v>
      </c>
      <c r="J59" s="1">
        <v>0.9053411484</v>
      </c>
      <c r="K59" s="1">
        <v>0.2068017423</v>
      </c>
      <c r="L59" s="1">
        <v>0.3370847404</v>
      </c>
      <c r="M59" s="1">
        <v>0.8333889246</v>
      </c>
      <c r="N59" s="1">
        <v>0.2127841264</v>
      </c>
      <c r="O59" s="1">
        <v>0.6037996411</v>
      </c>
      <c r="P59" s="2"/>
    </row>
    <row r="60">
      <c r="A60" s="1" t="s">
        <v>84</v>
      </c>
      <c r="B60" s="1" t="s">
        <v>20</v>
      </c>
      <c r="C60" s="1">
        <v>10.0</v>
      </c>
      <c r="D60" s="1">
        <v>7.213</v>
      </c>
      <c r="E60" s="1">
        <f>VLOOKUP($A60,CountriesOfTheW!$A$2:$D$225,4)</f>
        <v>6352117</v>
      </c>
      <c r="F60" s="1">
        <v>7.331036091</v>
      </c>
      <c r="G60" s="1">
        <v>10.40613174</v>
      </c>
      <c r="H60" s="1">
        <v>0.9164408445</v>
      </c>
      <c r="I60" s="1">
        <v>71.86508179</v>
      </c>
      <c r="J60" s="1">
        <v>0.7680763006</v>
      </c>
      <c r="K60" s="1">
        <v>0.1371585131</v>
      </c>
      <c r="L60" s="1">
        <v>0.7926522493</v>
      </c>
      <c r="M60" s="1">
        <v>0.6735913157</v>
      </c>
      <c r="N60" s="1">
        <v>0.2764431536</v>
      </c>
      <c r="O60" s="1">
        <v>0.3893681467</v>
      </c>
      <c r="P60" s="2"/>
    </row>
    <row r="61">
      <c r="A61" s="1" t="s">
        <v>85</v>
      </c>
      <c r="B61" s="1" t="s">
        <v>28</v>
      </c>
      <c r="C61" s="1">
        <v>45.0</v>
      </c>
      <c r="D61" s="1">
        <v>5.964</v>
      </c>
      <c r="E61" s="1">
        <f>VLOOKUP($A61,CountriesOfTheW!$A$2:$D$225,4)</f>
        <v>58133509</v>
      </c>
      <c r="F61" s="1">
        <v>6.198870182</v>
      </c>
      <c r="G61" s="1">
        <v>10.4724741</v>
      </c>
      <c r="H61" s="1">
        <v>0.9197912216</v>
      </c>
      <c r="I61" s="1">
        <v>74.13479614</v>
      </c>
      <c r="J61" s="1">
        <v>0.632843256</v>
      </c>
      <c r="K61" s="1">
        <v>-0.04338070378</v>
      </c>
      <c r="L61" s="1">
        <v>0.8666679263</v>
      </c>
      <c r="M61" s="1">
        <v>0.6611807346</v>
      </c>
      <c r="N61" s="1">
        <v>0.3228461444</v>
      </c>
      <c r="O61" s="1">
        <v>0.2301962972</v>
      </c>
      <c r="P61" s="2"/>
    </row>
    <row r="62">
      <c r="A62" s="1" t="s">
        <v>86</v>
      </c>
      <c r="B62" s="1" t="s">
        <v>35</v>
      </c>
      <c r="C62" s="1">
        <v>119.0</v>
      </c>
      <c r="D62" s="1">
        <v>4.18</v>
      </c>
      <c r="E62" s="1">
        <f>VLOOKUP($A62,CountriesOfTheW!$A$2:$D$225,4)</f>
        <v>17654843</v>
      </c>
      <c r="F62" s="1">
        <v>5.037734985</v>
      </c>
      <c r="G62" s="1">
        <v>8.180943489</v>
      </c>
      <c r="H62" s="1">
        <v>0.6613753438</v>
      </c>
      <c r="I62" s="1">
        <v>46.98994064</v>
      </c>
      <c r="J62" s="1">
        <v>0.7320979238</v>
      </c>
      <c r="K62" s="1">
        <v>-0.09535384178</v>
      </c>
      <c r="L62" s="1">
        <v>0.7709402442</v>
      </c>
      <c r="M62" s="1">
        <v>0.6977354884</v>
      </c>
      <c r="N62" s="1">
        <v>0.35745579</v>
      </c>
      <c r="O62" s="1">
        <v>0.5166543126</v>
      </c>
      <c r="P62" s="2"/>
    </row>
    <row r="63">
      <c r="A63" s="1" t="s">
        <v>87</v>
      </c>
      <c r="B63" s="1" t="s">
        <v>22</v>
      </c>
      <c r="C63" s="1">
        <v>70.0</v>
      </c>
      <c r="D63" s="1">
        <v>5.311</v>
      </c>
      <c r="E63" s="1">
        <f>VLOOKUP($A63,CountriesOfTheW!$A$2:$D$225,4)</f>
        <v>2758124</v>
      </c>
      <c r="F63" s="1">
        <v>5.889759064</v>
      </c>
      <c r="G63" s="1">
        <v>9.025864601</v>
      </c>
      <c r="H63" s="1">
        <v>0.9130298495</v>
      </c>
      <c r="I63" s="1">
        <v>65.81879425</v>
      </c>
      <c r="J63" s="1">
        <v>0.8606763482</v>
      </c>
      <c r="K63" s="1">
        <v>-0.1308327317</v>
      </c>
      <c r="L63" s="1">
        <v>0.8827961683</v>
      </c>
      <c r="M63" s="1">
        <v>0.7692821622</v>
      </c>
      <c r="N63" s="1">
        <v>0.243399635</v>
      </c>
      <c r="O63" s="1">
        <v>0.3482017517</v>
      </c>
      <c r="P63" s="2"/>
    </row>
    <row r="64">
      <c r="A64" s="1" t="s">
        <v>88</v>
      </c>
      <c r="B64" s="1" t="s">
        <v>49</v>
      </c>
      <c r="C64" s="1">
        <v>47.0</v>
      </c>
      <c r="D64" s="1">
        <v>5.92</v>
      </c>
      <c r="E64" s="3">
        <f>VLOOKUP($A64,CountriesOfTheW!$A$2:$D$225,4)</f>
        <v>127000000</v>
      </c>
      <c r="F64" s="1">
        <v>5.910676479</v>
      </c>
      <c r="G64" s="1">
        <v>10.56816864</v>
      </c>
      <c r="H64" s="1">
        <v>0.8819612861</v>
      </c>
      <c r="I64" s="1">
        <v>75.31729126</v>
      </c>
      <c r="J64" s="1">
        <v>0.8493965864</v>
      </c>
      <c r="K64" s="1">
        <v>-0.2232967913</v>
      </c>
      <c r="L64" s="1">
        <v>0.6591986418</v>
      </c>
      <c r="M64" s="1">
        <v>0.7403876185</v>
      </c>
      <c r="N64" s="1">
        <v>0.1755121797</v>
      </c>
      <c r="O64" s="1">
        <v>0.4124899507</v>
      </c>
      <c r="P64" s="2"/>
    </row>
    <row r="65">
      <c r="A65" s="1" t="s">
        <v>89</v>
      </c>
      <c r="B65" s="1" t="s">
        <v>20</v>
      </c>
      <c r="C65" s="1">
        <v>68.0</v>
      </c>
      <c r="D65" s="1">
        <v>5.336</v>
      </c>
      <c r="E65" s="1">
        <f>VLOOKUP($A65,CountriesOfTheW!$A$2:$D$225,4)</f>
        <v>5906760</v>
      </c>
      <c r="F65" s="1">
        <v>4.808082581</v>
      </c>
      <c r="G65" s="1">
        <v>9.025333405</v>
      </c>
      <c r="H65" s="1">
        <v>0.8146645427</v>
      </c>
      <c r="I65" s="1">
        <v>64.4178772</v>
      </c>
      <c r="J65" s="1">
        <v>0.7662624717</v>
      </c>
      <c r="K65" s="1">
        <v>-0.1515228748</v>
      </c>
      <c r="L65" s="2"/>
      <c r="M65" s="1">
        <v>0.6277983785</v>
      </c>
      <c r="N65" s="1">
        <v>0.3915051818</v>
      </c>
      <c r="O65" s="2"/>
      <c r="P65" s="2"/>
    </row>
    <row r="66">
      <c r="A66" s="1" t="s">
        <v>90</v>
      </c>
      <c r="B66" s="1" t="s">
        <v>24</v>
      </c>
      <c r="C66" s="1">
        <v>56.0</v>
      </c>
      <c r="D66" s="1">
        <v>5.819</v>
      </c>
      <c r="E66" s="1">
        <f>VLOOKUP($A66,CountriesOfTheW!$A$2:$D$225,4)</f>
        <v>15233244</v>
      </c>
      <c r="F66" s="1">
        <v>5.882351398</v>
      </c>
      <c r="G66" s="1">
        <v>10.0718708</v>
      </c>
      <c r="H66" s="1">
        <v>0.9140931964</v>
      </c>
      <c r="I66" s="1">
        <v>64.19999695</v>
      </c>
      <c r="J66" s="1">
        <v>0.7452439666</v>
      </c>
      <c r="K66" s="1">
        <v>-0.04917849228</v>
      </c>
      <c r="L66" s="1">
        <v>0.7552506924</v>
      </c>
      <c r="M66" s="1">
        <v>0.7567622066</v>
      </c>
      <c r="N66" s="1">
        <v>0.1714864075</v>
      </c>
      <c r="O66" s="1">
        <v>0.7557057738</v>
      </c>
      <c r="P66" s="2"/>
    </row>
    <row r="67">
      <c r="A67" s="1" t="s">
        <v>91</v>
      </c>
      <c r="B67" s="1" t="s">
        <v>35</v>
      </c>
      <c r="C67" s="1">
        <v>103.0</v>
      </c>
      <c r="D67" s="1">
        <v>4.553</v>
      </c>
      <c r="E67" s="1">
        <f>VLOOKUP($A67,CountriesOfTheW!$A$2:$D$225,4)</f>
        <v>34707817</v>
      </c>
      <c r="F67" s="1">
        <v>4.475654125</v>
      </c>
      <c r="G67" s="1">
        <v>8.01025486</v>
      </c>
      <c r="H67" s="1">
        <v>0.7146043181</v>
      </c>
      <c r="I67" s="1">
        <v>58.68983841</v>
      </c>
      <c r="J67" s="1">
        <v>0.8533943892</v>
      </c>
      <c r="K67" s="1">
        <v>0.250179261</v>
      </c>
      <c r="L67" s="1">
        <v>0.8540003896</v>
      </c>
      <c r="M67" s="1">
        <v>0.788452208</v>
      </c>
      <c r="N67" s="1">
        <v>0.2302103043</v>
      </c>
      <c r="O67" s="1">
        <v>0.6378625631</v>
      </c>
      <c r="P67" s="2"/>
    </row>
    <row r="68">
      <c r="A68" s="1" t="s">
        <v>92</v>
      </c>
      <c r="B68" s="1" t="s">
        <v>18</v>
      </c>
      <c r="C68" s="1">
        <v>72.0</v>
      </c>
      <c r="D68" s="1">
        <v>5.279</v>
      </c>
      <c r="E68" s="1">
        <f>VLOOKUP($A68,CountriesOfTheW!$A$2:$D$225,4)</f>
        <v>105432</v>
      </c>
      <c r="F68" s="1">
        <v>6.149199963</v>
      </c>
      <c r="G68" s="2"/>
      <c r="H68" s="1">
        <v>0.7920872569</v>
      </c>
      <c r="I68" s="1">
        <v>62.39247894</v>
      </c>
      <c r="J68" s="1">
        <v>0.8576767445</v>
      </c>
      <c r="K68" s="2"/>
      <c r="L68" s="1">
        <v>0.9251918197</v>
      </c>
      <c r="M68" s="1">
        <v>0.7384355664</v>
      </c>
      <c r="N68" s="1">
        <v>0.1858790964</v>
      </c>
      <c r="O68" s="1">
        <v>0.298196137</v>
      </c>
      <c r="P68" s="2"/>
    </row>
    <row r="69">
      <c r="A69" s="1" t="s">
        <v>93</v>
      </c>
      <c r="B69" s="1" t="s">
        <v>20</v>
      </c>
      <c r="C69" s="1">
        <v>37.0</v>
      </c>
      <c r="D69" s="1">
        <v>6.105</v>
      </c>
      <c r="E69" s="1">
        <f>VLOOKUP($A69,CountriesOfTheW!$A$2:$D$225,4)</f>
        <v>2418393</v>
      </c>
      <c r="F69" s="1">
        <v>6.093905449</v>
      </c>
      <c r="G69" s="1">
        <v>11.11179256</v>
      </c>
      <c r="H69" s="1">
        <v>0.8534913063</v>
      </c>
      <c r="I69" s="1">
        <v>65.37895966</v>
      </c>
      <c r="J69" s="1">
        <v>0.8841816187</v>
      </c>
      <c r="K69" s="1">
        <v>-0.04850428924</v>
      </c>
      <c r="L69" s="2"/>
      <c r="M69" s="1">
        <v>0.6920719147</v>
      </c>
      <c r="N69" s="1">
        <v>0.3073208034</v>
      </c>
      <c r="O69" s="2"/>
      <c r="P69" s="2"/>
    </row>
    <row r="70">
      <c r="A70" s="1" t="s">
        <v>94</v>
      </c>
      <c r="B70" s="1" t="s">
        <v>24</v>
      </c>
      <c r="C70" s="1">
        <v>89.0</v>
      </c>
      <c r="D70" s="1">
        <v>5.004</v>
      </c>
      <c r="E70" s="1">
        <f>VLOOKUP($A70,CountriesOfTheW!$A$2:$D$225,4)</f>
        <v>5213898</v>
      </c>
      <c r="F70" s="1">
        <v>5.629536629</v>
      </c>
      <c r="G70" s="1">
        <v>8.11204052</v>
      </c>
      <c r="H70" s="1">
        <v>0.882586658</v>
      </c>
      <c r="I70" s="1">
        <v>62.89964676</v>
      </c>
      <c r="J70" s="1">
        <v>0.859389782</v>
      </c>
      <c r="K70" s="1">
        <v>0.166667372</v>
      </c>
      <c r="L70" s="1">
        <v>0.874494493</v>
      </c>
      <c r="M70" s="1">
        <v>0.7551252246</v>
      </c>
      <c r="N70" s="1">
        <v>0.1604383141</v>
      </c>
      <c r="O70" s="1">
        <v>0.5616727471</v>
      </c>
      <c r="P70" s="2"/>
    </row>
    <row r="71">
      <c r="A71" s="1" t="s">
        <v>95</v>
      </c>
      <c r="B71" s="1" t="s">
        <v>18</v>
      </c>
      <c r="C71" s="1">
        <v>50.0</v>
      </c>
      <c r="D71" s="1">
        <v>5.85</v>
      </c>
      <c r="E71" s="1">
        <f>VLOOKUP($A71,CountriesOfTheW!$A$2:$D$225,4)</f>
        <v>2274735</v>
      </c>
      <c r="F71" s="1">
        <v>5.977817535</v>
      </c>
      <c r="G71" s="1">
        <v>10.1330328</v>
      </c>
      <c r="H71" s="1">
        <v>0.8950987458</v>
      </c>
      <c r="I71" s="1">
        <v>65.10926056</v>
      </c>
      <c r="J71" s="1">
        <v>0.6995201111</v>
      </c>
      <c r="K71" s="1">
        <v>-0.1638314426</v>
      </c>
      <c r="L71" s="1">
        <v>0.7983781099</v>
      </c>
      <c r="M71" s="1">
        <v>0.6233127713</v>
      </c>
      <c r="N71" s="1">
        <v>0.2317531109</v>
      </c>
      <c r="O71" s="1">
        <v>0.2640005052</v>
      </c>
      <c r="P71" s="2"/>
    </row>
    <row r="72">
      <c r="A72" s="1" t="s">
        <v>96</v>
      </c>
      <c r="B72" s="1" t="s">
        <v>20</v>
      </c>
      <c r="C72" s="1">
        <v>81.0</v>
      </c>
      <c r="D72" s="1">
        <v>5.225</v>
      </c>
      <c r="E72" s="1">
        <f>VLOOKUP($A72,CountriesOfTheW!$A$2:$D$225,4)</f>
        <v>3874050</v>
      </c>
      <c r="F72" s="1">
        <v>5.153989792</v>
      </c>
      <c r="G72" s="1">
        <v>9.491579056</v>
      </c>
      <c r="H72" s="1">
        <v>0.7765830159</v>
      </c>
      <c r="I72" s="1">
        <v>68.8638916</v>
      </c>
      <c r="J72" s="1">
        <v>0.6045541763</v>
      </c>
      <c r="K72" s="1">
        <v>-0.07502814382</v>
      </c>
      <c r="L72" s="1">
        <v>0.9107272625</v>
      </c>
      <c r="M72" s="1">
        <v>0.5154439211</v>
      </c>
      <c r="N72" s="1">
        <v>0.2435492128</v>
      </c>
      <c r="O72" s="1">
        <v>0.2177180946</v>
      </c>
      <c r="P72" s="2"/>
    </row>
    <row r="73">
      <c r="A73" s="1" t="s">
        <v>97</v>
      </c>
      <c r="B73" s="1" t="s">
        <v>35</v>
      </c>
      <c r="C73" s="1">
        <v>136.0</v>
      </c>
      <c r="D73" s="1">
        <v>3.533</v>
      </c>
      <c r="E73" s="1">
        <f>VLOOKUP($A73,CountriesOfTheW!$A$2:$D$225,4)</f>
        <v>3042004</v>
      </c>
      <c r="F73" s="1">
        <v>4.424490929</v>
      </c>
      <c r="G73" s="1">
        <v>6.629414082</v>
      </c>
      <c r="H73" s="1">
        <v>0.6848668456</v>
      </c>
      <c r="I73" s="1">
        <v>52.78684998</v>
      </c>
      <c r="J73" s="1">
        <v>0.733389914</v>
      </c>
      <c r="K73" s="1">
        <v>0.04057675973</v>
      </c>
      <c r="L73" s="1">
        <v>0.8668063879</v>
      </c>
      <c r="M73" s="1">
        <v>0.6679464579</v>
      </c>
      <c r="N73" s="1">
        <v>0.3913305402</v>
      </c>
      <c r="O73" s="1">
        <v>0.5549915433</v>
      </c>
      <c r="P73" s="2"/>
    </row>
    <row r="74">
      <c r="A74" s="1" t="s">
        <v>98</v>
      </c>
      <c r="B74" s="1" t="s">
        <v>20</v>
      </c>
      <c r="C74" s="1">
        <v>63.0</v>
      </c>
      <c r="D74" s="1">
        <v>5.525</v>
      </c>
      <c r="E74" s="1">
        <f>VLOOKUP($A74,CountriesOfTheW!$A$2:$D$225,4)</f>
        <v>5900754</v>
      </c>
      <c r="F74" s="1">
        <v>5.646852493</v>
      </c>
      <c r="G74" s="2"/>
      <c r="H74" s="1">
        <v>0.8227587938</v>
      </c>
      <c r="I74" s="1">
        <v>61.48470688</v>
      </c>
      <c r="J74" s="1">
        <v>0.7786958814</v>
      </c>
      <c r="K74" s="2"/>
      <c r="L74" s="1">
        <v>0.6730655432</v>
      </c>
      <c r="M74" s="1">
        <v>0.6970493197</v>
      </c>
      <c r="N74" s="1">
        <v>0.3793741763</v>
      </c>
      <c r="O74" s="2"/>
      <c r="P74" s="2"/>
    </row>
    <row r="75">
      <c r="A75" s="1" t="s">
        <v>99</v>
      </c>
      <c r="B75" s="1" t="s">
        <v>18</v>
      </c>
      <c r="C75" s="1">
        <v>48.0</v>
      </c>
      <c r="D75" s="1">
        <v>5.902</v>
      </c>
      <c r="E75" s="1">
        <f>VLOOKUP($A75,CountriesOfTheW!$A$2:$D$225,4)</f>
        <v>3585906</v>
      </c>
      <c r="F75" s="1">
        <v>6.272940636</v>
      </c>
      <c r="G75" s="1">
        <v>10.28265762</v>
      </c>
      <c r="H75" s="1">
        <v>0.9263166189</v>
      </c>
      <c r="I75" s="1">
        <v>67.04169464</v>
      </c>
      <c r="J75" s="1">
        <v>0.7493073344</v>
      </c>
      <c r="K75" s="1">
        <v>-0.1822766215</v>
      </c>
      <c r="L75" s="2"/>
      <c r="M75" s="1">
        <v>0.6076131463</v>
      </c>
      <c r="N75" s="1">
        <v>0.1951188296</v>
      </c>
      <c r="O75" s="1">
        <v>0.3212472796</v>
      </c>
      <c r="P75" s="2"/>
    </row>
    <row r="76">
      <c r="A76" s="1" t="s">
        <v>100</v>
      </c>
      <c r="B76" s="1" t="s">
        <v>28</v>
      </c>
      <c r="C76" s="1">
        <v>17.0</v>
      </c>
      <c r="D76" s="1">
        <v>6.863</v>
      </c>
      <c r="E76" s="1">
        <f>VLOOKUP($A76,CountriesOfTheW!$A$2:$D$225,4)</f>
        <v>474413</v>
      </c>
      <c r="F76" s="1">
        <v>7.061380863</v>
      </c>
      <c r="G76" s="1">
        <v>11.46523094</v>
      </c>
      <c r="H76" s="1">
        <v>0.9054355025</v>
      </c>
      <c r="I76" s="1">
        <v>72.2013092</v>
      </c>
      <c r="J76" s="1">
        <v>0.9028217196</v>
      </c>
      <c r="K76" s="1">
        <v>0.02977144532</v>
      </c>
      <c r="L76" s="1">
        <v>0.3301735818</v>
      </c>
      <c r="M76" s="1">
        <v>0.7658168674</v>
      </c>
      <c r="N76" s="1">
        <v>0.1844670027</v>
      </c>
      <c r="O76" s="1">
        <v>0.7389220595</v>
      </c>
      <c r="P76" s="2"/>
    </row>
    <row r="77">
      <c r="A77" s="1" t="s">
        <v>101</v>
      </c>
      <c r="B77" s="1" t="s">
        <v>18</v>
      </c>
      <c r="C77" s="1">
        <v>85.0</v>
      </c>
      <c r="D77" s="1">
        <v>5.175</v>
      </c>
      <c r="E77" s="1">
        <f>VLOOKUP($A77,CountriesOfTheW!$A$2:$D$225,4)</f>
        <v>2050554</v>
      </c>
      <c r="F77" s="1">
        <v>5.233866692</v>
      </c>
      <c r="G77" s="1">
        <v>9.50363636</v>
      </c>
      <c r="H77" s="1">
        <v>0.7999551296</v>
      </c>
      <c r="I77" s="1">
        <v>65.8757782</v>
      </c>
      <c r="J77" s="1">
        <v>0.752106607</v>
      </c>
      <c r="K77" s="1">
        <v>-0.06272842735</v>
      </c>
      <c r="L77" s="1">
        <v>0.8556972742</v>
      </c>
      <c r="M77" s="1">
        <v>0.5024598837</v>
      </c>
      <c r="N77" s="1">
        <v>0.2993905842</v>
      </c>
      <c r="O77" s="1">
        <v>0.4429164529</v>
      </c>
      <c r="P77" s="2"/>
    </row>
    <row r="78">
      <c r="A78" s="1" t="s">
        <v>102</v>
      </c>
      <c r="B78" s="1" t="s">
        <v>35</v>
      </c>
      <c r="C78" s="1">
        <v>132.0</v>
      </c>
      <c r="D78" s="1">
        <v>3.644</v>
      </c>
      <c r="E78" s="1">
        <f>VLOOKUP($A78,CountriesOfTheW!$A$2:$D$225,4)</f>
        <v>18595469</v>
      </c>
      <c r="F78" s="1">
        <v>4.078620434</v>
      </c>
      <c r="G78" s="1">
        <v>7.249253273</v>
      </c>
      <c r="H78" s="1">
        <v>0.626331985</v>
      </c>
      <c r="I78" s="1">
        <v>56.99448395</v>
      </c>
      <c r="J78" s="1">
        <v>0.5703479052</v>
      </c>
      <c r="K78" s="1">
        <v>-0.02550791204</v>
      </c>
      <c r="L78" s="1">
        <v>0.8472607732</v>
      </c>
      <c r="M78" s="1">
        <v>0.7516980767</v>
      </c>
      <c r="N78" s="1">
        <v>0.3748380244</v>
      </c>
      <c r="O78" s="1">
        <v>0.541916132</v>
      </c>
      <c r="P78" s="2"/>
    </row>
    <row r="79">
      <c r="A79" s="1" t="s">
        <v>103</v>
      </c>
      <c r="B79" s="1" t="s">
        <v>35</v>
      </c>
      <c r="C79" s="1">
        <v>126.0</v>
      </c>
      <c r="D79" s="1">
        <v>3.97</v>
      </c>
      <c r="E79" s="1">
        <f>VLOOKUP($A79,CountriesOfTheW!$A$2:$D$225,4)</f>
        <v>13013926</v>
      </c>
      <c r="F79" s="1">
        <v>3.416862965</v>
      </c>
      <c r="G79" s="1">
        <v>7.00270319</v>
      </c>
      <c r="H79" s="1">
        <v>0.5554227233</v>
      </c>
      <c r="I79" s="1">
        <v>54.23464203</v>
      </c>
      <c r="J79" s="1">
        <v>0.8479207754</v>
      </c>
      <c r="K79" s="1">
        <v>0.021560058</v>
      </c>
      <c r="L79" s="1">
        <v>0.7346366048</v>
      </c>
      <c r="M79" s="1">
        <v>0.6086665392</v>
      </c>
      <c r="N79" s="1">
        <v>0.3120883405</v>
      </c>
      <c r="O79" s="1">
        <v>0.6203325391</v>
      </c>
      <c r="P79" s="2"/>
    </row>
    <row r="80">
      <c r="A80" s="1" t="s">
        <v>104</v>
      </c>
      <c r="B80" s="1" t="s">
        <v>35</v>
      </c>
      <c r="C80" s="1">
        <v>118.0</v>
      </c>
      <c r="D80" s="1">
        <v>4.19</v>
      </c>
      <c r="E80" s="1">
        <f>VLOOKUP($A80,CountriesOfTheW!$A$2:$D$225,4)</f>
        <v>11716829</v>
      </c>
      <c r="F80" s="1">
        <v>4.741850376</v>
      </c>
      <c r="G80" s="1">
        <v>7.608559132</v>
      </c>
      <c r="H80" s="1">
        <v>0.7413594127</v>
      </c>
      <c r="I80" s="1">
        <v>49.17869949</v>
      </c>
      <c r="J80" s="1">
        <v>0.753213346</v>
      </c>
      <c r="K80" s="1">
        <v>-0.06454728544</v>
      </c>
      <c r="L80" s="1">
        <v>0.8626551628</v>
      </c>
      <c r="M80" s="1">
        <v>0.741835773</v>
      </c>
      <c r="N80" s="1">
        <v>0.3927841485</v>
      </c>
      <c r="O80" s="1">
        <v>0.5048201084</v>
      </c>
      <c r="P80" s="2"/>
    </row>
    <row r="81">
      <c r="A81" s="1" t="s">
        <v>105</v>
      </c>
      <c r="B81" s="1" t="s">
        <v>28</v>
      </c>
      <c r="C81" s="1">
        <v>26.0</v>
      </c>
      <c r="D81" s="1">
        <v>6.527</v>
      </c>
      <c r="E81" s="1">
        <f>VLOOKUP($A81,CountriesOfTheW!$A$2:$D$225,4)</f>
        <v>400214</v>
      </c>
      <c r="F81" s="1">
        <v>6.675665855</v>
      </c>
      <c r="G81" s="1">
        <v>10.50269985</v>
      </c>
      <c r="H81" s="1">
        <v>0.9373317957</v>
      </c>
      <c r="I81" s="1">
        <v>71.82951355</v>
      </c>
      <c r="J81" s="1">
        <v>0.9236429334</v>
      </c>
      <c r="K81" s="1">
        <v>0.2417624593</v>
      </c>
      <c r="L81" s="1">
        <v>0.6904945374</v>
      </c>
      <c r="M81" s="1">
        <v>0.7207533717</v>
      </c>
      <c r="N81" s="1">
        <v>0.3024431169</v>
      </c>
      <c r="O81" s="1">
        <v>0.7520051599</v>
      </c>
      <c r="P81" s="2"/>
    </row>
    <row r="82">
      <c r="A82" s="1" t="s">
        <v>106</v>
      </c>
      <c r="B82" s="1" t="s">
        <v>35</v>
      </c>
      <c r="C82" s="1">
        <v>114.0</v>
      </c>
      <c r="D82" s="1">
        <v>4.292</v>
      </c>
      <c r="E82" s="1">
        <f>VLOOKUP($A82,CountriesOfTheW!$A$2:$D$225,4)</f>
        <v>3177388</v>
      </c>
      <c r="F82" s="1">
        <v>4.678159714</v>
      </c>
      <c r="G82" s="1">
        <v>8.187707901</v>
      </c>
      <c r="H82" s="1">
        <v>0.7792252302</v>
      </c>
      <c r="I82" s="1">
        <v>53.33533859</v>
      </c>
      <c r="J82" s="1">
        <v>0.5274468064</v>
      </c>
      <c r="K82" s="1">
        <v>-0.134765625</v>
      </c>
      <c r="L82" s="1">
        <v>0.7773140669</v>
      </c>
      <c r="M82" s="1">
        <v>0.6371070743</v>
      </c>
      <c r="N82" s="1">
        <v>0.2723219395</v>
      </c>
      <c r="O82" s="1">
        <v>0.2921097279</v>
      </c>
      <c r="P82" s="2"/>
    </row>
    <row r="83">
      <c r="A83" s="1" t="s">
        <v>107</v>
      </c>
      <c r="B83" s="1" t="s">
        <v>35</v>
      </c>
      <c r="C83" s="1">
        <v>59.0</v>
      </c>
      <c r="D83" s="1">
        <v>5.629</v>
      </c>
      <c r="E83" s="1">
        <f>VLOOKUP($A83,CountriesOfTheW!$A$2:$D$225,4)</f>
        <v>1240827</v>
      </c>
      <c r="F83" s="1">
        <v>6.174117565</v>
      </c>
      <c r="G83" s="1">
        <v>9.914654732</v>
      </c>
      <c r="H83" s="1">
        <v>0.9101422429</v>
      </c>
      <c r="I83" s="1">
        <v>65.5891571</v>
      </c>
      <c r="J83" s="1">
        <v>0.9123075008</v>
      </c>
      <c r="K83" s="1">
        <v>0.07392941415</v>
      </c>
      <c r="L83" s="1">
        <v>0.8181799054</v>
      </c>
      <c r="M83" s="1">
        <v>0.7477601767</v>
      </c>
      <c r="N83" s="1">
        <v>0.1687211841</v>
      </c>
      <c r="O83" s="1">
        <v>0.6146707535</v>
      </c>
      <c r="P83" s="2"/>
    </row>
    <row r="84">
      <c r="A84" s="1" t="s">
        <v>108</v>
      </c>
      <c r="B84" s="1" t="s">
        <v>22</v>
      </c>
      <c r="C84" s="1">
        <v>24.0</v>
      </c>
      <c r="D84" s="1">
        <v>6.578</v>
      </c>
      <c r="E84" s="3">
        <f>VLOOKUP($A84,CountriesOfTheW!$A$2:$D$225,4)</f>
        <v>107000000</v>
      </c>
      <c r="F84" s="1">
        <v>6.410299301</v>
      </c>
      <c r="G84" s="1">
        <v>9.741969109</v>
      </c>
      <c r="H84" s="1">
        <v>0.7998393774</v>
      </c>
      <c r="I84" s="1">
        <v>68.09822845</v>
      </c>
      <c r="J84" s="1">
        <v>0.8614051342</v>
      </c>
      <c r="K84" s="1">
        <v>-0.2066392154</v>
      </c>
      <c r="L84" s="1">
        <v>0.8008930683</v>
      </c>
      <c r="M84" s="1">
        <v>0.8426423073</v>
      </c>
      <c r="N84" s="1">
        <v>0.2309908867</v>
      </c>
      <c r="O84" s="1">
        <v>0.25695315</v>
      </c>
      <c r="P84" s="2"/>
    </row>
    <row r="85">
      <c r="A85" s="1" t="s">
        <v>109</v>
      </c>
      <c r="B85" s="1" t="s">
        <v>24</v>
      </c>
      <c r="C85" s="1">
        <v>51.0</v>
      </c>
      <c r="D85" s="1">
        <v>5.838</v>
      </c>
      <c r="E85" s="1">
        <f>VLOOKUP($A85,CountriesOfTheW!$A$2:$D$225,4)</f>
        <v>4466706</v>
      </c>
      <c r="F85" s="1">
        <v>5.325530529</v>
      </c>
      <c r="G85" s="1">
        <v>8.545788765</v>
      </c>
      <c r="H85" s="1">
        <v>0.8307679296</v>
      </c>
      <c r="I85" s="1">
        <v>63.70124435</v>
      </c>
      <c r="J85" s="1">
        <v>0.5528252125</v>
      </c>
      <c r="K85" s="1">
        <v>-0.003178872168</v>
      </c>
      <c r="L85" s="1">
        <v>0.9263337851</v>
      </c>
      <c r="M85" s="1">
        <v>0.5814887881</v>
      </c>
      <c r="N85" s="1">
        <v>0.2594777942</v>
      </c>
      <c r="O85" s="1">
        <v>0.1327296346</v>
      </c>
      <c r="P85" s="2"/>
    </row>
    <row r="86">
      <c r="A86" s="1" t="s">
        <v>110</v>
      </c>
      <c r="B86" s="1" t="s">
        <v>49</v>
      </c>
      <c r="C86" s="1">
        <v>91.0</v>
      </c>
      <c r="D86" s="1">
        <v>4.955</v>
      </c>
      <c r="E86" s="1">
        <f>VLOOKUP($A86,CountriesOfTheW!$A$2:$D$225,4)</f>
        <v>2832224</v>
      </c>
      <c r="F86" s="1">
        <v>5.333850384</v>
      </c>
      <c r="G86" s="1">
        <v>9.318548203</v>
      </c>
      <c r="H86" s="1">
        <v>0.9242507815</v>
      </c>
      <c r="I86" s="1">
        <v>62.31261063</v>
      </c>
      <c r="J86" s="1">
        <v>0.6746274233</v>
      </c>
      <c r="K86" s="1">
        <v>0.1064513475</v>
      </c>
      <c r="L86" s="1">
        <v>0.8649522066</v>
      </c>
      <c r="M86" s="1">
        <v>0.6751652956</v>
      </c>
      <c r="N86" s="1">
        <v>0.2135995179</v>
      </c>
      <c r="O86" s="1">
        <v>0.2750583589</v>
      </c>
      <c r="P86" s="2"/>
    </row>
    <row r="87">
      <c r="A87" s="1" t="s">
        <v>111</v>
      </c>
      <c r="B87" s="1" t="s">
        <v>18</v>
      </c>
      <c r="C87" s="1">
        <v>76.0</v>
      </c>
      <c r="D87" s="1">
        <v>5.237</v>
      </c>
      <c r="E87" s="1">
        <f>VLOOKUP($A87,CountriesOfTheW!$A$2:$D$225,4)</f>
        <v>2832224</v>
      </c>
      <c r="F87" s="1">
        <v>5.614798546</v>
      </c>
      <c r="G87" s="1">
        <v>9.694497108</v>
      </c>
      <c r="H87" s="1">
        <v>0.8811998367</v>
      </c>
      <c r="I87" s="1">
        <v>67.14218903</v>
      </c>
      <c r="J87" s="1">
        <v>0.6259062886</v>
      </c>
      <c r="K87" s="1">
        <v>-0.08489078283</v>
      </c>
      <c r="L87" s="1">
        <v>0.7556800246</v>
      </c>
      <c r="M87" s="1">
        <v>0.5191281438</v>
      </c>
      <c r="N87" s="1">
        <v>0.3497850895</v>
      </c>
      <c r="O87" s="1">
        <v>0.3515498936</v>
      </c>
      <c r="P87" s="2"/>
    </row>
    <row r="88">
      <c r="A88" s="1" t="s">
        <v>112</v>
      </c>
      <c r="B88" s="1" t="s">
        <v>20</v>
      </c>
      <c r="C88" s="1">
        <v>77.0</v>
      </c>
      <c r="D88" s="1">
        <v>5.235</v>
      </c>
      <c r="E88" s="1">
        <f>VLOOKUP($A88,CountriesOfTheW!$A$2:$D$225,4)</f>
        <v>33241259</v>
      </c>
      <c r="F88" s="1">
        <v>5.312482834</v>
      </c>
      <c r="G88" s="1">
        <v>8.915043831</v>
      </c>
      <c r="H88" s="1">
        <v>0.6411930919</v>
      </c>
      <c r="I88" s="1">
        <v>65.33885956</v>
      </c>
      <c r="J88" s="1">
        <v>0.814258039</v>
      </c>
      <c r="K88" s="1">
        <v>-0.2279193848</v>
      </c>
      <c r="L88" s="1">
        <v>0.8405024409</v>
      </c>
      <c r="M88" s="1">
        <v>0.5592882037</v>
      </c>
      <c r="N88" s="1">
        <v>0.3227159083</v>
      </c>
      <c r="O88" s="2"/>
      <c r="P88" s="2"/>
    </row>
    <row r="89">
      <c r="A89" s="1" t="s">
        <v>113</v>
      </c>
      <c r="B89" s="1" t="s">
        <v>35</v>
      </c>
      <c r="C89" s="1">
        <v>104.0</v>
      </c>
      <c r="D89" s="1">
        <v>4.55</v>
      </c>
      <c r="E89" s="1">
        <f>VLOOKUP($A89,CountriesOfTheW!$A$2:$D$225,4)</f>
        <v>19686505</v>
      </c>
      <c r="F89" s="1">
        <v>4.279863358</v>
      </c>
      <c r="G89" s="1">
        <v>7.046577454</v>
      </c>
      <c r="H89" s="1">
        <v>0.6784636974</v>
      </c>
      <c r="I89" s="1">
        <v>49.9577446</v>
      </c>
      <c r="J89" s="1">
        <v>0.8226705194</v>
      </c>
      <c r="K89" s="1">
        <v>-0.02150259726</v>
      </c>
      <c r="L89" s="1">
        <v>0.6821089387</v>
      </c>
      <c r="M89" s="1">
        <v>0.648381412</v>
      </c>
      <c r="N89" s="1">
        <v>0.3531765044</v>
      </c>
      <c r="O89" s="1">
        <v>0.7592343688</v>
      </c>
      <c r="P89" s="2"/>
    </row>
    <row r="90">
      <c r="A90" s="1" t="s">
        <v>114</v>
      </c>
      <c r="B90" s="1" t="s">
        <v>43</v>
      </c>
      <c r="C90" s="1">
        <v>105.0</v>
      </c>
      <c r="D90" s="1">
        <v>4.545</v>
      </c>
      <c r="E90" s="1">
        <f>VLOOKUP($A90,CountriesOfTheW!$A$2:$D$225,4)</f>
        <v>47382633</v>
      </c>
      <c r="F90" s="1">
        <v>4.154341698</v>
      </c>
      <c r="G90" s="1">
        <v>8.634504318</v>
      </c>
      <c r="H90" s="1">
        <v>0.7951838374</v>
      </c>
      <c r="I90" s="1">
        <v>57.64122009</v>
      </c>
      <c r="J90" s="1">
        <v>0.8860118389</v>
      </c>
      <c r="K90" s="1">
        <v>0.62870574</v>
      </c>
      <c r="L90" s="1">
        <v>0.6188215017</v>
      </c>
      <c r="M90" s="1">
        <v>0.74564749</v>
      </c>
      <c r="N90" s="1">
        <v>0.2822855413</v>
      </c>
      <c r="O90" s="1">
        <v>0.8241765499</v>
      </c>
      <c r="P90" s="2"/>
    </row>
    <row r="91">
      <c r="A91" s="1" t="s">
        <v>115</v>
      </c>
      <c r="B91" s="1" t="s">
        <v>35</v>
      </c>
      <c r="C91" s="1">
        <v>102.0</v>
      </c>
      <c r="D91" s="1">
        <v>4.574</v>
      </c>
      <c r="E91" s="1">
        <f>VLOOKUP($A91,CountriesOfTheW!$A$2:$D$225,4)</f>
        <v>2044147</v>
      </c>
      <c r="F91" s="1">
        <v>4.441306114</v>
      </c>
      <c r="G91" s="1">
        <v>9.203362465</v>
      </c>
      <c r="H91" s="1">
        <v>0.8283390403</v>
      </c>
      <c r="I91" s="1">
        <v>55.49542618</v>
      </c>
      <c r="J91" s="1">
        <v>0.8104018569</v>
      </c>
      <c r="K91" s="1">
        <v>-0.2017658502</v>
      </c>
      <c r="L91" s="1">
        <v>0.8313028812</v>
      </c>
      <c r="M91" s="1">
        <v>0.7206782103</v>
      </c>
      <c r="N91" s="1">
        <v>0.2772521675</v>
      </c>
      <c r="O91" s="1">
        <v>0.7458536029</v>
      </c>
      <c r="P91" s="2"/>
    </row>
    <row r="92">
      <c r="A92" s="1" t="s">
        <v>116</v>
      </c>
      <c r="B92" s="1" t="s">
        <v>16</v>
      </c>
      <c r="C92" s="1">
        <v>90.0</v>
      </c>
      <c r="D92" s="1">
        <v>4.962</v>
      </c>
      <c r="E92" s="1">
        <f>VLOOKUP($A92,CountriesOfTheW!$A$2:$D$225,4)</f>
        <v>28287147</v>
      </c>
      <c r="F92" s="1">
        <v>4.736692429</v>
      </c>
      <c r="G92" s="1">
        <v>7.801309109</v>
      </c>
      <c r="H92" s="1">
        <v>0.8163833022</v>
      </c>
      <c r="I92" s="1">
        <v>61.26595688</v>
      </c>
      <c r="J92" s="1">
        <v>0.8451476097</v>
      </c>
      <c r="K92" s="1">
        <v>0.1465111375</v>
      </c>
      <c r="L92" s="1">
        <v>0.7701771259</v>
      </c>
      <c r="M92" s="1">
        <v>0.5705770254</v>
      </c>
      <c r="N92" s="1">
        <v>0.3759779334</v>
      </c>
      <c r="O92" s="1">
        <v>0.5595785379</v>
      </c>
      <c r="P92" s="2"/>
    </row>
    <row r="93">
      <c r="A93" s="1" t="s">
        <v>117</v>
      </c>
      <c r="B93" s="1" t="s">
        <v>28</v>
      </c>
      <c r="C93" s="1">
        <v>6.0</v>
      </c>
      <c r="D93" s="1">
        <v>7.377</v>
      </c>
      <c r="E93" s="1">
        <f>VLOOKUP($A93,CountriesOfTheW!$A$2:$D$225,4)</f>
        <v>16491461</v>
      </c>
      <c r="F93" s="1">
        <v>7.458965302</v>
      </c>
      <c r="G93" s="1">
        <v>10.79181385</v>
      </c>
      <c r="H93" s="1">
        <v>0.9365013242</v>
      </c>
      <c r="I93" s="1">
        <v>71.61999512</v>
      </c>
      <c r="J93" s="1">
        <v>0.920319736</v>
      </c>
      <c r="K93" s="1">
        <v>0.2374404669</v>
      </c>
      <c r="L93" s="1">
        <v>0.3631336391</v>
      </c>
      <c r="M93" s="1">
        <v>0.8521848917</v>
      </c>
      <c r="N93" s="1">
        <v>0.1845198423</v>
      </c>
      <c r="O93" s="1">
        <v>0.6695536375</v>
      </c>
      <c r="P93" s="2"/>
    </row>
    <row r="94">
      <c r="A94" s="1" t="s">
        <v>118</v>
      </c>
      <c r="B94" s="1" t="s">
        <v>26</v>
      </c>
      <c r="C94" s="1">
        <v>7.0</v>
      </c>
      <c r="D94" s="1">
        <v>7.314</v>
      </c>
      <c r="E94" s="1">
        <f>VLOOKUP($A94,CountriesOfTheW!$A$2:$D$225,4)</f>
        <v>4076140</v>
      </c>
      <c r="F94" s="1">
        <v>7.32718277</v>
      </c>
      <c r="G94" s="1">
        <v>10.47576237</v>
      </c>
      <c r="H94" s="1">
        <v>0.9549206495</v>
      </c>
      <c r="I94" s="1">
        <v>71.61430359</v>
      </c>
      <c r="J94" s="1">
        <v>0.942279458</v>
      </c>
      <c r="K94" s="1">
        <v>0.2850567102</v>
      </c>
      <c r="L94" s="1">
        <v>0.2218874842</v>
      </c>
      <c r="M94" s="1">
        <v>0.8174312711</v>
      </c>
      <c r="N94" s="1">
        <v>0.1717165709</v>
      </c>
      <c r="O94" s="1">
        <v>0.6090154648</v>
      </c>
      <c r="P94" s="2"/>
    </row>
    <row r="95">
      <c r="A95" s="1" t="s">
        <v>119</v>
      </c>
      <c r="B95" s="1" t="s">
        <v>22</v>
      </c>
      <c r="C95" s="1">
        <v>40.0</v>
      </c>
      <c r="D95" s="1">
        <v>6.071</v>
      </c>
      <c r="E95" s="1">
        <f>VLOOKUP($A95,CountriesOfTheW!$A$2:$D$225,4)</f>
        <v>5570129</v>
      </c>
      <c r="F95" s="1">
        <v>6.476356506</v>
      </c>
      <c r="G95" s="1">
        <v>8.575318336</v>
      </c>
      <c r="H95" s="1">
        <v>0.8380436897</v>
      </c>
      <c r="I95" s="1">
        <v>66.25178528</v>
      </c>
      <c r="J95" s="1">
        <v>0.9221627712</v>
      </c>
      <c r="K95" s="1">
        <v>0.01032670494</v>
      </c>
      <c r="L95" s="1">
        <v>0.6729633212</v>
      </c>
      <c r="M95" s="1">
        <v>0.8497641683</v>
      </c>
      <c r="N95" s="1">
        <v>0.3084478974</v>
      </c>
      <c r="O95" s="1">
        <v>0.5904251933</v>
      </c>
      <c r="P95" s="2"/>
    </row>
    <row r="96">
      <c r="A96" s="1" t="s">
        <v>120</v>
      </c>
      <c r="B96" s="1" t="s">
        <v>35</v>
      </c>
      <c r="C96" s="1">
        <v>125.0</v>
      </c>
      <c r="D96" s="1">
        <v>4.028</v>
      </c>
      <c r="E96" s="1">
        <f>VLOOKUP($A96,CountriesOfTheW!$A$2:$D$225,4)</f>
        <v>12525094</v>
      </c>
      <c r="F96" s="1">
        <v>4.615673542</v>
      </c>
      <c r="G96" s="1">
        <v>6.831231594</v>
      </c>
      <c r="H96" s="1">
        <v>0.5821095705</v>
      </c>
      <c r="I96" s="1">
        <v>51.32594299</v>
      </c>
      <c r="J96" s="1">
        <v>0.68355757</v>
      </c>
      <c r="K96" s="1">
        <v>-0.01223627105</v>
      </c>
      <c r="L96" s="1">
        <v>0.7776600122</v>
      </c>
      <c r="M96" s="1">
        <v>0.7311614156</v>
      </c>
      <c r="N96" s="1">
        <v>0.4265223742</v>
      </c>
      <c r="O96" s="1">
        <v>0.6011172533</v>
      </c>
      <c r="P96" s="2"/>
    </row>
    <row r="97">
      <c r="A97" s="1" t="s">
        <v>121</v>
      </c>
      <c r="B97" s="1" t="s">
        <v>35</v>
      </c>
      <c r="C97" s="1">
        <v>86.0</v>
      </c>
      <c r="D97" s="1">
        <v>5.074</v>
      </c>
      <c r="E97" s="3">
        <f>VLOOKUP($A97,CountriesOfTheW!$A$2:$D$225,4)</f>
        <v>132000000</v>
      </c>
      <c r="F97" s="1">
        <v>5.321928024</v>
      </c>
      <c r="G97" s="1">
        <v>8.58562088</v>
      </c>
      <c r="H97" s="1">
        <v>0.7334685326</v>
      </c>
      <c r="I97" s="1">
        <v>45.8731575</v>
      </c>
      <c r="J97" s="1">
        <v>0.8259055614</v>
      </c>
      <c r="K97" s="1">
        <v>0.1133014858</v>
      </c>
      <c r="L97" s="1">
        <v>0.8348919749</v>
      </c>
      <c r="M97" s="1">
        <v>0.7249905467</v>
      </c>
      <c r="N97" s="1">
        <v>0.2359687686</v>
      </c>
      <c r="O97" s="1">
        <v>0.5587907434</v>
      </c>
      <c r="P97" s="2"/>
    </row>
    <row r="98">
      <c r="A98" s="1" t="s">
        <v>122</v>
      </c>
      <c r="B98" s="1" t="s">
        <v>28</v>
      </c>
      <c r="C98" s="1">
        <v>1.0</v>
      </c>
      <c r="D98" s="1">
        <v>7.537</v>
      </c>
      <c r="E98" s="1">
        <f>VLOOKUP($A98,CountriesOfTheW!$A$2:$D$225,4)</f>
        <v>4610820</v>
      </c>
      <c r="F98" s="1">
        <v>7.578744888</v>
      </c>
      <c r="G98" s="1">
        <v>11.08178902</v>
      </c>
      <c r="H98" s="1">
        <v>0.9501276612</v>
      </c>
      <c r="I98" s="1">
        <v>71.086586</v>
      </c>
      <c r="J98" s="1">
        <v>0.9530168176</v>
      </c>
      <c r="K98" s="1">
        <v>0.2101040334</v>
      </c>
      <c r="L98" s="1">
        <v>0.2497113794</v>
      </c>
      <c r="M98" s="1">
        <v>0.8490999937</v>
      </c>
      <c r="N98" s="1">
        <v>0.2029138058</v>
      </c>
      <c r="O98" s="1">
        <v>0.7171597481</v>
      </c>
      <c r="P98" s="2"/>
    </row>
    <row r="99">
      <c r="A99" s="1" t="s">
        <v>123</v>
      </c>
      <c r="B99" s="1" t="s">
        <v>16</v>
      </c>
      <c r="C99" s="1">
        <v>74.0</v>
      </c>
      <c r="D99" s="1">
        <v>5.269</v>
      </c>
      <c r="E99" s="3">
        <f>VLOOKUP($A99,CountriesOfTheW!$A$2:$D$225,4)</f>
        <v>166000000</v>
      </c>
      <c r="F99" s="1">
        <v>5.830870628</v>
      </c>
      <c r="G99" s="1">
        <v>8.519006729</v>
      </c>
      <c r="H99" s="1">
        <v>0.6902635694</v>
      </c>
      <c r="I99" s="1">
        <v>57.46299744</v>
      </c>
      <c r="J99" s="1">
        <v>0.712657094</v>
      </c>
      <c r="K99" s="1">
        <v>0.03032811172</v>
      </c>
      <c r="L99" s="1">
        <v>0.7139282227</v>
      </c>
      <c r="M99" s="1">
        <v>0.5861669779</v>
      </c>
      <c r="N99" s="1">
        <v>0.3083410859</v>
      </c>
      <c r="O99" s="1">
        <v>0.5574351549</v>
      </c>
      <c r="P99" s="2"/>
    </row>
    <row r="100">
      <c r="A100" s="1" t="s">
        <v>124</v>
      </c>
      <c r="B100" s="1" t="s">
        <v>20</v>
      </c>
      <c r="C100" s="1">
        <v>94.0</v>
      </c>
      <c r="D100" s="1">
        <v>4.775</v>
      </c>
      <c r="E100" s="1">
        <f>VLOOKUP($A100,CountriesOfTheW!$A$2:$D$225,4)</f>
        <v>20579</v>
      </c>
      <c r="F100" s="1">
        <v>4.62813282</v>
      </c>
      <c r="G100" s="2"/>
      <c r="H100" s="1">
        <v>0.8243451118</v>
      </c>
      <c r="I100" s="1">
        <v>63.07249832</v>
      </c>
      <c r="J100" s="1">
        <v>0.6316112876</v>
      </c>
      <c r="K100" s="2"/>
      <c r="L100" s="1">
        <v>0.8306463361</v>
      </c>
      <c r="M100" s="1">
        <v>0.5967655778</v>
      </c>
      <c r="N100" s="1">
        <v>0.4160720408</v>
      </c>
      <c r="O100" s="1">
        <v>0.4144009352</v>
      </c>
      <c r="P100" s="2"/>
    </row>
    <row r="101">
      <c r="A101" s="1" t="s">
        <v>125</v>
      </c>
      <c r="B101" s="1" t="s">
        <v>22</v>
      </c>
      <c r="C101" s="1">
        <v>29.0</v>
      </c>
      <c r="D101" s="1">
        <v>6.452</v>
      </c>
      <c r="E101" s="1">
        <f>VLOOKUP($A101,CountriesOfTheW!$A$2:$D$225,4)</f>
        <v>3191319</v>
      </c>
      <c r="F101" s="1">
        <v>6.567658901</v>
      </c>
      <c r="G101" s="1">
        <v>10.00271416</v>
      </c>
      <c r="H101" s="1">
        <v>0.9119048119</v>
      </c>
      <c r="I101" s="1">
        <v>68.04541016</v>
      </c>
      <c r="J101" s="1">
        <v>0.8995735049</v>
      </c>
      <c r="K101" s="1">
        <v>-0.1640804708</v>
      </c>
      <c r="L101" s="1">
        <v>0.8407770991</v>
      </c>
      <c r="M101" s="1">
        <v>0.8326888084</v>
      </c>
      <c r="N101" s="1">
        <v>0.2423193306</v>
      </c>
      <c r="O101" s="1">
        <v>0.3909960985</v>
      </c>
      <c r="P101" s="2"/>
    </row>
    <row r="102">
      <c r="A102" s="1" t="s">
        <v>126</v>
      </c>
      <c r="B102" s="1" t="s">
        <v>22</v>
      </c>
      <c r="C102" s="1">
        <v>58.0</v>
      </c>
      <c r="D102" s="1">
        <v>5.715</v>
      </c>
      <c r="E102" s="1">
        <f>VLOOKUP($A102,CountriesOfTheW!$A$2:$D$225,4)</f>
        <v>28302603</v>
      </c>
      <c r="F102" s="1">
        <v>5.710936546</v>
      </c>
      <c r="G102" s="1">
        <v>9.413349152</v>
      </c>
      <c r="H102" s="1">
        <v>0.8301233649</v>
      </c>
      <c r="I102" s="1">
        <v>65.40724182</v>
      </c>
      <c r="J102" s="1">
        <v>0.8265521526</v>
      </c>
      <c r="K102" s="1">
        <v>-0.166747421</v>
      </c>
      <c r="L102" s="1">
        <v>0.8953841329</v>
      </c>
      <c r="M102" s="1">
        <v>0.789390862</v>
      </c>
      <c r="N102" s="1">
        <v>0.3938737214</v>
      </c>
      <c r="O102" s="1">
        <v>0.2545953393</v>
      </c>
      <c r="P102" s="2"/>
    </row>
    <row r="103">
      <c r="A103" s="1" t="s">
        <v>127</v>
      </c>
      <c r="B103" s="1" t="s">
        <v>43</v>
      </c>
      <c r="C103" s="1">
        <v>66.0</v>
      </c>
      <c r="D103" s="1">
        <v>5.43</v>
      </c>
      <c r="E103" s="1">
        <f>VLOOKUP($A103,CountriesOfTheW!$A$2:$D$225,4)</f>
        <v>89468677</v>
      </c>
      <c r="F103" s="1">
        <v>5.594270229</v>
      </c>
      <c r="G103" s="1">
        <v>8.938967705</v>
      </c>
      <c r="H103" s="1">
        <v>0.8510285616</v>
      </c>
      <c r="I103" s="1">
        <v>60.25149155</v>
      </c>
      <c r="J103" s="1">
        <v>0.9257031083</v>
      </c>
      <c r="K103" s="1">
        <v>-0.1478516608</v>
      </c>
      <c r="L103" s="1">
        <v>0.7111655474</v>
      </c>
      <c r="M103" s="1">
        <v>0.7689814568</v>
      </c>
      <c r="N103" s="1">
        <v>0.3406215012</v>
      </c>
      <c r="O103" s="1">
        <v>0.8377300501</v>
      </c>
      <c r="P103" s="2"/>
    </row>
    <row r="104">
      <c r="A104" s="1" t="s">
        <v>128</v>
      </c>
      <c r="B104" s="1" t="s">
        <v>18</v>
      </c>
      <c r="C104" s="1">
        <v>43.0</v>
      </c>
      <c r="D104" s="1">
        <v>5.973</v>
      </c>
      <c r="E104" s="1">
        <f>VLOOKUP($A104,CountriesOfTheW!$A$2:$D$225,4)</f>
        <v>38536869</v>
      </c>
      <c r="F104" s="1">
        <v>6.201268196</v>
      </c>
      <c r="G104" s="1">
        <v>10.21113968</v>
      </c>
      <c r="H104" s="1">
        <v>0.8818541169</v>
      </c>
      <c r="I104" s="1">
        <v>69.09680176</v>
      </c>
      <c r="J104" s="1">
        <v>0.8308426142</v>
      </c>
      <c r="K104" s="1">
        <v>-0.1331340075</v>
      </c>
      <c r="L104" s="2"/>
      <c r="M104" s="1">
        <v>0.6774355173</v>
      </c>
      <c r="N104" s="1">
        <v>0.2033877969</v>
      </c>
      <c r="O104" s="1">
        <v>0.5024804473</v>
      </c>
      <c r="P104" s="2"/>
    </row>
    <row r="105">
      <c r="A105" s="1" t="s">
        <v>129</v>
      </c>
      <c r="B105" s="1" t="s">
        <v>28</v>
      </c>
      <c r="C105" s="1">
        <v>82.0</v>
      </c>
      <c r="D105" s="1">
        <v>5.195</v>
      </c>
      <c r="E105" s="1">
        <f>VLOOKUP($A105,CountriesOfTheW!$A$2:$D$225,4)</f>
        <v>10605870</v>
      </c>
      <c r="F105" s="1">
        <v>5.711499214</v>
      </c>
      <c r="G105" s="1">
        <v>10.23670864</v>
      </c>
      <c r="H105" s="1">
        <v>0.8999848366</v>
      </c>
      <c r="I105" s="1">
        <v>72.15874481</v>
      </c>
      <c r="J105" s="1">
        <v>0.9050656557</v>
      </c>
      <c r="K105" s="1">
        <v>-0.1825983971</v>
      </c>
      <c r="L105" s="1">
        <v>0.8809705377</v>
      </c>
      <c r="M105" s="1">
        <v>0.6491510868</v>
      </c>
      <c r="N105" s="1">
        <v>0.2942725718</v>
      </c>
      <c r="O105" s="1">
        <v>0.5010881424</v>
      </c>
      <c r="P105" s="2"/>
    </row>
    <row r="106">
      <c r="A106" s="1" t="s">
        <v>130</v>
      </c>
      <c r="B106" s="1" t="s">
        <v>18</v>
      </c>
      <c r="C106" s="1">
        <v>53.0</v>
      </c>
      <c r="D106" s="1">
        <v>5.825</v>
      </c>
      <c r="E106" s="1">
        <f>VLOOKUP($A106,CountriesOfTheW!$A$2:$D$225,4)</f>
        <v>22303552</v>
      </c>
      <c r="F106" s="1">
        <v>6.089904785</v>
      </c>
      <c r="G106" s="1">
        <v>10.02889156</v>
      </c>
      <c r="H106" s="1">
        <v>0.8112401366</v>
      </c>
      <c r="I106" s="1">
        <v>66.85708618</v>
      </c>
      <c r="J106" s="1">
        <v>0.838586688</v>
      </c>
      <c r="K106" s="1">
        <v>-0.1644207388</v>
      </c>
      <c r="L106" s="1">
        <v>0.9256580472</v>
      </c>
      <c r="M106" s="1">
        <v>0.7337303758</v>
      </c>
      <c r="N106" s="1">
        <v>0.2308361977</v>
      </c>
      <c r="O106" s="1">
        <v>0.2983413339</v>
      </c>
      <c r="P106" s="2"/>
    </row>
    <row r="107">
      <c r="A107" s="1" t="s">
        <v>131</v>
      </c>
      <c r="B107" s="1" t="s">
        <v>24</v>
      </c>
      <c r="C107" s="1">
        <v>46.0</v>
      </c>
      <c r="D107" s="1">
        <v>5.963</v>
      </c>
      <c r="E107" s="3">
        <f>VLOOKUP($A107,CountriesOfTheW!$A$2:$D$225,4)</f>
        <v>143000000</v>
      </c>
      <c r="F107" s="1">
        <v>5.578742981</v>
      </c>
      <c r="G107" s="1">
        <v>10.10368347</v>
      </c>
      <c r="H107" s="1">
        <v>0.8961513042</v>
      </c>
      <c r="I107" s="1">
        <v>62.97878265</v>
      </c>
      <c r="J107" s="1">
        <v>0.7308742404</v>
      </c>
      <c r="K107" s="1">
        <v>-0.1585677862</v>
      </c>
      <c r="L107" s="1">
        <v>0.8615902066</v>
      </c>
      <c r="M107" s="1">
        <v>0.7102302313</v>
      </c>
      <c r="N107" s="1">
        <v>0.1945605278</v>
      </c>
      <c r="O107" s="1">
        <v>0.5565972328</v>
      </c>
      <c r="P107" s="2"/>
    </row>
    <row r="108">
      <c r="A108" s="1" t="s">
        <v>132</v>
      </c>
      <c r="B108" s="1" t="s">
        <v>20</v>
      </c>
      <c r="C108" s="1">
        <v>35.0</v>
      </c>
      <c r="D108" s="1">
        <v>6.344</v>
      </c>
      <c r="E108" s="1">
        <f>VLOOKUP($A108,CountriesOfTheW!$A$2:$D$225,4)</f>
        <v>27019731</v>
      </c>
      <c r="F108" s="1">
        <v>6.294282436</v>
      </c>
      <c r="G108" s="1">
        <v>10.81198788</v>
      </c>
      <c r="H108" s="1">
        <v>0.8400862813</v>
      </c>
      <c r="I108" s="1">
        <v>64.08374023</v>
      </c>
      <c r="J108" s="1">
        <v>0.8141421676</v>
      </c>
      <c r="K108" s="1">
        <v>-0.1569054127</v>
      </c>
      <c r="L108" s="2"/>
      <c r="M108" s="1">
        <v>0.7748757005</v>
      </c>
      <c r="N108" s="1">
        <v>0.305841893</v>
      </c>
      <c r="O108" s="2"/>
      <c r="P108" s="2"/>
    </row>
    <row r="109">
      <c r="A109" s="1" t="s">
        <v>133</v>
      </c>
      <c r="B109" s="1" t="s">
        <v>35</v>
      </c>
      <c r="C109" s="1">
        <v>106.0</v>
      </c>
      <c r="D109" s="1">
        <v>4.535</v>
      </c>
      <c r="E109" s="1">
        <f>VLOOKUP($A109,CountriesOfTheW!$A$2:$D$225,4)</f>
        <v>11987121</v>
      </c>
      <c r="F109" s="1">
        <v>4.683024883</v>
      </c>
      <c r="G109" s="1">
        <v>7.811985493</v>
      </c>
      <c r="H109" s="1">
        <v>0.7437593341</v>
      </c>
      <c r="I109" s="1">
        <v>57.98087692</v>
      </c>
      <c r="J109" s="1">
        <v>0.6869370341</v>
      </c>
      <c r="K109" s="1">
        <v>-0.02906609885</v>
      </c>
      <c r="L109" s="1">
        <v>0.8252418637</v>
      </c>
      <c r="M109" s="1">
        <v>0.745732069</v>
      </c>
      <c r="N109" s="1">
        <v>0.290836066</v>
      </c>
      <c r="O109" s="1">
        <v>0.6107227802</v>
      </c>
      <c r="P109" s="2"/>
    </row>
    <row r="110">
      <c r="A110" s="1" t="s">
        <v>134</v>
      </c>
      <c r="B110" s="1" t="s">
        <v>18</v>
      </c>
      <c r="C110" s="1">
        <v>67.0</v>
      </c>
      <c r="D110" s="1">
        <v>5.395</v>
      </c>
      <c r="E110" s="1">
        <f>VLOOKUP($A110,CountriesOfTheW!$A$2:$D$225,4)</f>
        <v>9396411</v>
      </c>
      <c r="F110" s="1">
        <v>5.122031212</v>
      </c>
      <c r="G110" s="1">
        <v>9.561537743</v>
      </c>
      <c r="H110" s="1">
        <v>0.8837704062</v>
      </c>
      <c r="I110" s="1">
        <v>65.68487549</v>
      </c>
      <c r="J110" s="1">
        <v>0.6848463416</v>
      </c>
      <c r="K110" s="1">
        <v>-0.08141558617</v>
      </c>
      <c r="L110" s="1">
        <v>0.8514578342</v>
      </c>
      <c r="M110" s="1">
        <v>0.5097212195</v>
      </c>
      <c r="N110" s="1">
        <v>0.3264070749</v>
      </c>
      <c r="O110" s="1">
        <v>0.5111979842</v>
      </c>
      <c r="P110" s="2"/>
    </row>
    <row r="111">
      <c r="A111" s="1" t="s">
        <v>135</v>
      </c>
      <c r="B111" s="1" t="s">
        <v>35</v>
      </c>
      <c r="C111" s="1">
        <v>97.0</v>
      </c>
      <c r="D111" s="1">
        <v>4.709</v>
      </c>
      <c r="E111" s="1">
        <f>VLOOKUP($A111,CountriesOfTheW!$A$2:$D$225,4)</f>
        <v>6005250</v>
      </c>
      <c r="F111" s="1">
        <v>4.089562416</v>
      </c>
      <c r="G111" s="1">
        <v>7.253018379</v>
      </c>
      <c r="H111" s="1">
        <v>0.6522871256</v>
      </c>
      <c r="I111" s="1">
        <v>44.38652802</v>
      </c>
      <c r="J111" s="1">
        <v>0.7106135488</v>
      </c>
      <c r="K111" s="1">
        <v>0.08922567964</v>
      </c>
      <c r="L111" s="1">
        <v>0.8483983278</v>
      </c>
      <c r="M111" s="1">
        <v>0.6003682017</v>
      </c>
      <c r="N111" s="1">
        <v>0.4950400293</v>
      </c>
      <c r="O111" s="1">
        <v>0.7375169396</v>
      </c>
      <c r="P111" s="2"/>
    </row>
    <row r="112">
      <c r="A112" s="1" t="s">
        <v>136</v>
      </c>
      <c r="B112" s="1" t="s">
        <v>43</v>
      </c>
      <c r="C112" s="1">
        <v>25.0</v>
      </c>
      <c r="D112" s="1">
        <v>6.572</v>
      </c>
      <c r="E112" s="1">
        <f>VLOOKUP($A112,CountriesOfTheW!$A$2:$D$225,4)</f>
        <v>4492150</v>
      </c>
      <c r="F112" s="1">
        <v>6.378437996</v>
      </c>
      <c r="G112" s="1">
        <v>11.31704998</v>
      </c>
      <c r="H112" s="1">
        <v>0.897349894</v>
      </c>
      <c r="I112" s="1">
        <v>75.81240082</v>
      </c>
      <c r="J112" s="1">
        <v>0.926127851</v>
      </c>
      <c r="K112" s="1">
        <v>0.1204115525</v>
      </c>
      <c r="L112" s="1">
        <v>0.1617906839</v>
      </c>
      <c r="M112" s="1">
        <v>0.8001143932</v>
      </c>
      <c r="N112" s="1">
        <v>0.1793245524</v>
      </c>
      <c r="O112" s="1">
        <v>0.9269979596</v>
      </c>
      <c r="P112" s="2"/>
    </row>
    <row r="113">
      <c r="A113" s="1" t="s">
        <v>137</v>
      </c>
      <c r="B113" s="1" t="s">
        <v>18</v>
      </c>
      <c r="C113" s="1">
        <v>38.0</v>
      </c>
      <c r="D113" s="1">
        <v>6.098</v>
      </c>
      <c r="E113" s="1">
        <f>VLOOKUP($A113,CountriesOfTheW!$A$2:$D$225,4)</f>
        <v>5439448</v>
      </c>
      <c r="F113" s="1">
        <v>6.365509033</v>
      </c>
      <c r="G113" s="1">
        <v>10.31394196</v>
      </c>
      <c r="H113" s="1">
        <v>0.9133866429</v>
      </c>
      <c r="I113" s="1">
        <v>68.77391052</v>
      </c>
      <c r="J113" s="1">
        <v>0.7142246962</v>
      </c>
      <c r="K113" s="1">
        <v>-0.07207684219</v>
      </c>
      <c r="L113" s="1">
        <v>0.9204226732</v>
      </c>
      <c r="M113" s="1">
        <v>0.788020432</v>
      </c>
      <c r="N113" s="1">
        <v>0.2127224803</v>
      </c>
      <c r="O113" s="1">
        <v>0.3416800797</v>
      </c>
      <c r="P113" s="2"/>
    </row>
    <row r="114">
      <c r="A114" s="1" t="s">
        <v>138</v>
      </c>
      <c r="B114" s="1" t="s">
        <v>18</v>
      </c>
      <c r="C114" s="1">
        <v>57.0</v>
      </c>
      <c r="D114" s="1">
        <v>5.758</v>
      </c>
      <c r="E114" s="1">
        <f>VLOOKUP($A114,CountriesOfTheW!$A$2:$D$225,4)</f>
        <v>2010347</v>
      </c>
      <c r="F114" s="1">
        <v>6.166837692</v>
      </c>
      <c r="G114" s="1">
        <v>10.35351658</v>
      </c>
      <c r="H114" s="1">
        <v>0.9281878471</v>
      </c>
      <c r="I114" s="1">
        <v>70.94329071</v>
      </c>
      <c r="J114" s="1">
        <v>0.9208626747</v>
      </c>
      <c r="K114" s="1">
        <v>-0.0334751159</v>
      </c>
      <c r="L114" s="1">
        <v>0.8287947178</v>
      </c>
      <c r="M114" s="1">
        <v>0.6151096821</v>
      </c>
      <c r="N114" s="1">
        <v>0.2856014371</v>
      </c>
      <c r="O114" s="1">
        <v>0.2397797257</v>
      </c>
      <c r="P114" s="2"/>
    </row>
    <row r="115">
      <c r="A115" s="1" t="s">
        <v>139</v>
      </c>
      <c r="B115" s="1" t="s">
        <v>35</v>
      </c>
      <c r="C115" s="1">
        <v>92.0</v>
      </c>
      <c r="D115" s="1">
        <v>4.829</v>
      </c>
      <c r="E115" s="1">
        <f>VLOOKUP($A115,CountriesOfTheW!$A$2:$D$225,4)</f>
        <v>44187637</v>
      </c>
      <c r="F115" s="1">
        <v>4.513655186</v>
      </c>
      <c r="G115" s="1">
        <v>9.405202866</v>
      </c>
      <c r="H115" s="1">
        <v>0.8703132868</v>
      </c>
      <c r="I115" s="1">
        <v>55.22930908</v>
      </c>
      <c r="J115" s="1">
        <v>0.7874279022</v>
      </c>
      <c r="K115" s="1">
        <v>-0.139256224</v>
      </c>
      <c r="L115" s="1">
        <v>0.8647819161</v>
      </c>
      <c r="M115" s="1">
        <v>0.7848007083</v>
      </c>
      <c r="N115" s="1">
        <v>0.2681752443</v>
      </c>
      <c r="O115" s="1">
        <v>0.423274219</v>
      </c>
      <c r="P115" s="2"/>
    </row>
    <row r="116">
      <c r="A116" s="1" t="s">
        <v>140</v>
      </c>
      <c r="B116" s="1" t="s">
        <v>49</v>
      </c>
      <c r="C116" s="1">
        <v>52.0</v>
      </c>
      <c r="D116" s="1">
        <v>5.838</v>
      </c>
      <c r="E116" s="1">
        <f>VLOOKUP($A116,CountriesOfTheW!$A$2:$D$225,4)</f>
        <v>48846823</v>
      </c>
      <c r="F116" s="1">
        <v>5.873887062</v>
      </c>
      <c r="G116" s="1">
        <v>10.48973465</v>
      </c>
      <c r="H116" s="1">
        <v>0.8069299459</v>
      </c>
      <c r="I116" s="1">
        <v>74.04169464</v>
      </c>
      <c r="J116" s="1">
        <v>0.5381137133</v>
      </c>
      <c r="K116" s="1">
        <v>0.003354593879</v>
      </c>
      <c r="L116" s="1">
        <v>0.8506904244</v>
      </c>
      <c r="M116" s="1">
        <v>0.6233775616</v>
      </c>
      <c r="N116" s="1">
        <v>0.234825626</v>
      </c>
      <c r="O116" s="1">
        <v>0.3585821986</v>
      </c>
      <c r="P116" s="2"/>
    </row>
    <row r="117">
      <c r="A117" s="1" t="s">
        <v>141</v>
      </c>
      <c r="B117" s="1" t="s">
        <v>35</v>
      </c>
      <c r="C117" s="1">
        <v>135.0</v>
      </c>
      <c r="D117" s="1">
        <v>3.591</v>
      </c>
      <c r="E117" s="1">
        <f>VLOOKUP($A117,CountriesOfTheW!$A$2:$D$225,4)</f>
        <v>41236378</v>
      </c>
      <c r="F117" s="1">
        <v>2.816622496</v>
      </c>
      <c r="G117" s="2"/>
      <c r="H117" s="1">
        <v>0.5568226576</v>
      </c>
      <c r="I117" s="1">
        <v>50.02017212</v>
      </c>
      <c r="J117" s="1">
        <v>0.4560110867</v>
      </c>
      <c r="K117" s="2"/>
      <c r="L117" s="1">
        <v>0.761269629</v>
      </c>
      <c r="M117" s="1">
        <v>0.5856021643</v>
      </c>
      <c r="N117" s="1">
        <v>0.5173637867</v>
      </c>
      <c r="O117" s="1">
        <v>0.461550504</v>
      </c>
      <c r="P117" s="2"/>
    </row>
    <row r="118">
      <c r="A118" s="1" t="s">
        <v>142</v>
      </c>
      <c r="B118" s="1" t="s">
        <v>28</v>
      </c>
      <c r="C118" s="1">
        <v>33.0</v>
      </c>
      <c r="D118" s="1">
        <v>6.403</v>
      </c>
      <c r="E118" s="1">
        <f>VLOOKUP($A118,CountriesOfTheW!$A$2:$D$225,4)</f>
        <v>40397842</v>
      </c>
      <c r="F118" s="1">
        <v>6.230173111</v>
      </c>
      <c r="G118" s="1">
        <v>10.44522285</v>
      </c>
      <c r="H118" s="1">
        <v>0.9031581879</v>
      </c>
      <c r="I118" s="1">
        <v>74.49821472</v>
      </c>
      <c r="J118" s="1">
        <v>0.7555607557</v>
      </c>
      <c r="K118" s="1">
        <v>-0.04215625301</v>
      </c>
      <c r="L118" s="1">
        <v>0.7912687659</v>
      </c>
      <c r="M118" s="1">
        <v>0.6250556111</v>
      </c>
      <c r="N118" s="1">
        <v>0.3023876548</v>
      </c>
      <c r="O118" s="1">
        <v>0.2695859671</v>
      </c>
      <c r="P118" s="2"/>
    </row>
    <row r="119">
      <c r="A119" s="1" t="s">
        <v>143</v>
      </c>
      <c r="B119" s="1" t="s">
        <v>16</v>
      </c>
      <c r="C119" s="1">
        <v>111.0</v>
      </c>
      <c r="D119" s="1">
        <v>4.44</v>
      </c>
      <c r="E119" s="1">
        <f>VLOOKUP($A119,CountriesOfTheW!$A$2:$D$225,4)</f>
        <v>20222240</v>
      </c>
      <c r="F119" s="1">
        <v>4.330945492</v>
      </c>
      <c r="G119" s="1">
        <v>9.377954483</v>
      </c>
      <c r="H119" s="1">
        <v>0.8227705956</v>
      </c>
      <c r="I119" s="1">
        <v>65.29253387</v>
      </c>
      <c r="J119" s="1">
        <v>0.8270773888</v>
      </c>
      <c r="K119" s="1">
        <v>0.0845772326</v>
      </c>
      <c r="L119" s="1">
        <v>0.8442100286</v>
      </c>
      <c r="M119" s="1">
        <v>0.7949516177</v>
      </c>
      <c r="N119" s="1">
        <v>0.2697275281</v>
      </c>
      <c r="O119" s="1">
        <v>0.5175899267</v>
      </c>
      <c r="P119" s="2"/>
    </row>
    <row r="120">
      <c r="A120" s="1" t="s">
        <v>144</v>
      </c>
      <c r="B120" s="1" t="s">
        <v>28</v>
      </c>
      <c r="C120" s="1">
        <v>9.0</v>
      </c>
      <c r="D120" s="1">
        <v>7.284</v>
      </c>
      <c r="E120" s="1">
        <f>VLOOKUP($A120,CountriesOfTheW!$A$2:$D$225,4)</f>
        <v>9016596</v>
      </c>
      <c r="F120" s="1">
        <v>7.286804676</v>
      </c>
      <c r="G120" s="1">
        <v>10.77040577</v>
      </c>
      <c r="H120" s="1">
        <v>0.9140167832</v>
      </c>
      <c r="I120" s="1">
        <v>73.00654602</v>
      </c>
      <c r="J120" s="1">
        <v>0.9345821142</v>
      </c>
      <c r="K120" s="1">
        <v>0.155486837</v>
      </c>
      <c r="L120" s="1">
        <v>0.2393669188</v>
      </c>
      <c r="M120" s="1">
        <v>0.8135477901</v>
      </c>
      <c r="N120" s="1">
        <v>0.1750668287</v>
      </c>
      <c r="O120" s="1">
        <v>0.5594619513</v>
      </c>
      <c r="P120" s="2"/>
    </row>
    <row r="121">
      <c r="A121" s="1" t="s">
        <v>145</v>
      </c>
      <c r="B121" s="1" t="s">
        <v>28</v>
      </c>
      <c r="C121" s="1">
        <v>4.0</v>
      </c>
      <c r="D121" s="1">
        <v>7.494</v>
      </c>
      <c r="E121" s="1">
        <f>VLOOKUP($A121,CountriesOfTheW!$A$2:$D$225,4)</f>
        <v>7523934</v>
      </c>
      <c r="F121" s="1">
        <v>7.473593235</v>
      </c>
      <c r="G121" s="1">
        <v>10.95554829</v>
      </c>
      <c r="H121" s="1">
        <v>0.9496613741</v>
      </c>
      <c r="I121" s="1">
        <v>73.17375946</v>
      </c>
      <c r="J121" s="1">
        <v>0.9249969125</v>
      </c>
      <c r="K121" s="1">
        <v>0.1678746641</v>
      </c>
      <c r="L121" s="1">
        <v>0.3161834776</v>
      </c>
      <c r="M121" s="1">
        <v>0.7739970684</v>
      </c>
      <c r="N121" s="1">
        <v>0.1958714873</v>
      </c>
      <c r="O121" s="1">
        <v>0.819706738</v>
      </c>
      <c r="P121" s="2"/>
    </row>
    <row r="122">
      <c r="A122" s="1" t="s">
        <v>146</v>
      </c>
      <c r="B122" s="1" t="s">
        <v>49</v>
      </c>
      <c r="C122" s="1">
        <v>32.0</v>
      </c>
      <c r="D122" s="1">
        <v>6.422</v>
      </c>
      <c r="E122" s="1">
        <f>VLOOKUP($A122,CountriesOfTheW!$A$2:$D$225,4)</f>
        <v>23036087</v>
      </c>
      <c r="F122" s="1">
        <v>6.359450817</v>
      </c>
      <c r="G122" s="2"/>
      <c r="H122" s="1">
        <v>0.8911191225</v>
      </c>
      <c r="I122" s="1">
        <v>71.20999908</v>
      </c>
      <c r="J122" s="1">
        <v>0.7596547604</v>
      </c>
      <c r="K122" s="2"/>
      <c r="L122" s="1">
        <v>0.7427800894</v>
      </c>
      <c r="M122" s="1">
        <v>0.8372772932</v>
      </c>
      <c r="N122" s="1">
        <v>0.1141231582</v>
      </c>
      <c r="O122" s="1">
        <v>0.322822392</v>
      </c>
      <c r="P122" s="2"/>
    </row>
    <row r="123">
      <c r="A123" s="1" t="s">
        <v>147</v>
      </c>
      <c r="B123" s="1" t="s">
        <v>24</v>
      </c>
      <c r="C123" s="1">
        <v>88.0</v>
      </c>
      <c r="D123" s="1">
        <v>5.041</v>
      </c>
      <c r="E123" s="1">
        <f>VLOOKUP($A123,CountriesOfTheW!$A$2:$D$225,4)</f>
        <v>7320815</v>
      </c>
      <c r="F123" s="1">
        <v>5.829234123</v>
      </c>
      <c r="G123" s="1">
        <v>7.956589699</v>
      </c>
      <c r="H123" s="1">
        <v>0.6626933217</v>
      </c>
      <c r="I123" s="1">
        <v>62.97124863</v>
      </c>
      <c r="J123" s="1">
        <v>0.832002461</v>
      </c>
      <c r="K123" s="1">
        <v>0.1249361858</v>
      </c>
      <c r="L123" s="1">
        <v>0.7183368802</v>
      </c>
      <c r="M123" s="1">
        <v>0.6026676893</v>
      </c>
      <c r="N123" s="1">
        <v>0.2777253389</v>
      </c>
      <c r="O123" s="1">
        <v>0.9297930598</v>
      </c>
      <c r="P123" s="2"/>
    </row>
    <row r="124">
      <c r="A124" s="1" t="s">
        <v>148</v>
      </c>
      <c r="B124" s="1" t="s">
        <v>35</v>
      </c>
      <c r="C124" s="1">
        <v>139.0</v>
      </c>
      <c r="D124" s="1">
        <v>3.349</v>
      </c>
      <c r="E124" s="1">
        <f>VLOOKUP($A124,CountriesOfTheW!$A$2:$D$225,4)</f>
        <v>37445392</v>
      </c>
      <c r="F124" s="1">
        <v>3.347121239</v>
      </c>
      <c r="G124" s="1">
        <v>7.896313667</v>
      </c>
      <c r="H124" s="1">
        <v>0.7050102949</v>
      </c>
      <c r="I124" s="1">
        <v>56.66548538</v>
      </c>
      <c r="J124" s="1">
        <v>0.8004955053</v>
      </c>
      <c r="K124" s="1">
        <v>0.1065989062</v>
      </c>
      <c r="L124" s="1">
        <v>0.6536060572</v>
      </c>
      <c r="M124" s="1">
        <v>0.714645505</v>
      </c>
      <c r="N124" s="1">
        <v>0.2553356886</v>
      </c>
      <c r="O124" s="1">
        <v>0.9133390188</v>
      </c>
      <c r="P124" s="2"/>
    </row>
    <row r="125">
      <c r="A125" s="1" t="s">
        <v>149</v>
      </c>
      <c r="B125" s="1" t="s">
        <v>43</v>
      </c>
      <c r="C125" s="1">
        <v>31.0</v>
      </c>
      <c r="D125" s="1">
        <v>6.424</v>
      </c>
      <c r="E125" s="1">
        <f>VLOOKUP($A125,CountriesOfTheW!$A$2:$D$225,4)</f>
        <v>64631595</v>
      </c>
      <c r="F125" s="1">
        <v>5.938895226</v>
      </c>
      <c r="G125" s="1">
        <v>9.688437462</v>
      </c>
      <c r="H125" s="1">
        <v>0.8772687316</v>
      </c>
      <c r="I125" s="1">
        <v>66.41879272</v>
      </c>
      <c r="J125" s="1">
        <v>0.9228968024</v>
      </c>
      <c r="K125" s="1">
        <v>0.2024523914</v>
      </c>
      <c r="L125" s="1">
        <v>0.8838167787</v>
      </c>
      <c r="M125" s="1">
        <v>0.8163217902</v>
      </c>
      <c r="N125" s="1">
        <v>0.2315976173</v>
      </c>
      <c r="O125" s="1">
        <v>0.6050788164</v>
      </c>
      <c r="P125" s="2"/>
    </row>
    <row r="126">
      <c r="A126" s="1" t="s">
        <v>150</v>
      </c>
      <c r="B126" s="1" t="s">
        <v>35</v>
      </c>
      <c r="C126" s="1">
        <v>138.0</v>
      </c>
      <c r="D126" s="1">
        <v>3.495</v>
      </c>
      <c r="E126" s="1">
        <f>VLOOKUP($A126,CountriesOfTheW!$A$2:$D$225,4)</f>
        <v>5548702</v>
      </c>
      <c r="F126" s="1">
        <v>4.360805035</v>
      </c>
      <c r="G126" s="1">
        <v>7.251669884</v>
      </c>
      <c r="H126" s="1">
        <v>0.5078052282</v>
      </c>
      <c r="I126" s="1">
        <v>52.25727463</v>
      </c>
      <c r="J126" s="1">
        <v>0.7166944146</v>
      </c>
      <c r="K126" s="1">
        <v>-0.0377044864</v>
      </c>
      <c r="L126" s="1">
        <v>0.7255195975</v>
      </c>
      <c r="M126" s="1">
        <v>0.6141889691</v>
      </c>
      <c r="N126" s="1">
        <v>0.4258242548</v>
      </c>
      <c r="O126" s="1">
        <v>0.4849523604</v>
      </c>
      <c r="P126" s="2"/>
    </row>
    <row r="127">
      <c r="A127" s="1" t="s">
        <v>151</v>
      </c>
      <c r="B127" s="1" t="s">
        <v>22</v>
      </c>
      <c r="C127" s="1">
        <v>36.0</v>
      </c>
      <c r="D127" s="1">
        <v>6.168</v>
      </c>
      <c r="E127" s="1">
        <f>VLOOKUP($A127,CountriesOfTheW!$A$2:$D$225,4)</f>
        <v>1065842</v>
      </c>
      <c r="F127" s="1">
        <v>6.191859722</v>
      </c>
      <c r="G127" s="1">
        <v>10.32386494</v>
      </c>
      <c r="H127" s="1">
        <v>0.916029036</v>
      </c>
      <c r="I127" s="1">
        <v>61.73831177</v>
      </c>
      <c r="J127" s="1">
        <v>0.8591404557</v>
      </c>
      <c r="K127" s="1">
        <v>-0.01460438129</v>
      </c>
      <c r="L127" s="1">
        <v>0.9113363624</v>
      </c>
      <c r="M127" s="1">
        <v>0.8464670777</v>
      </c>
      <c r="N127" s="1">
        <v>0.2480988055</v>
      </c>
      <c r="O127" s="1">
        <v>0.2725408971</v>
      </c>
      <c r="P127" s="2"/>
    </row>
    <row r="128">
      <c r="A128" s="1" t="s">
        <v>152</v>
      </c>
      <c r="B128" s="1" t="s">
        <v>20</v>
      </c>
      <c r="C128" s="1">
        <v>93.0</v>
      </c>
      <c r="D128" s="1">
        <v>4.805</v>
      </c>
      <c r="E128" s="1">
        <f>VLOOKUP($A128,CountriesOfTheW!$A$2:$D$225,4)</f>
        <v>10175014</v>
      </c>
      <c r="F128" s="1">
        <v>4.124342918</v>
      </c>
      <c r="G128" s="1">
        <v>9.294288635</v>
      </c>
      <c r="H128" s="1">
        <v>0.7173815966</v>
      </c>
      <c r="I128" s="1">
        <v>65.88056183</v>
      </c>
      <c r="J128" s="1">
        <v>0.4779566526</v>
      </c>
      <c r="K128" s="1">
        <v>-0.2335311621</v>
      </c>
      <c r="L128" s="1">
        <v>0.8688267469</v>
      </c>
      <c r="M128" s="1">
        <v>0.4209618866</v>
      </c>
      <c r="N128" s="1">
        <v>0.3771968484</v>
      </c>
      <c r="O128" s="1">
        <v>0.2508273125</v>
      </c>
      <c r="P128" s="2"/>
    </row>
    <row r="129">
      <c r="A129" s="1" t="s">
        <v>153</v>
      </c>
      <c r="B129" s="1" t="s">
        <v>20</v>
      </c>
      <c r="C129" s="1">
        <v>64.0</v>
      </c>
      <c r="D129" s="1">
        <v>5.5</v>
      </c>
      <c r="E129" s="1">
        <f>VLOOKUP($A129,CountriesOfTheW!$A$2:$D$225,4)</f>
        <v>70413958</v>
      </c>
      <c r="F129" s="1">
        <v>5.607262135</v>
      </c>
      <c r="G129" s="1">
        <v>10.11937332</v>
      </c>
      <c r="H129" s="1">
        <v>0.876467824</v>
      </c>
      <c r="I129" s="1">
        <v>65.79473114</v>
      </c>
      <c r="J129" s="1">
        <v>0.6444342136</v>
      </c>
      <c r="K129" s="1">
        <v>-0.246927157</v>
      </c>
      <c r="L129" s="1">
        <v>0.6709105372</v>
      </c>
      <c r="M129" s="1">
        <v>0.4498009086</v>
      </c>
      <c r="N129" s="1">
        <v>0.3128461242</v>
      </c>
      <c r="O129" s="1">
        <v>0.5861612558</v>
      </c>
      <c r="P129" s="2"/>
    </row>
    <row r="130">
      <c r="A130" s="1" t="s">
        <v>154</v>
      </c>
      <c r="B130" s="1" t="s">
        <v>24</v>
      </c>
      <c r="C130" s="1">
        <v>55.0</v>
      </c>
      <c r="D130" s="1">
        <v>5.822</v>
      </c>
      <c r="E130" s="1">
        <f>VLOOKUP($A130,CountriesOfTheW!$A$2:$D$225,4)</f>
        <v>5042920</v>
      </c>
      <c r="F130" s="1">
        <v>5.229148865</v>
      </c>
      <c r="G130" s="1">
        <v>9.702640533</v>
      </c>
      <c r="H130" s="1">
        <v>0.908454895</v>
      </c>
      <c r="I130" s="1">
        <v>60.39269257</v>
      </c>
      <c r="J130" s="1">
        <v>0.7203992009</v>
      </c>
      <c r="K130" s="1">
        <v>0.04033754021</v>
      </c>
      <c r="L130" s="2"/>
      <c r="M130" s="1">
        <v>0.5208851099</v>
      </c>
      <c r="N130" s="1">
        <v>0.3496276736</v>
      </c>
      <c r="O130" s="2"/>
      <c r="P130" s="2"/>
    </row>
    <row r="131">
      <c r="A131" s="1" t="s">
        <v>155</v>
      </c>
      <c r="B131" s="1" t="s">
        <v>35</v>
      </c>
      <c r="C131" s="1">
        <v>123.0</v>
      </c>
      <c r="D131" s="1">
        <v>4.081</v>
      </c>
      <c r="E131" s="1">
        <f>VLOOKUP($A131,CountriesOfTheW!$A$2:$D$225,4)</f>
        <v>28195754</v>
      </c>
      <c r="F131" s="1">
        <v>4.000516891</v>
      </c>
      <c r="G131" s="1">
        <v>7.442951202</v>
      </c>
      <c r="H131" s="1">
        <v>0.7399561405</v>
      </c>
      <c r="I131" s="1">
        <v>51.76347733</v>
      </c>
      <c r="J131" s="1">
        <v>0.7723441124</v>
      </c>
      <c r="K131" s="1">
        <v>0.07171998173</v>
      </c>
      <c r="L131" s="1">
        <v>0.81577003</v>
      </c>
      <c r="M131" s="1">
        <v>0.7033756375</v>
      </c>
      <c r="N131" s="1">
        <v>0.4000257254</v>
      </c>
      <c r="O131" s="1">
        <v>0.6551091075</v>
      </c>
      <c r="P131" s="2"/>
    </row>
    <row r="132">
      <c r="A132" s="1" t="s">
        <v>156</v>
      </c>
      <c r="B132" s="1" t="s">
        <v>24</v>
      </c>
      <c r="C132" s="1">
        <v>122.0</v>
      </c>
      <c r="D132" s="1">
        <v>4.096</v>
      </c>
      <c r="E132" s="1">
        <f>VLOOKUP($A132,CountriesOfTheW!$A$2:$D$225,4)</f>
        <v>46710816</v>
      </c>
      <c r="F132" s="1">
        <v>4.311067104</v>
      </c>
      <c r="G132" s="1">
        <v>8.967859268</v>
      </c>
      <c r="H132" s="1">
        <v>0.8583248854</v>
      </c>
      <c r="I132" s="1">
        <v>63.17335129</v>
      </c>
      <c r="J132" s="1">
        <v>0.5988755226</v>
      </c>
      <c r="K132" s="1">
        <v>0.0161250066</v>
      </c>
      <c r="L132" s="1">
        <v>0.9367640018</v>
      </c>
      <c r="M132" s="1">
        <v>0.5971121788</v>
      </c>
      <c r="N132" s="1">
        <v>0.2347638309</v>
      </c>
      <c r="O132" s="1">
        <v>0.1109365299</v>
      </c>
      <c r="P132" s="2"/>
    </row>
    <row r="133">
      <c r="A133" s="1" t="s">
        <v>157</v>
      </c>
      <c r="B133" s="1" t="s">
        <v>20</v>
      </c>
      <c r="C133" s="1">
        <v>20.0</v>
      </c>
      <c r="D133" s="1">
        <v>6.648</v>
      </c>
      <c r="E133" s="1">
        <f>VLOOKUP($A133,CountriesOfTheW!$A$2:$D$225,4)</f>
        <v>2602713</v>
      </c>
      <c r="F133" s="1">
        <v>7.039419651</v>
      </c>
      <c r="G133" s="1">
        <v>11.12180805</v>
      </c>
      <c r="H133" s="1">
        <v>0.8355273604</v>
      </c>
      <c r="I133" s="1">
        <v>68.5815506</v>
      </c>
      <c r="J133" s="1">
        <v>0.9620166421</v>
      </c>
      <c r="K133" s="1">
        <v>0.1911131293</v>
      </c>
      <c r="L133" s="2"/>
      <c r="M133" s="1">
        <v>0.7950348854</v>
      </c>
      <c r="N133" s="1">
        <v>0.2075984478</v>
      </c>
      <c r="O133" s="2"/>
      <c r="P133" s="2"/>
    </row>
    <row r="134">
      <c r="A134" s="1" t="s">
        <v>158</v>
      </c>
      <c r="B134" s="1" t="s">
        <v>28</v>
      </c>
      <c r="C134" s="1">
        <v>18.0</v>
      </c>
      <c r="D134" s="1">
        <v>6.714</v>
      </c>
      <c r="E134" s="1">
        <f>VLOOKUP($A134,CountriesOfTheW!$A$2:$D$225,4)</f>
        <v>60609153</v>
      </c>
      <c r="F134" s="1">
        <v>7.103273392</v>
      </c>
      <c r="G134" s="1">
        <v>10.58457565</v>
      </c>
      <c r="H134" s="1">
        <v>0.9374952912</v>
      </c>
      <c r="I134" s="1">
        <v>72.05612946</v>
      </c>
      <c r="J134" s="1">
        <v>0.8127332926</v>
      </c>
      <c r="K134" s="1">
        <v>0.2810460031</v>
      </c>
      <c r="L134" s="1">
        <v>0.4186113477</v>
      </c>
      <c r="M134" s="1">
        <v>0.7585718036</v>
      </c>
      <c r="N134" s="1">
        <v>0.2095724195</v>
      </c>
      <c r="O134" s="1">
        <v>0.440120846</v>
      </c>
      <c r="P134" s="2"/>
    </row>
    <row r="135">
      <c r="A135" s="1" t="s">
        <v>159</v>
      </c>
      <c r="B135" s="1" t="s">
        <v>26</v>
      </c>
      <c r="C135" s="1">
        <v>13.0</v>
      </c>
      <c r="D135" s="1">
        <v>6.993</v>
      </c>
      <c r="E135" s="3">
        <f>VLOOKUP($A135,CountriesOfTheW!$A$2:$D$225,4)</f>
        <v>298000000</v>
      </c>
      <c r="F135" s="1">
        <v>6.9917593</v>
      </c>
      <c r="G135" s="1">
        <v>10.89986897</v>
      </c>
      <c r="H135" s="1">
        <v>0.9210028648</v>
      </c>
      <c r="I135" s="1">
        <v>69.7709198</v>
      </c>
      <c r="J135" s="1">
        <v>0.868496716</v>
      </c>
      <c r="K135" s="1">
        <v>0.181657359</v>
      </c>
      <c r="L135" s="1">
        <v>0.6811912656</v>
      </c>
      <c r="M135" s="1">
        <v>0.8265553117</v>
      </c>
      <c r="N135" s="1">
        <v>0.268269062</v>
      </c>
      <c r="O135" s="1">
        <v>0.3865350187</v>
      </c>
      <c r="P135" s="2"/>
    </row>
    <row r="136">
      <c r="A136" s="1" t="s">
        <v>160</v>
      </c>
      <c r="B136" s="1" t="s">
        <v>22</v>
      </c>
      <c r="C136" s="1">
        <v>28.0</v>
      </c>
      <c r="D136" s="1">
        <v>6.454</v>
      </c>
      <c r="E136" s="1">
        <f>VLOOKUP($A136,CountriesOfTheW!$A$2:$D$225,4)</f>
        <v>3431932</v>
      </c>
      <c r="F136" s="1">
        <v>6.336009979</v>
      </c>
      <c r="G136" s="1">
        <v>9.917771339</v>
      </c>
      <c r="H136" s="1">
        <v>0.9138016701</v>
      </c>
      <c r="I136" s="1">
        <v>68.38036346</v>
      </c>
      <c r="J136" s="1">
        <v>0.8978516459</v>
      </c>
      <c r="K136" s="1">
        <v>-0.1047621518</v>
      </c>
      <c r="L136" s="1">
        <v>0.6265819669</v>
      </c>
      <c r="M136" s="1">
        <v>0.8358612657</v>
      </c>
      <c r="N136" s="1">
        <v>0.2803233564</v>
      </c>
      <c r="O136" s="1">
        <v>0.4130321145</v>
      </c>
      <c r="P136" s="2"/>
    </row>
    <row r="137">
      <c r="A137" s="1" t="s">
        <v>161</v>
      </c>
      <c r="B137" s="1" t="s">
        <v>24</v>
      </c>
      <c r="C137" s="1">
        <v>44.0</v>
      </c>
      <c r="D137" s="1">
        <v>5.971</v>
      </c>
      <c r="E137" s="1">
        <f>VLOOKUP($A137,CountriesOfTheW!$A$2:$D$225,4)</f>
        <v>27307134</v>
      </c>
      <c r="F137" s="1">
        <v>6.421447754</v>
      </c>
      <c r="G137" s="1">
        <v>8.762778282</v>
      </c>
      <c r="H137" s="1">
        <v>0.9421311021</v>
      </c>
      <c r="I137" s="1">
        <v>63.16617966</v>
      </c>
      <c r="J137" s="1">
        <v>0.9851777554</v>
      </c>
      <c r="K137" s="1">
        <v>0.1140294597</v>
      </c>
      <c r="L137" s="1">
        <v>0.4646416008</v>
      </c>
      <c r="M137" s="1">
        <v>0.838989079</v>
      </c>
      <c r="N137" s="1">
        <v>0.2027374953</v>
      </c>
      <c r="O137" s="1">
        <v>0.9646904469</v>
      </c>
      <c r="P137" s="2"/>
    </row>
    <row r="138">
      <c r="A138" s="1" t="s">
        <v>162</v>
      </c>
      <c r="B138" s="1" t="s">
        <v>43</v>
      </c>
      <c r="C138" s="1">
        <v>87.0</v>
      </c>
      <c r="D138" s="1">
        <v>5.074</v>
      </c>
      <c r="E138" s="1">
        <f>VLOOKUP($A138,CountriesOfTheW!$A$2:$D$225,4)</f>
        <v>84402966</v>
      </c>
      <c r="F138" s="1">
        <v>5.175278664</v>
      </c>
      <c r="G138" s="1">
        <v>8.7426548</v>
      </c>
      <c r="H138" s="2"/>
      <c r="I138" s="1">
        <v>66.24576569</v>
      </c>
      <c r="J138" s="2"/>
      <c r="K138" s="2"/>
      <c r="L138" s="2"/>
      <c r="M138" s="2"/>
      <c r="N138" s="2"/>
      <c r="O138" s="2"/>
      <c r="P138" s="2"/>
    </row>
    <row r="139">
      <c r="A139" s="1" t="s">
        <v>163</v>
      </c>
      <c r="B139" s="1" t="s">
        <v>20</v>
      </c>
      <c r="C139" s="1">
        <v>134.0</v>
      </c>
      <c r="D139" s="1">
        <v>3.593</v>
      </c>
      <c r="E139" s="1">
        <f>VLOOKUP($A139,CountriesOfTheW!$A$2:$D$225,4)</f>
        <v>21456188</v>
      </c>
      <c r="F139" s="1">
        <v>3.253560066</v>
      </c>
      <c r="G139" s="2"/>
      <c r="H139" s="1">
        <v>0.7895550132</v>
      </c>
      <c r="I139" s="1">
        <v>54.98103333</v>
      </c>
      <c r="J139" s="1">
        <v>0.5951907635</v>
      </c>
      <c r="K139" s="2"/>
      <c r="L139" s="2"/>
      <c r="M139" s="1">
        <v>0.4551818967</v>
      </c>
      <c r="N139" s="1">
        <v>0.295063585</v>
      </c>
      <c r="O139" s="1">
        <v>0.2477869838</v>
      </c>
      <c r="P139" s="2"/>
    </row>
    <row r="140">
      <c r="A140" s="1" t="s">
        <v>164</v>
      </c>
      <c r="B140" s="1" t="s">
        <v>35</v>
      </c>
      <c r="C140" s="1">
        <v>107.0</v>
      </c>
      <c r="D140" s="1">
        <v>4.514</v>
      </c>
      <c r="E140" s="1">
        <f>VLOOKUP($A140,CountriesOfTheW!$A$2:$D$225,4)</f>
        <v>11502010</v>
      </c>
      <c r="F140" s="1">
        <v>3.932777405</v>
      </c>
      <c r="G140" s="1">
        <v>8.211669922</v>
      </c>
      <c r="H140" s="1">
        <v>0.7437539101</v>
      </c>
      <c r="I140" s="1">
        <v>53.80378342</v>
      </c>
      <c r="J140" s="1">
        <v>0.8231685758</v>
      </c>
      <c r="K140" s="1">
        <v>0.129821524</v>
      </c>
      <c r="L140" s="1">
        <v>0.7395406365</v>
      </c>
      <c r="M140" s="1">
        <v>0.684623301</v>
      </c>
      <c r="N140" s="1">
        <v>0.3871888816</v>
      </c>
      <c r="O140" s="1">
        <v>0.7170040607</v>
      </c>
      <c r="P140" s="2"/>
    </row>
    <row r="141">
      <c r="A141" s="1" t="s">
        <v>165</v>
      </c>
      <c r="B141" s="1" t="s">
        <v>35</v>
      </c>
      <c r="C141" s="1">
        <v>128.0</v>
      </c>
      <c r="D141" s="1">
        <v>3.875</v>
      </c>
      <c r="E141" s="1">
        <f>VLOOKUP($A141,CountriesOfTheW!$A$2:$D$225,4)</f>
        <v>12236805</v>
      </c>
      <c r="F141" s="1">
        <v>3.63830018</v>
      </c>
      <c r="G141" s="1">
        <v>7.538187027</v>
      </c>
      <c r="H141" s="1">
        <v>0.7541470528</v>
      </c>
      <c r="I141" s="1">
        <v>52.67448425</v>
      </c>
      <c r="J141" s="1">
        <v>0.7528260946</v>
      </c>
      <c r="K141" s="1">
        <v>-0.06600468606</v>
      </c>
      <c r="L141" s="1">
        <v>0.7512080073</v>
      </c>
      <c r="M141" s="1">
        <v>0.8064283729</v>
      </c>
      <c r="N141" s="1">
        <v>0.2240513414</v>
      </c>
      <c r="O141" s="1">
        <v>0.6826466918</v>
      </c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P144" s="2"/>
    </row>
    <row r="145" ht="24.0" customHeight="1">
      <c r="P145" s="2"/>
    </row>
    <row r="146">
      <c r="P146" s="2"/>
    </row>
    <row r="147">
      <c r="P147" s="2"/>
    </row>
    <row r="148">
      <c r="P148" s="2"/>
    </row>
    <row r="149">
      <c r="P149" s="2"/>
    </row>
    <row r="150">
      <c r="P150" s="2"/>
    </row>
    <row r="151">
      <c r="P151" s="2"/>
    </row>
    <row r="152">
      <c r="P152" s="2"/>
    </row>
    <row r="153">
      <c r="P153" s="2"/>
    </row>
    <row r="154">
      <c r="P154" s="2"/>
    </row>
    <row r="155"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5" t="s">
        <v>166</v>
      </c>
      <c r="C1" s="5" t="s">
        <v>1</v>
      </c>
      <c r="D1" s="5" t="s">
        <v>4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  <c r="M1" s="5" t="s">
        <v>175</v>
      </c>
      <c r="N1" s="5" t="s">
        <v>176</v>
      </c>
      <c r="O1" s="5" t="s">
        <v>177</v>
      </c>
      <c r="P1" s="5" t="s">
        <v>178</v>
      </c>
      <c r="Q1" s="5" t="s">
        <v>179</v>
      </c>
      <c r="R1" s="5" t="s">
        <v>180</v>
      </c>
      <c r="S1" s="5" t="s">
        <v>181</v>
      </c>
      <c r="T1" s="5" t="s">
        <v>182</v>
      </c>
      <c r="U1" s="5" t="s">
        <v>183</v>
      </c>
    </row>
    <row r="2">
      <c r="A2" s="5" t="s">
        <v>15</v>
      </c>
      <c r="B2" s="5" t="s">
        <v>184</v>
      </c>
      <c r="C2" s="5" t="s">
        <v>185</v>
      </c>
      <c r="D2" s="6">
        <v>3.1056997E7</v>
      </c>
      <c r="E2" s="6">
        <v>647500.0</v>
      </c>
      <c r="F2" s="6">
        <v>48.0</v>
      </c>
      <c r="G2" s="6">
        <v>0.0</v>
      </c>
      <c r="H2" s="6">
        <v>23.06</v>
      </c>
      <c r="I2" s="6">
        <v>163.07</v>
      </c>
      <c r="J2" s="6">
        <v>700.0</v>
      </c>
      <c r="K2" s="6">
        <v>36.0</v>
      </c>
      <c r="L2" s="6">
        <v>3.2</v>
      </c>
      <c r="M2" s="6">
        <v>12.13</v>
      </c>
      <c r="N2" s="6">
        <v>0.22</v>
      </c>
      <c r="O2" s="6">
        <v>87.65</v>
      </c>
      <c r="P2" s="6">
        <v>1.0</v>
      </c>
      <c r="Q2" s="6">
        <v>46.6</v>
      </c>
      <c r="R2" s="6">
        <v>20.34</v>
      </c>
      <c r="S2" s="6">
        <v>0.38</v>
      </c>
      <c r="T2" s="6">
        <v>0.24</v>
      </c>
      <c r="U2" s="6">
        <v>0.38</v>
      </c>
    </row>
    <row r="3">
      <c r="A3" s="5" t="s">
        <v>17</v>
      </c>
      <c r="B3" s="5" t="s">
        <v>186</v>
      </c>
      <c r="C3" s="5" t="s">
        <v>187</v>
      </c>
      <c r="D3" s="6">
        <v>3581655.0</v>
      </c>
      <c r="E3" s="6">
        <v>28748.0</v>
      </c>
      <c r="F3" s="6">
        <v>124.6</v>
      </c>
      <c r="G3" s="6">
        <v>1.26</v>
      </c>
      <c r="H3" s="6">
        <v>-4.93</v>
      </c>
      <c r="I3" s="6">
        <v>21.52</v>
      </c>
      <c r="J3" s="6">
        <v>4500.0</v>
      </c>
      <c r="K3" s="6">
        <v>86.5</v>
      </c>
      <c r="L3" s="6">
        <v>71.2</v>
      </c>
      <c r="M3" s="6">
        <v>21.09</v>
      </c>
      <c r="N3" s="6">
        <v>4.42</v>
      </c>
      <c r="O3" s="6">
        <v>74.49</v>
      </c>
      <c r="P3" s="6">
        <v>3.0</v>
      </c>
      <c r="Q3" s="6">
        <v>15.11</v>
      </c>
      <c r="R3" s="6">
        <v>5.22</v>
      </c>
      <c r="S3" s="6">
        <v>0.232</v>
      </c>
      <c r="T3" s="6">
        <v>0.188</v>
      </c>
      <c r="U3" s="6">
        <v>0.579</v>
      </c>
    </row>
    <row r="4">
      <c r="A4" s="5" t="s">
        <v>19</v>
      </c>
      <c r="B4" s="5" t="s">
        <v>188</v>
      </c>
      <c r="C4" s="5" t="s">
        <v>189</v>
      </c>
      <c r="D4" s="6">
        <v>3.2930091E7</v>
      </c>
      <c r="E4" s="6">
        <v>2381740.0</v>
      </c>
      <c r="F4" s="6">
        <v>13.8</v>
      </c>
      <c r="G4" s="6">
        <v>0.04</v>
      </c>
      <c r="H4" s="6">
        <v>-0.39</v>
      </c>
      <c r="I4" s="6">
        <v>31.0</v>
      </c>
      <c r="J4" s="6">
        <v>6000.0</v>
      </c>
      <c r="K4" s="6">
        <v>70.0</v>
      </c>
      <c r="L4" s="6">
        <v>78.1</v>
      </c>
      <c r="M4" s="6">
        <v>3.22</v>
      </c>
      <c r="N4" s="6">
        <v>0.25</v>
      </c>
      <c r="O4" s="6">
        <v>96.53</v>
      </c>
      <c r="P4" s="6">
        <v>1.0</v>
      </c>
      <c r="Q4" s="6">
        <v>17.14</v>
      </c>
      <c r="R4" s="6">
        <v>4.61</v>
      </c>
      <c r="S4" s="6">
        <v>0.101</v>
      </c>
      <c r="T4" s="6">
        <v>0.6</v>
      </c>
      <c r="U4" s="6">
        <v>0.298</v>
      </c>
    </row>
    <row r="5">
      <c r="A5" s="5" t="s">
        <v>190</v>
      </c>
      <c r="B5" s="5" t="s">
        <v>191</v>
      </c>
      <c r="C5" s="5" t="s">
        <v>192</v>
      </c>
      <c r="D5" s="6">
        <v>57794.0</v>
      </c>
      <c r="E5" s="6">
        <v>199.0</v>
      </c>
      <c r="F5" s="6">
        <v>290.4</v>
      </c>
      <c r="G5" s="6">
        <v>58.29</v>
      </c>
      <c r="H5" s="6">
        <v>-20.71</v>
      </c>
      <c r="I5" s="6">
        <v>9.27</v>
      </c>
      <c r="J5" s="6">
        <v>8000.0</v>
      </c>
      <c r="K5" s="6">
        <v>97.0</v>
      </c>
      <c r="L5" s="6">
        <v>259.5</v>
      </c>
      <c r="M5" s="6">
        <v>10.0</v>
      </c>
      <c r="N5" s="6">
        <v>15.0</v>
      </c>
      <c r="O5" s="6">
        <v>75.0</v>
      </c>
      <c r="P5" s="6">
        <v>2.0</v>
      </c>
      <c r="Q5" s="6">
        <v>22.46</v>
      </c>
      <c r="R5" s="6">
        <v>3.27</v>
      </c>
      <c r="S5" s="7"/>
      <c r="T5" s="7"/>
      <c r="U5" s="7"/>
    </row>
    <row r="6">
      <c r="A6" s="5" t="s">
        <v>193</v>
      </c>
      <c r="B6" s="5" t="s">
        <v>194</v>
      </c>
      <c r="C6" s="5" t="s">
        <v>195</v>
      </c>
      <c r="D6" s="6">
        <v>71201.0</v>
      </c>
      <c r="E6" s="6">
        <v>468.0</v>
      </c>
      <c r="F6" s="6">
        <v>152.1</v>
      </c>
      <c r="G6" s="6">
        <v>0.0</v>
      </c>
      <c r="H6" s="6">
        <v>6.6</v>
      </c>
      <c r="I6" s="6">
        <v>4.05</v>
      </c>
      <c r="J6" s="6">
        <v>19000.0</v>
      </c>
      <c r="K6" s="6">
        <v>100.0</v>
      </c>
      <c r="L6" s="6">
        <v>497.2</v>
      </c>
      <c r="M6" s="6">
        <v>2.22</v>
      </c>
      <c r="N6" s="6">
        <v>0.0</v>
      </c>
      <c r="O6" s="6">
        <v>97.78</v>
      </c>
      <c r="P6" s="6">
        <v>3.0</v>
      </c>
      <c r="Q6" s="6">
        <v>8.71</v>
      </c>
      <c r="R6" s="6">
        <v>6.25</v>
      </c>
      <c r="S6" s="7"/>
      <c r="T6" s="7"/>
      <c r="U6" s="7"/>
    </row>
    <row r="7">
      <c r="A7" s="5" t="s">
        <v>196</v>
      </c>
      <c r="B7" s="5" t="s">
        <v>197</v>
      </c>
      <c r="C7" s="5" t="s">
        <v>198</v>
      </c>
      <c r="D7" s="6">
        <v>1.2127071E7</v>
      </c>
      <c r="E7" s="6">
        <v>1246700.0</v>
      </c>
      <c r="F7" s="6">
        <v>9.7</v>
      </c>
      <c r="G7" s="6">
        <v>0.13</v>
      </c>
      <c r="H7" s="6">
        <v>0.0</v>
      </c>
      <c r="I7" s="6">
        <v>191.19</v>
      </c>
      <c r="J7" s="6">
        <v>1900.0</v>
      </c>
      <c r="K7" s="6">
        <v>42.0</v>
      </c>
      <c r="L7" s="6">
        <v>7.8</v>
      </c>
      <c r="M7" s="6">
        <v>2.41</v>
      </c>
      <c r="N7" s="6">
        <v>0.24</v>
      </c>
      <c r="O7" s="6">
        <v>97.35</v>
      </c>
      <c r="P7" s="7"/>
      <c r="Q7" s="6">
        <v>45.11</v>
      </c>
      <c r="R7" s="6">
        <v>24.2</v>
      </c>
      <c r="S7" s="6">
        <v>0.096</v>
      </c>
      <c r="T7" s="6">
        <v>0.658</v>
      </c>
      <c r="U7" s="6">
        <v>0.246</v>
      </c>
    </row>
    <row r="8">
      <c r="A8" s="5" t="s">
        <v>199</v>
      </c>
      <c r="B8" s="5" t="s">
        <v>200</v>
      </c>
      <c r="C8" s="5" t="s">
        <v>201</v>
      </c>
      <c r="D8" s="6">
        <v>13477.0</v>
      </c>
      <c r="E8" s="6">
        <v>102.0</v>
      </c>
      <c r="F8" s="6">
        <v>132.1</v>
      </c>
      <c r="G8" s="6">
        <v>59.8</v>
      </c>
      <c r="H8" s="6">
        <v>10.76</v>
      </c>
      <c r="I8" s="6">
        <v>21.03</v>
      </c>
      <c r="J8" s="6">
        <v>8600.0</v>
      </c>
      <c r="K8" s="6">
        <v>95.0</v>
      </c>
      <c r="L8" s="6">
        <v>460.0</v>
      </c>
      <c r="M8" s="6">
        <v>0.0</v>
      </c>
      <c r="N8" s="6">
        <v>0.0</v>
      </c>
      <c r="O8" s="6">
        <v>100.0</v>
      </c>
      <c r="P8" s="6">
        <v>2.0</v>
      </c>
      <c r="Q8" s="6">
        <v>14.17</v>
      </c>
      <c r="R8" s="6">
        <v>5.34</v>
      </c>
      <c r="S8" s="6">
        <v>0.04</v>
      </c>
      <c r="T8" s="6">
        <v>0.18</v>
      </c>
      <c r="U8" s="6">
        <v>0.78</v>
      </c>
    </row>
    <row r="9">
      <c r="A9" s="5" t="s">
        <v>202</v>
      </c>
      <c r="B9" s="5" t="s">
        <v>203</v>
      </c>
      <c r="C9" s="5" t="s">
        <v>201</v>
      </c>
      <c r="D9" s="6">
        <v>69108.0</v>
      </c>
      <c r="E9" s="6">
        <v>443.0</v>
      </c>
      <c r="F9" s="6">
        <v>156.0</v>
      </c>
      <c r="G9" s="6">
        <v>34.54</v>
      </c>
      <c r="H9" s="6">
        <v>-6.15</v>
      </c>
      <c r="I9" s="6">
        <v>19.46</v>
      </c>
      <c r="J9" s="6">
        <v>11000.0</v>
      </c>
      <c r="K9" s="6">
        <v>89.0</v>
      </c>
      <c r="L9" s="6">
        <v>549.9</v>
      </c>
      <c r="M9" s="6">
        <v>18.18</v>
      </c>
      <c r="N9" s="6">
        <v>4.55</v>
      </c>
      <c r="O9" s="6">
        <v>77.27</v>
      </c>
      <c r="P9" s="6">
        <v>2.0</v>
      </c>
      <c r="Q9" s="6">
        <v>16.93</v>
      </c>
      <c r="R9" s="6">
        <v>5.37</v>
      </c>
      <c r="S9" s="6">
        <v>0.038</v>
      </c>
      <c r="T9" s="6">
        <v>0.22</v>
      </c>
      <c r="U9" s="6">
        <v>0.743</v>
      </c>
    </row>
    <row r="10">
      <c r="A10" s="5" t="s">
        <v>21</v>
      </c>
      <c r="B10" s="5" t="s">
        <v>204</v>
      </c>
      <c r="C10" s="5" t="s">
        <v>201</v>
      </c>
      <c r="D10" s="6">
        <v>3.9921833E7</v>
      </c>
      <c r="E10" s="6">
        <v>2766890.0</v>
      </c>
      <c r="F10" s="6">
        <v>14.4</v>
      </c>
      <c r="G10" s="6">
        <v>0.18</v>
      </c>
      <c r="H10" s="6">
        <v>0.61</v>
      </c>
      <c r="I10" s="6">
        <v>15.18</v>
      </c>
      <c r="J10" s="6">
        <v>11200.0</v>
      </c>
      <c r="K10" s="6">
        <v>97.1</v>
      </c>
      <c r="L10" s="6">
        <v>220.4</v>
      </c>
      <c r="M10" s="6">
        <v>12.31</v>
      </c>
      <c r="N10" s="6">
        <v>0.48</v>
      </c>
      <c r="O10" s="6">
        <v>87.21</v>
      </c>
      <c r="P10" s="6">
        <v>3.0</v>
      </c>
      <c r="Q10" s="6">
        <v>16.73</v>
      </c>
      <c r="R10" s="6">
        <v>7.55</v>
      </c>
      <c r="S10" s="6">
        <v>0.095</v>
      </c>
      <c r="T10" s="6">
        <v>0.358</v>
      </c>
      <c r="U10" s="6">
        <v>0.547</v>
      </c>
    </row>
    <row r="11">
      <c r="A11" s="5" t="s">
        <v>23</v>
      </c>
      <c r="B11" s="5" t="s">
        <v>205</v>
      </c>
      <c r="C11" s="5" t="s">
        <v>206</v>
      </c>
      <c r="D11" s="6">
        <v>2976372.0</v>
      </c>
      <c r="E11" s="6">
        <v>29800.0</v>
      </c>
      <c r="F11" s="6">
        <v>99.9</v>
      </c>
      <c r="G11" s="6">
        <v>0.0</v>
      </c>
      <c r="H11" s="6">
        <v>-6.47</v>
      </c>
      <c r="I11" s="6">
        <v>23.28</v>
      </c>
      <c r="J11" s="6">
        <v>3500.0</v>
      </c>
      <c r="K11" s="6">
        <v>98.6</v>
      </c>
      <c r="L11" s="6">
        <v>195.7</v>
      </c>
      <c r="M11" s="6">
        <v>17.55</v>
      </c>
      <c r="N11" s="6">
        <v>2.3</v>
      </c>
      <c r="O11" s="6">
        <v>80.15</v>
      </c>
      <c r="P11" s="6">
        <v>4.0</v>
      </c>
      <c r="Q11" s="6">
        <v>12.07</v>
      </c>
      <c r="R11" s="6">
        <v>8.23</v>
      </c>
      <c r="S11" s="6">
        <v>0.239</v>
      </c>
      <c r="T11" s="6">
        <v>0.343</v>
      </c>
      <c r="U11" s="6">
        <v>0.418</v>
      </c>
    </row>
    <row r="12">
      <c r="A12" s="5" t="s">
        <v>207</v>
      </c>
      <c r="B12" s="5" t="s">
        <v>208</v>
      </c>
      <c r="C12" s="5" t="s">
        <v>201</v>
      </c>
      <c r="D12" s="6">
        <v>71891.0</v>
      </c>
      <c r="E12" s="6">
        <v>193.0</v>
      </c>
      <c r="F12" s="6">
        <v>372.5</v>
      </c>
      <c r="G12" s="6">
        <v>35.49</v>
      </c>
      <c r="H12" s="6">
        <v>0.0</v>
      </c>
      <c r="I12" s="6">
        <v>5.89</v>
      </c>
      <c r="J12" s="6">
        <v>28000.0</v>
      </c>
      <c r="K12" s="6">
        <v>97.0</v>
      </c>
      <c r="L12" s="6">
        <v>516.1</v>
      </c>
      <c r="M12" s="6">
        <v>10.53</v>
      </c>
      <c r="N12" s="6">
        <v>0.0</v>
      </c>
      <c r="O12" s="6">
        <v>89.47</v>
      </c>
      <c r="P12" s="6">
        <v>2.0</v>
      </c>
      <c r="Q12" s="6">
        <v>11.03</v>
      </c>
      <c r="R12" s="6">
        <v>6.68</v>
      </c>
      <c r="S12" s="6">
        <v>0.004</v>
      </c>
      <c r="T12" s="6">
        <v>0.333</v>
      </c>
      <c r="U12" s="6">
        <v>0.663</v>
      </c>
    </row>
    <row r="13">
      <c r="A13" s="5" t="s">
        <v>25</v>
      </c>
      <c r="B13" s="5" t="s">
        <v>209</v>
      </c>
      <c r="C13" s="5" t="s">
        <v>192</v>
      </c>
      <c r="D13" s="6">
        <v>2.0264082E7</v>
      </c>
      <c r="E13" s="6">
        <v>7686850.0</v>
      </c>
      <c r="F13" s="6">
        <v>2.6</v>
      </c>
      <c r="G13" s="6">
        <v>0.34</v>
      </c>
      <c r="H13" s="6">
        <v>3.98</v>
      </c>
      <c r="I13" s="6">
        <v>4.69</v>
      </c>
      <c r="J13" s="6">
        <v>29000.0</v>
      </c>
      <c r="K13" s="6">
        <v>100.0</v>
      </c>
      <c r="L13" s="6">
        <v>565.5</v>
      </c>
      <c r="M13" s="6">
        <v>6.55</v>
      </c>
      <c r="N13" s="6">
        <v>0.04</v>
      </c>
      <c r="O13" s="6">
        <v>93.41</v>
      </c>
      <c r="P13" s="6">
        <v>1.0</v>
      </c>
      <c r="Q13" s="6">
        <v>12.14</v>
      </c>
      <c r="R13" s="6">
        <v>7.51</v>
      </c>
      <c r="S13" s="6">
        <v>0.038</v>
      </c>
      <c r="T13" s="6">
        <v>0.262</v>
      </c>
      <c r="U13" s="6">
        <v>0.7</v>
      </c>
    </row>
    <row r="14">
      <c r="A14" s="5" t="s">
        <v>27</v>
      </c>
      <c r="B14" s="5" t="s">
        <v>210</v>
      </c>
      <c r="C14" s="5" t="s">
        <v>195</v>
      </c>
      <c r="D14" s="6">
        <v>8192880.0</v>
      </c>
      <c r="E14" s="6">
        <v>83870.0</v>
      </c>
      <c r="F14" s="6">
        <v>97.7</v>
      </c>
      <c r="G14" s="6">
        <v>0.0</v>
      </c>
      <c r="H14" s="6">
        <v>2.0</v>
      </c>
      <c r="I14" s="6">
        <v>4.66</v>
      </c>
      <c r="J14" s="6">
        <v>30000.0</v>
      </c>
      <c r="K14" s="6">
        <v>98.0</v>
      </c>
      <c r="L14" s="6">
        <v>452.2</v>
      </c>
      <c r="M14" s="6">
        <v>16.91</v>
      </c>
      <c r="N14" s="6">
        <v>0.86</v>
      </c>
      <c r="O14" s="6">
        <v>82.23</v>
      </c>
      <c r="P14" s="6">
        <v>3.0</v>
      </c>
      <c r="Q14" s="6">
        <v>8.74</v>
      </c>
      <c r="R14" s="6">
        <v>9.76</v>
      </c>
      <c r="S14" s="6">
        <v>0.018</v>
      </c>
      <c r="T14" s="6">
        <v>0.304</v>
      </c>
      <c r="U14" s="6">
        <v>0.678</v>
      </c>
    </row>
    <row r="15">
      <c r="A15" s="5" t="s">
        <v>29</v>
      </c>
      <c r="B15" s="5" t="s">
        <v>211</v>
      </c>
      <c r="C15" s="5" t="s">
        <v>206</v>
      </c>
      <c r="D15" s="6">
        <v>7961619.0</v>
      </c>
      <c r="E15" s="6">
        <v>86600.0</v>
      </c>
      <c r="F15" s="6">
        <v>91.9</v>
      </c>
      <c r="G15" s="6">
        <v>0.0</v>
      </c>
      <c r="H15" s="6">
        <v>-4.9</v>
      </c>
      <c r="I15" s="6">
        <v>81.74</v>
      </c>
      <c r="J15" s="6">
        <v>3400.0</v>
      </c>
      <c r="K15" s="6">
        <v>97.0</v>
      </c>
      <c r="L15" s="6">
        <v>137.1</v>
      </c>
      <c r="M15" s="6">
        <v>19.63</v>
      </c>
      <c r="N15" s="6">
        <v>2.71</v>
      </c>
      <c r="O15" s="6">
        <v>77.66</v>
      </c>
      <c r="P15" s="6">
        <v>1.0</v>
      </c>
      <c r="Q15" s="6">
        <v>20.74</v>
      </c>
      <c r="R15" s="6">
        <v>9.75</v>
      </c>
      <c r="S15" s="6">
        <v>0.141</v>
      </c>
      <c r="T15" s="6">
        <v>0.457</v>
      </c>
      <c r="U15" s="6">
        <v>0.402</v>
      </c>
    </row>
    <row r="16">
      <c r="A16" s="5" t="s">
        <v>212</v>
      </c>
      <c r="B16" s="5" t="s">
        <v>213</v>
      </c>
      <c r="C16" s="5" t="s">
        <v>201</v>
      </c>
      <c r="D16" s="6">
        <v>303770.0</v>
      </c>
      <c r="E16" s="6">
        <v>13940.0</v>
      </c>
      <c r="F16" s="6">
        <v>21.8</v>
      </c>
      <c r="G16" s="6">
        <v>25.41</v>
      </c>
      <c r="H16" s="6">
        <v>-2.2</v>
      </c>
      <c r="I16" s="6">
        <v>25.21</v>
      </c>
      <c r="J16" s="6">
        <v>16700.0</v>
      </c>
      <c r="K16" s="6">
        <v>95.6</v>
      </c>
      <c r="L16" s="6">
        <v>460.6</v>
      </c>
      <c r="M16" s="6">
        <v>0.8</v>
      </c>
      <c r="N16" s="6">
        <v>0.4</v>
      </c>
      <c r="O16" s="6">
        <v>98.8</v>
      </c>
      <c r="P16" s="6">
        <v>2.0</v>
      </c>
      <c r="Q16" s="6">
        <v>17.57</v>
      </c>
      <c r="R16" s="6">
        <v>9.05</v>
      </c>
      <c r="S16" s="6">
        <v>0.03</v>
      </c>
      <c r="T16" s="6">
        <v>0.07</v>
      </c>
      <c r="U16" s="6">
        <v>0.9</v>
      </c>
    </row>
    <row r="17">
      <c r="A17" s="5" t="s">
        <v>30</v>
      </c>
      <c r="B17" s="5" t="s">
        <v>214</v>
      </c>
      <c r="C17" s="5" t="s">
        <v>215</v>
      </c>
      <c r="D17" s="6">
        <v>698585.0</v>
      </c>
      <c r="E17" s="6">
        <v>665.0</v>
      </c>
      <c r="F17" s="6">
        <v>1050.5</v>
      </c>
      <c r="G17" s="6">
        <v>24.21</v>
      </c>
      <c r="H17" s="6">
        <v>1.05</v>
      </c>
      <c r="I17" s="6">
        <v>17.27</v>
      </c>
      <c r="J17" s="6">
        <v>16900.0</v>
      </c>
      <c r="K17" s="6">
        <v>89.1</v>
      </c>
      <c r="L17" s="6">
        <v>281.3</v>
      </c>
      <c r="M17" s="6">
        <v>2.82</v>
      </c>
      <c r="N17" s="6">
        <v>5.63</v>
      </c>
      <c r="O17" s="6">
        <v>91.55</v>
      </c>
      <c r="P17" s="6">
        <v>1.0</v>
      </c>
      <c r="Q17" s="6">
        <v>17.8</v>
      </c>
      <c r="R17" s="6">
        <v>4.14</v>
      </c>
      <c r="S17" s="6">
        <v>0.005</v>
      </c>
      <c r="T17" s="6">
        <v>0.387</v>
      </c>
      <c r="U17" s="6">
        <v>0.608</v>
      </c>
    </row>
    <row r="18">
      <c r="A18" s="5" t="s">
        <v>31</v>
      </c>
      <c r="B18" s="5" t="s">
        <v>216</v>
      </c>
      <c r="C18" s="5" t="s">
        <v>185</v>
      </c>
      <c r="D18" s="8">
        <v>1.47E8</v>
      </c>
      <c r="E18" s="6">
        <v>144000.0</v>
      </c>
      <c r="F18" s="6">
        <v>1023.4</v>
      </c>
      <c r="G18" s="6">
        <v>0.4</v>
      </c>
      <c r="H18" s="6">
        <v>-0.71</v>
      </c>
      <c r="I18" s="6">
        <v>62.6</v>
      </c>
      <c r="J18" s="6">
        <v>1900.0</v>
      </c>
      <c r="K18" s="6">
        <v>43.1</v>
      </c>
      <c r="L18" s="6">
        <v>7.3</v>
      </c>
      <c r="M18" s="6">
        <v>62.11</v>
      </c>
      <c r="N18" s="6">
        <v>3.07</v>
      </c>
      <c r="O18" s="6">
        <v>34.82</v>
      </c>
      <c r="P18" s="6">
        <v>2.0</v>
      </c>
      <c r="Q18" s="6">
        <v>29.8</v>
      </c>
      <c r="R18" s="6">
        <v>8.27</v>
      </c>
      <c r="S18" s="6">
        <v>0.199</v>
      </c>
      <c r="T18" s="6">
        <v>0.198</v>
      </c>
      <c r="U18" s="6">
        <v>0.603</v>
      </c>
    </row>
    <row r="19">
      <c r="A19" s="5" t="s">
        <v>217</v>
      </c>
      <c r="B19" s="5" t="s">
        <v>218</v>
      </c>
      <c r="C19" s="5" t="s">
        <v>201</v>
      </c>
      <c r="D19" s="6">
        <v>279912.0</v>
      </c>
      <c r="E19" s="6">
        <v>431.0</v>
      </c>
      <c r="F19" s="6">
        <v>649.5</v>
      </c>
      <c r="G19" s="6">
        <v>22.51</v>
      </c>
      <c r="H19" s="6">
        <v>-0.31</v>
      </c>
      <c r="I19" s="6">
        <v>12.5</v>
      </c>
      <c r="J19" s="6">
        <v>15700.0</v>
      </c>
      <c r="K19" s="6">
        <v>97.4</v>
      </c>
      <c r="L19" s="6">
        <v>481.9</v>
      </c>
      <c r="M19" s="6">
        <v>37.21</v>
      </c>
      <c r="N19" s="6">
        <v>2.33</v>
      </c>
      <c r="O19" s="6">
        <v>60.46</v>
      </c>
      <c r="P19" s="6">
        <v>2.0</v>
      </c>
      <c r="Q19" s="6">
        <v>12.71</v>
      </c>
      <c r="R19" s="6">
        <v>8.67</v>
      </c>
      <c r="S19" s="6">
        <v>0.06</v>
      </c>
      <c r="T19" s="6">
        <v>0.16</v>
      </c>
      <c r="U19" s="6">
        <v>0.78</v>
      </c>
    </row>
    <row r="20">
      <c r="A20" s="5" t="s">
        <v>32</v>
      </c>
      <c r="B20" s="5" t="s">
        <v>219</v>
      </c>
      <c r="C20" s="5" t="s">
        <v>206</v>
      </c>
      <c r="D20" s="6">
        <v>1.0293011E7</v>
      </c>
      <c r="E20" s="6">
        <v>207600.0</v>
      </c>
      <c r="F20" s="6">
        <v>49.6</v>
      </c>
      <c r="G20" s="6">
        <v>0.0</v>
      </c>
      <c r="H20" s="6">
        <v>2.54</v>
      </c>
      <c r="I20" s="6">
        <v>13.37</v>
      </c>
      <c r="J20" s="6">
        <v>6100.0</v>
      </c>
      <c r="K20" s="6">
        <v>99.6</v>
      </c>
      <c r="L20" s="6">
        <v>319.1</v>
      </c>
      <c r="M20" s="6">
        <v>29.55</v>
      </c>
      <c r="N20" s="6">
        <v>0.6</v>
      </c>
      <c r="O20" s="6">
        <v>69.85</v>
      </c>
      <c r="P20" s="6">
        <v>4.0</v>
      </c>
      <c r="Q20" s="6">
        <v>11.16</v>
      </c>
      <c r="R20" s="6">
        <v>14.02</v>
      </c>
      <c r="S20" s="6">
        <v>0.093</v>
      </c>
      <c r="T20" s="6">
        <v>0.316</v>
      </c>
      <c r="U20" s="6">
        <v>0.591</v>
      </c>
    </row>
    <row r="21">
      <c r="A21" s="5" t="s">
        <v>33</v>
      </c>
      <c r="B21" s="5" t="s">
        <v>220</v>
      </c>
      <c r="C21" s="5" t="s">
        <v>195</v>
      </c>
      <c r="D21" s="6">
        <v>1.0379067E7</v>
      </c>
      <c r="E21" s="6">
        <v>30528.0</v>
      </c>
      <c r="F21" s="6">
        <v>340.0</v>
      </c>
      <c r="G21" s="6">
        <v>0.22</v>
      </c>
      <c r="H21" s="6">
        <v>1.23</v>
      </c>
      <c r="I21" s="6">
        <v>4.68</v>
      </c>
      <c r="J21" s="6">
        <v>29100.0</v>
      </c>
      <c r="K21" s="6">
        <v>98.0</v>
      </c>
      <c r="L21" s="6">
        <v>462.6</v>
      </c>
      <c r="M21" s="6">
        <v>23.28</v>
      </c>
      <c r="N21" s="6">
        <v>0.4</v>
      </c>
      <c r="O21" s="6">
        <v>76.32</v>
      </c>
      <c r="P21" s="6">
        <v>3.0</v>
      </c>
      <c r="Q21" s="6">
        <v>10.38</v>
      </c>
      <c r="R21" s="6">
        <v>10.27</v>
      </c>
      <c r="S21" s="6">
        <v>0.01</v>
      </c>
      <c r="T21" s="6">
        <v>0.24</v>
      </c>
      <c r="U21" s="6">
        <v>0.749</v>
      </c>
    </row>
    <row r="22">
      <c r="A22" s="5" t="s">
        <v>221</v>
      </c>
      <c r="B22" s="5" t="s">
        <v>222</v>
      </c>
      <c r="C22" s="5" t="s">
        <v>201</v>
      </c>
      <c r="D22" s="6">
        <v>287730.0</v>
      </c>
      <c r="E22" s="6">
        <v>22966.0</v>
      </c>
      <c r="F22" s="6">
        <v>12.5</v>
      </c>
      <c r="G22" s="6">
        <v>1.68</v>
      </c>
      <c r="H22" s="6">
        <v>0.0</v>
      </c>
      <c r="I22" s="6">
        <v>25.69</v>
      </c>
      <c r="J22" s="6">
        <v>4900.0</v>
      </c>
      <c r="K22" s="6">
        <v>94.1</v>
      </c>
      <c r="L22" s="6">
        <v>115.7</v>
      </c>
      <c r="M22" s="6">
        <v>2.85</v>
      </c>
      <c r="N22" s="6">
        <v>1.71</v>
      </c>
      <c r="O22" s="6">
        <v>95.44</v>
      </c>
      <c r="P22" s="6">
        <v>2.0</v>
      </c>
      <c r="Q22" s="6">
        <v>28.84</v>
      </c>
      <c r="R22" s="6">
        <v>5.72</v>
      </c>
      <c r="S22" s="6">
        <v>0.142</v>
      </c>
      <c r="T22" s="6">
        <v>0.152</v>
      </c>
      <c r="U22" s="6">
        <v>0.612</v>
      </c>
    </row>
    <row r="23">
      <c r="A23" s="5" t="s">
        <v>34</v>
      </c>
      <c r="B23" s="5" t="s">
        <v>223</v>
      </c>
      <c r="C23" s="5" t="s">
        <v>198</v>
      </c>
      <c r="D23" s="6">
        <v>7862944.0</v>
      </c>
      <c r="E23" s="6">
        <v>112620.0</v>
      </c>
      <c r="F23" s="6">
        <v>69.8</v>
      </c>
      <c r="G23" s="6">
        <v>0.11</v>
      </c>
      <c r="H23" s="6">
        <v>0.0</v>
      </c>
      <c r="I23" s="6">
        <v>85.0</v>
      </c>
      <c r="J23" s="6">
        <v>1100.0</v>
      </c>
      <c r="K23" s="6">
        <v>40.9</v>
      </c>
      <c r="L23" s="6">
        <v>9.7</v>
      </c>
      <c r="M23" s="6">
        <v>18.08</v>
      </c>
      <c r="N23" s="6">
        <v>2.4</v>
      </c>
      <c r="O23" s="6">
        <v>79.52</v>
      </c>
      <c r="P23" s="6">
        <v>2.0</v>
      </c>
      <c r="Q23" s="6">
        <v>38.85</v>
      </c>
      <c r="R23" s="6">
        <v>12.22</v>
      </c>
      <c r="S23" s="6">
        <v>0.316</v>
      </c>
      <c r="T23" s="6">
        <v>0.138</v>
      </c>
      <c r="U23" s="6">
        <v>0.546</v>
      </c>
    </row>
    <row r="24">
      <c r="A24" s="5" t="s">
        <v>224</v>
      </c>
      <c r="B24" s="5" t="s">
        <v>225</v>
      </c>
      <c r="C24" s="5" t="s">
        <v>226</v>
      </c>
      <c r="D24" s="6">
        <v>65773.0</v>
      </c>
      <c r="E24" s="6">
        <v>53.0</v>
      </c>
      <c r="F24" s="6">
        <v>1241.0</v>
      </c>
      <c r="G24" s="6">
        <v>194.34</v>
      </c>
      <c r="H24" s="6">
        <v>2.49</v>
      </c>
      <c r="I24" s="6">
        <v>8.53</v>
      </c>
      <c r="J24" s="6">
        <v>36000.0</v>
      </c>
      <c r="K24" s="6">
        <v>98.0</v>
      </c>
      <c r="L24" s="6">
        <v>851.4</v>
      </c>
      <c r="M24" s="6">
        <v>20.0</v>
      </c>
      <c r="N24" s="6">
        <v>0.0</v>
      </c>
      <c r="O24" s="6">
        <v>80.0</v>
      </c>
      <c r="P24" s="6">
        <v>2.0</v>
      </c>
      <c r="Q24" s="6">
        <v>11.4</v>
      </c>
      <c r="R24" s="6">
        <v>7.74</v>
      </c>
      <c r="S24" s="6">
        <v>0.01</v>
      </c>
      <c r="T24" s="6">
        <v>0.1</v>
      </c>
      <c r="U24" s="6">
        <v>0.89</v>
      </c>
    </row>
    <row r="25">
      <c r="A25" s="5" t="s">
        <v>227</v>
      </c>
      <c r="B25" s="5" t="s">
        <v>228</v>
      </c>
      <c r="C25" s="5" t="s">
        <v>185</v>
      </c>
      <c r="D25" s="6">
        <v>2279723.0</v>
      </c>
      <c r="E25" s="6">
        <v>47000.0</v>
      </c>
      <c r="F25" s="6">
        <v>48.5</v>
      </c>
      <c r="G25" s="6">
        <v>0.0</v>
      </c>
      <c r="H25" s="6">
        <v>0.0</v>
      </c>
      <c r="I25" s="6">
        <v>100.44</v>
      </c>
      <c r="J25" s="6">
        <v>1300.0</v>
      </c>
      <c r="K25" s="6">
        <v>42.2</v>
      </c>
      <c r="L25" s="6">
        <v>14.3</v>
      </c>
      <c r="M25" s="6">
        <v>3.09</v>
      </c>
      <c r="N25" s="6">
        <v>0.43</v>
      </c>
      <c r="O25" s="6">
        <v>96.48</v>
      </c>
      <c r="P25" s="6">
        <v>2.0</v>
      </c>
      <c r="Q25" s="6">
        <v>33.65</v>
      </c>
      <c r="R25" s="6">
        <v>12.7</v>
      </c>
      <c r="S25" s="6">
        <v>0.258</v>
      </c>
      <c r="T25" s="6">
        <v>0.379</v>
      </c>
      <c r="U25" s="6">
        <v>0.363</v>
      </c>
    </row>
    <row r="26">
      <c r="A26" s="5" t="s">
        <v>36</v>
      </c>
      <c r="B26" s="5" t="s">
        <v>229</v>
      </c>
      <c r="C26" s="5" t="s">
        <v>201</v>
      </c>
      <c r="D26" s="6">
        <v>8989046.0</v>
      </c>
      <c r="E26" s="6">
        <v>1098580.0</v>
      </c>
      <c r="F26" s="6">
        <v>8.2</v>
      </c>
      <c r="G26" s="6">
        <v>0.0</v>
      </c>
      <c r="H26" s="6">
        <v>-1.32</v>
      </c>
      <c r="I26" s="6">
        <v>53.11</v>
      </c>
      <c r="J26" s="6">
        <v>2400.0</v>
      </c>
      <c r="K26" s="6">
        <v>87.2</v>
      </c>
      <c r="L26" s="6">
        <v>71.9</v>
      </c>
      <c r="M26" s="6">
        <v>2.67</v>
      </c>
      <c r="N26" s="6">
        <v>0.19</v>
      </c>
      <c r="O26" s="6">
        <v>97.14</v>
      </c>
      <c r="P26" s="6">
        <v>1.5</v>
      </c>
      <c r="Q26" s="6">
        <v>23.3</v>
      </c>
      <c r="R26" s="6">
        <v>7.53</v>
      </c>
      <c r="S26" s="6">
        <v>0.128</v>
      </c>
      <c r="T26" s="6">
        <v>0.352</v>
      </c>
      <c r="U26" s="6">
        <v>0.52</v>
      </c>
    </row>
    <row r="27">
      <c r="A27" s="5" t="s">
        <v>230</v>
      </c>
      <c r="B27" s="5" t="s">
        <v>231</v>
      </c>
      <c r="C27" s="5" t="s">
        <v>187</v>
      </c>
      <c r="D27" s="6">
        <v>4498976.0</v>
      </c>
      <c r="E27" s="6">
        <v>51129.0</v>
      </c>
      <c r="F27" s="6">
        <v>88.0</v>
      </c>
      <c r="G27" s="6">
        <v>0.04</v>
      </c>
      <c r="H27" s="6">
        <v>0.31</v>
      </c>
      <c r="I27" s="6">
        <v>21.05</v>
      </c>
      <c r="J27" s="6">
        <v>6100.0</v>
      </c>
      <c r="K27" s="7"/>
      <c r="L27" s="6">
        <v>215.4</v>
      </c>
      <c r="M27" s="6">
        <v>13.6</v>
      </c>
      <c r="N27" s="6">
        <v>2.96</v>
      </c>
      <c r="O27" s="6">
        <v>83.44</v>
      </c>
      <c r="P27" s="6">
        <v>4.0</v>
      </c>
      <c r="Q27" s="6">
        <v>8.77</v>
      </c>
      <c r="R27" s="6">
        <v>8.27</v>
      </c>
      <c r="S27" s="6">
        <v>0.142</v>
      </c>
      <c r="T27" s="6">
        <v>0.308</v>
      </c>
      <c r="U27" s="6">
        <v>0.55</v>
      </c>
    </row>
    <row r="28">
      <c r="A28" s="5" t="s">
        <v>38</v>
      </c>
      <c r="B28" s="5" t="s">
        <v>232</v>
      </c>
      <c r="C28" s="5" t="s">
        <v>198</v>
      </c>
      <c r="D28" s="6">
        <v>1639833.0</v>
      </c>
      <c r="E28" s="6">
        <v>600370.0</v>
      </c>
      <c r="F28" s="6">
        <v>2.7</v>
      </c>
      <c r="G28" s="6">
        <v>0.0</v>
      </c>
      <c r="H28" s="6">
        <v>0.0</v>
      </c>
      <c r="I28" s="6">
        <v>54.58</v>
      </c>
      <c r="J28" s="6">
        <v>9000.0</v>
      </c>
      <c r="K28" s="6">
        <v>79.8</v>
      </c>
      <c r="L28" s="6">
        <v>80.5</v>
      </c>
      <c r="M28" s="6">
        <v>0.65</v>
      </c>
      <c r="N28" s="6">
        <v>0.01</v>
      </c>
      <c r="O28" s="6">
        <v>99.34</v>
      </c>
      <c r="P28" s="6">
        <v>1.0</v>
      </c>
      <c r="Q28" s="6">
        <v>23.08</v>
      </c>
      <c r="R28" s="6">
        <v>29.5</v>
      </c>
      <c r="S28" s="6">
        <v>0.024</v>
      </c>
      <c r="T28" s="6">
        <v>0.469</v>
      </c>
      <c r="U28" s="6">
        <v>0.507</v>
      </c>
    </row>
    <row r="29">
      <c r="A29" s="5" t="s">
        <v>39</v>
      </c>
      <c r="B29" s="5" t="s">
        <v>233</v>
      </c>
      <c r="C29" s="5" t="s">
        <v>201</v>
      </c>
      <c r="D29" s="8">
        <v>1.88E8</v>
      </c>
      <c r="E29" s="6">
        <v>8511965.0</v>
      </c>
      <c r="F29" s="6">
        <v>22.1</v>
      </c>
      <c r="G29" s="6">
        <v>0.09</v>
      </c>
      <c r="H29" s="6">
        <v>-0.03</v>
      </c>
      <c r="I29" s="6">
        <v>29.61</v>
      </c>
      <c r="J29" s="6">
        <v>7600.0</v>
      </c>
      <c r="K29" s="6">
        <v>86.4</v>
      </c>
      <c r="L29" s="6">
        <v>225.3</v>
      </c>
      <c r="M29" s="6">
        <v>6.96</v>
      </c>
      <c r="N29" s="6">
        <v>0.9</v>
      </c>
      <c r="O29" s="6">
        <v>92.15</v>
      </c>
      <c r="P29" s="6">
        <v>2.0</v>
      </c>
      <c r="Q29" s="6">
        <v>16.56</v>
      </c>
      <c r="R29" s="6">
        <v>6.17</v>
      </c>
      <c r="S29" s="6">
        <v>0.084</v>
      </c>
      <c r="T29" s="6">
        <v>0.4</v>
      </c>
      <c r="U29" s="6">
        <v>0.516</v>
      </c>
    </row>
    <row r="30">
      <c r="A30" s="5" t="s">
        <v>234</v>
      </c>
      <c r="B30" s="5" t="s">
        <v>235</v>
      </c>
      <c r="C30" s="5" t="s">
        <v>201</v>
      </c>
      <c r="D30" s="6">
        <v>23098.0</v>
      </c>
      <c r="E30" s="6">
        <v>153.0</v>
      </c>
      <c r="F30" s="6">
        <v>151.0</v>
      </c>
      <c r="G30" s="6">
        <v>52.29</v>
      </c>
      <c r="H30" s="6">
        <v>10.01</v>
      </c>
      <c r="I30" s="6">
        <v>18.05</v>
      </c>
      <c r="J30" s="6">
        <v>16000.0</v>
      </c>
      <c r="K30" s="6">
        <v>97.8</v>
      </c>
      <c r="L30" s="6">
        <v>506.5</v>
      </c>
      <c r="M30" s="6">
        <v>20.0</v>
      </c>
      <c r="N30" s="6">
        <v>6.67</v>
      </c>
      <c r="O30" s="6">
        <v>73.33</v>
      </c>
      <c r="P30" s="6">
        <v>2.0</v>
      </c>
      <c r="Q30" s="6">
        <v>14.89</v>
      </c>
      <c r="R30" s="6">
        <v>4.42</v>
      </c>
      <c r="S30" s="6">
        <v>0.018</v>
      </c>
      <c r="T30" s="6">
        <v>0.062</v>
      </c>
      <c r="U30" s="6">
        <v>0.92</v>
      </c>
    </row>
    <row r="31">
      <c r="A31" s="5" t="s">
        <v>236</v>
      </c>
      <c r="B31" s="5" t="s">
        <v>237</v>
      </c>
      <c r="C31" s="5" t="s">
        <v>185</v>
      </c>
      <c r="D31" s="6">
        <v>379444.0</v>
      </c>
      <c r="E31" s="6">
        <v>5770.0</v>
      </c>
      <c r="F31" s="6">
        <v>65.8</v>
      </c>
      <c r="G31" s="6">
        <v>2.79</v>
      </c>
      <c r="H31" s="6">
        <v>3.59</v>
      </c>
      <c r="I31" s="6">
        <v>12.61</v>
      </c>
      <c r="J31" s="6">
        <v>18600.0</v>
      </c>
      <c r="K31" s="6">
        <v>93.9</v>
      </c>
      <c r="L31" s="6">
        <v>237.2</v>
      </c>
      <c r="M31" s="6">
        <v>0.57</v>
      </c>
      <c r="N31" s="6">
        <v>0.76</v>
      </c>
      <c r="O31" s="6">
        <v>98.67</v>
      </c>
      <c r="P31" s="6">
        <v>2.0</v>
      </c>
      <c r="Q31" s="6">
        <v>18.79</v>
      </c>
      <c r="R31" s="6">
        <v>3.45</v>
      </c>
      <c r="S31" s="6">
        <v>0.036</v>
      </c>
      <c r="T31" s="6">
        <v>0.561</v>
      </c>
      <c r="U31" s="6">
        <v>0.403</v>
      </c>
    </row>
    <row r="32">
      <c r="A32" s="5" t="s">
        <v>40</v>
      </c>
      <c r="B32" s="5" t="s">
        <v>238</v>
      </c>
      <c r="C32" s="5" t="s">
        <v>187</v>
      </c>
      <c r="D32" s="6">
        <v>7385367.0</v>
      </c>
      <c r="E32" s="6">
        <v>110910.0</v>
      </c>
      <c r="F32" s="6">
        <v>66.6</v>
      </c>
      <c r="G32" s="6">
        <v>0.32</v>
      </c>
      <c r="H32" s="6">
        <v>-4.58</v>
      </c>
      <c r="I32" s="6">
        <v>20.55</v>
      </c>
      <c r="J32" s="6">
        <v>7600.0</v>
      </c>
      <c r="K32" s="6">
        <v>98.6</v>
      </c>
      <c r="L32" s="6">
        <v>336.3</v>
      </c>
      <c r="M32" s="6">
        <v>40.02</v>
      </c>
      <c r="N32" s="6">
        <v>1.92</v>
      </c>
      <c r="O32" s="6">
        <v>58.06</v>
      </c>
      <c r="P32" s="6">
        <v>3.0</v>
      </c>
      <c r="Q32" s="6">
        <v>9.65</v>
      </c>
      <c r="R32" s="6">
        <v>14.27</v>
      </c>
      <c r="S32" s="6">
        <v>0.093</v>
      </c>
      <c r="T32" s="6">
        <v>0.304</v>
      </c>
      <c r="U32" s="6">
        <v>0.603</v>
      </c>
    </row>
    <row r="33">
      <c r="A33" s="5" t="s">
        <v>41</v>
      </c>
      <c r="B33" s="5" t="s">
        <v>239</v>
      </c>
      <c r="C33" s="5" t="s">
        <v>198</v>
      </c>
      <c r="D33" s="6">
        <v>1.3902972E7</v>
      </c>
      <c r="E33" s="6">
        <v>274200.0</v>
      </c>
      <c r="F33" s="6">
        <v>50.7</v>
      </c>
      <c r="G33" s="6">
        <v>0.0</v>
      </c>
      <c r="H33" s="6">
        <v>0.0</v>
      </c>
      <c r="I33" s="6">
        <v>97.57</v>
      </c>
      <c r="J33" s="6">
        <v>1100.0</v>
      </c>
      <c r="K33" s="6">
        <v>26.6</v>
      </c>
      <c r="L33" s="6">
        <v>7.0</v>
      </c>
      <c r="M33" s="6">
        <v>14.43</v>
      </c>
      <c r="N33" s="6">
        <v>0.19</v>
      </c>
      <c r="O33" s="6">
        <v>85.38</v>
      </c>
      <c r="P33" s="6">
        <v>2.0</v>
      </c>
      <c r="Q33" s="6">
        <v>45.62</v>
      </c>
      <c r="R33" s="6">
        <v>15.6</v>
      </c>
      <c r="S33" s="6">
        <v>0.322</v>
      </c>
      <c r="T33" s="6">
        <v>0.196</v>
      </c>
      <c r="U33" s="6">
        <v>0.482</v>
      </c>
    </row>
    <row r="34">
      <c r="A34" s="5" t="s">
        <v>240</v>
      </c>
      <c r="B34" s="5" t="s">
        <v>241</v>
      </c>
      <c r="C34" s="5" t="s">
        <v>198</v>
      </c>
      <c r="D34" s="6">
        <v>8090068.0</v>
      </c>
      <c r="E34" s="6">
        <v>27830.0</v>
      </c>
      <c r="F34" s="6">
        <v>290.7</v>
      </c>
      <c r="G34" s="6">
        <v>0.0</v>
      </c>
      <c r="H34" s="6">
        <v>-0.06</v>
      </c>
      <c r="I34" s="6">
        <v>69.29</v>
      </c>
      <c r="J34" s="6">
        <v>600.0</v>
      </c>
      <c r="K34" s="6">
        <v>51.6</v>
      </c>
      <c r="L34" s="6">
        <v>3.4</v>
      </c>
      <c r="M34" s="6">
        <v>35.05</v>
      </c>
      <c r="N34" s="6">
        <v>14.02</v>
      </c>
      <c r="O34" s="6">
        <v>50.93</v>
      </c>
      <c r="P34" s="6">
        <v>2.0</v>
      </c>
      <c r="Q34" s="6">
        <v>42.22</v>
      </c>
      <c r="R34" s="6">
        <v>13.46</v>
      </c>
      <c r="S34" s="6">
        <v>0.463</v>
      </c>
      <c r="T34" s="6">
        <v>0.203</v>
      </c>
      <c r="U34" s="6">
        <v>0.334</v>
      </c>
    </row>
    <row r="35">
      <c r="A35" s="5" t="s">
        <v>42</v>
      </c>
      <c r="B35" s="5" t="s">
        <v>242</v>
      </c>
      <c r="C35" s="5" t="s">
        <v>185</v>
      </c>
      <c r="D35" s="6">
        <v>1.3881427E7</v>
      </c>
      <c r="E35" s="6">
        <v>181040.0</v>
      </c>
      <c r="F35" s="6">
        <v>76.7</v>
      </c>
      <c r="G35" s="6">
        <v>0.24</v>
      </c>
      <c r="H35" s="6">
        <v>0.0</v>
      </c>
      <c r="I35" s="6">
        <v>71.48</v>
      </c>
      <c r="J35" s="6">
        <v>1900.0</v>
      </c>
      <c r="K35" s="6">
        <v>69.4</v>
      </c>
      <c r="L35" s="6">
        <v>2.6</v>
      </c>
      <c r="M35" s="6">
        <v>20.96</v>
      </c>
      <c r="N35" s="6">
        <v>0.61</v>
      </c>
      <c r="O35" s="6">
        <v>78.43</v>
      </c>
      <c r="P35" s="6">
        <v>2.0</v>
      </c>
      <c r="Q35" s="6">
        <v>26.9</v>
      </c>
      <c r="R35" s="6">
        <v>9.06</v>
      </c>
      <c r="S35" s="6">
        <v>0.35</v>
      </c>
      <c r="T35" s="6">
        <v>0.3</v>
      </c>
      <c r="U35" s="6">
        <v>0.35</v>
      </c>
    </row>
    <row r="36">
      <c r="A36" s="5" t="s">
        <v>44</v>
      </c>
      <c r="B36" s="5" t="s">
        <v>243</v>
      </c>
      <c r="C36" s="5" t="s">
        <v>198</v>
      </c>
      <c r="D36" s="6">
        <v>1.7340702E7</v>
      </c>
      <c r="E36" s="6">
        <v>475440.0</v>
      </c>
      <c r="F36" s="6">
        <v>36.5</v>
      </c>
      <c r="G36" s="6">
        <v>0.08</v>
      </c>
      <c r="H36" s="6">
        <v>0.0</v>
      </c>
      <c r="I36" s="6">
        <v>68.26</v>
      </c>
      <c r="J36" s="6">
        <v>1800.0</v>
      </c>
      <c r="K36" s="6">
        <v>79.0</v>
      </c>
      <c r="L36" s="6">
        <v>5.7</v>
      </c>
      <c r="M36" s="6">
        <v>12.81</v>
      </c>
      <c r="N36" s="6">
        <v>2.58</v>
      </c>
      <c r="O36" s="6">
        <v>84.61</v>
      </c>
      <c r="P36" s="6">
        <v>1.5</v>
      </c>
      <c r="Q36" s="6">
        <v>33.89</v>
      </c>
      <c r="R36" s="6">
        <v>13.47</v>
      </c>
      <c r="S36" s="6">
        <v>0.448</v>
      </c>
      <c r="T36" s="6">
        <v>0.17</v>
      </c>
      <c r="U36" s="6">
        <v>0.382</v>
      </c>
    </row>
    <row r="37">
      <c r="A37" s="5" t="s">
        <v>244</v>
      </c>
      <c r="B37" s="5" t="s">
        <v>245</v>
      </c>
      <c r="C37" s="5" t="s">
        <v>226</v>
      </c>
      <c r="D37" s="6">
        <v>3.3098932E7</v>
      </c>
      <c r="E37" s="6">
        <v>9984670.0</v>
      </c>
      <c r="F37" s="6">
        <v>3.3</v>
      </c>
      <c r="G37" s="6">
        <v>2.02</v>
      </c>
      <c r="H37" s="6">
        <v>5.96</v>
      </c>
      <c r="I37" s="6">
        <v>4.75</v>
      </c>
      <c r="J37" s="6">
        <v>29800.0</v>
      </c>
      <c r="K37" s="6">
        <v>97.0</v>
      </c>
      <c r="L37" s="6">
        <v>552.2</v>
      </c>
      <c r="M37" s="6">
        <v>4.96</v>
      </c>
      <c r="N37" s="6">
        <v>0.02</v>
      </c>
      <c r="O37" s="6">
        <v>95.02</v>
      </c>
      <c r="P37" s="7"/>
      <c r="Q37" s="6">
        <v>10.78</v>
      </c>
      <c r="R37" s="6">
        <v>7.8</v>
      </c>
      <c r="S37" s="6">
        <v>0.022</v>
      </c>
      <c r="T37" s="6">
        <v>0.294</v>
      </c>
      <c r="U37" s="6">
        <v>0.684</v>
      </c>
    </row>
    <row r="38">
      <c r="A38" s="5" t="s">
        <v>246</v>
      </c>
      <c r="B38" s="5" t="s">
        <v>247</v>
      </c>
      <c r="C38" s="5" t="s">
        <v>198</v>
      </c>
      <c r="D38" s="6">
        <v>420979.0</v>
      </c>
      <c r="E38" s="6">
        <v>4033.0</v>
      </c>
      <c r="F38" s="6">
        <v>104.4</v>
      </c>
      <c r="G38" s="6">
        <v>23.93</v>
      </c>
      <c r="H38" s="6">
        <v>-12.07</v>
      </c>
      <c r="I38" s="6">
        <v>47.77</v>
      </c>
      <c r="J38" s="6">
        <v>1400.0</v>
      </c>
      <c r="K38" s="6">
        <v>76.6</v>
      </c>
      <c r="L38" s="6">
        <v>169.6</v>
      </c>
      <c r="M38" s="6">
        <v>9.68</v>
      </c>
      <c r="N38" s="6">
        <v>0.5</v>
      </c>
      <c r="O38" s="6">
        <v>89.82</v>
      </c>
      <c r="P38" s="6">
        <v>3.0</v>
      </c>
      <c r="Q38" s="6">
        <v>24.87</v>
      </c>
      <c r="R38" s="6">
        <v>6.55</v>
      </c>
      <c r="S38" s="6">
        <v>0.121</v>
      </c>
      <c r="T38" s="6">
        <v>0.219</v>
      </c>
      <c r="U38" s="6">
        <v>0.66</v>
      </c>
    </row>
    <row r="39">
      <c r="A39" s="5" t="s">
        <v>248</v>
      </c>
      <c r="B39" s="5" t="s">
        <v>249</v>
      </c>
      <c r="C39" s="5" t="s">
        <v>201</v>
      </c>
      <c r="D39" s="6">
        <v>45436.0</v>
      </c>
      <c r="E39" s="6">
        <v>262.0</v>
      </c>
      <c r="F39" s="6">
        <v>173.4</v>
      </c>
      <c r="G39" s="6">
        <v>61.07</v>
      </c>
      <c r="H39" s="6">
        <v>18.75</v>
      </c>
      <c r="I39" s="6">
        <v>8.19</v>
      </c>
      <c r="J39" s="6">
        <v>35000.0</v>
      </c>
      <c r="K39" s="6">
        <v>98.0</v>
      </c>
      <c r="L39" s="6">
        <v>836.3</v>
      </c>
      <c r="M39" s="6">
        <v>3.85</v>
      </c>
      <c r="N39" s="6">
        <v>0.0</v>
      </c>
      <c r="O39" s="6">
        <v>96.15</v>
      </c>
      <c r="P39" s="6">
        <v>2.0</v>
      </c>
      <c r="Q39" s="6">
        <v>12.74</v>
      </c>
      <c r="R39" s="6">
        <v>4.89</v>
      </c>
      <c r="S39" s="6">
        <v>0.014</v>
      </c>
      <c r="T39" s="6">
        <v>0.032</v>
      </c>
      <c r="U39" s="6">
        <v>0.954</v>
      </c>
    </row>
    <row r="40">
      <c r="A40" s="5" t="s">
        <v>45</v>
      </c>
      <c r="B40" s="5" t="s">
        <v>250</v>
      </c>
      <c r="C40" s="5" t="s">
        <v>198</v>
      </c>
      <c r="D40" s="6">
        <v>4303356.0</v>
      </c>
      <c r="E40" s="6">
        <v>622984.0</v>
      </c>
      <c r="F40" s="6">
        <v>6.9</v>
      </c>
      <c r="G40" s="6">
        <v>0.0</v>
      </c>
      <c r="H40" s="6">
        <v>0.0</v>
      </c>
      <c r="I40" s="6">
        <v>91.0</v>
      </c>
      <c r="J40" s="6">
        <v>1100.0</v>
      </c>
      <c r="K40" s="6">
        <v>51.0</v>
      </c>
      <c r="L40" s="6">
        <v>2.3</v>
      </c>
      <c r="M40" s="6">
        <v>3.1</v>
      </c>
      <c r="N40" s="6">
        <v>0.14</v>
      </c>
      <c r="O40" s="6">
        <v>96.76</v>
      </c>
      <c r="P40" s="6">
        <v>2.0</v>
      </c>
      <c r="Q40" s="6">
        <v>33.91</v>
      </c>
      <c r="R40" s="6">
        <v>18.65</v>
      </c>
      <c r="S40" s="6">
        <v>0.55</v>
      </c>
      <c r="T40" s="6">
        <v>0.2</v>
      </c>
      <c r="U40" s="6">
        <v>0.25</v>
      </c>
    </row>
    <row r="41">
      <c r="A41" s="5" t="s">
        <v>46</v>
      </c>
      <c r="B41" s="5" t="s">
        <v>251</v>
      </c>
      <c r="C41" s="5" t="s">
        <v>198</v>
      </c>
      <c r="D41" s="6">
        <v>9944201.0</v>
      </c>
      <c r="E41" s="6">
        <v>1284000.0</v>
      </c>
      <c r="F41" s="6">
        <v>7.7</v>
      </c>
      <c r="G41" s="6">
        <v>0.0</v>
      </c>
      <c r="H41" s="6">
        <v>-0.11</v>
      </c>
      <c r="I41" s="6">
        <v>93.82</v>
      </c>
      <c r="J41" s="6">
        <v>1200.0</v>
      </c>
      <c r="K41" s="6">
        <v>47.5</v>
      </c>
      <c r="L41" s="6">
        <v>1.3</v>
      </c>
      <c r="M41" s="6">
        <v>2.86</v>
      </c>
      <c r="N41" s="6">
        <v>0.02</v>
      </c>
      <c r="O41" s="6">
        <v>97.12</v>
      </c>
      <c r="P41" s="6">
        <v>2.0</v>
      </c>
      <c r="Q41" s="6">
        <v>45.73</v>
      </c>
      <c r="R41" s="6">
        <v>16.38</v>
      </c>
      <c r="S41" s="6">
        <v>0.335</v>
      </c>
      <c r="T41" s="6">
        <v>0.259</v>
      </c>
      <c r="U41" s="6">
        <v>0.406</v>
      </c>
    </row>
    <row r="42">
      <c r="A42" s="5" t="s">
        <v>47</v>
      </c>
      <c r="B42" s="5" t="s">
        <v>252</v>
      </c>
      <c r="C42" s="5" t="s">
        <v>201</v>
      </c>
      <c r="D42" s="6">
        <v>1.6134219E7</v>
      </c>
      <c r="E42" s="6">
        <v>756950.0</v>
      </c>
      <c r="F42" s="6">
        <v>21.3</v>
      </c>
      <c r="G42" s="6">
        <v>0.85</v>
      </c>
      <c r="H42" s="6">
        <v>0.0</v>
      </c>
      <c r="I42" s="6">
        <v>8.8</v>
      </c>
      <c r="J42" s="6">
        <v>9900.0</v>
      </c>
      <c r="K42" s="6">
        <v>96.2</v>
      </c>
      <c r="L42" s="6">
        <v>213.0</v>
      </c>
      <c r="M42" s="6">
        <v>2.65</v>
      </c>
      <c r="N42" s="6">
        <v>0.42</v>
      </c>
      <c r="O42" s="6">
        <v>96.93</v>
      </c>
      <c r="P42" s="6">
        <v>3.0</v>
      </c>
      <c r="Q42" s="6">
        <v>15.23</v>
      </c>
      <c r="R42" s="6">
        <v>5.81</v>
      </c>
      <c r="S42" s="6">
        <v>0.06</v>
      </c>
      <c r="T42" s="6">
        <v>0.493</v>
      </c>
      <c r="U42" s="6">
        <v>0.447</v>
      </c>
    </row>
    <row r="43">
      <c r="A43" s="5" t="s">
        <v>48</v>
      </c>
      <c r="B43" s="5" t="s">
        <v>253</v>
      </c>
      <c r="C43" s="5" t="s">
        <v>185</v>
      </c>
      <c r="D43" s="8">
        <v>1.31E9</v>
      </c>
      <c r="E43" s="6">
        <v>9596960.0</v>
      </c>
      <c r="F43" s="6">
        <v>136.9</v>
      </c>
      <c r="G43" s="6">
        <v>0.15</v>
      </c>
      <c r="H43" s="6">
        <v>-0.4</v>
      </c>
      <c r="I43" s="6">
        <v>24.18</v>
      </c>
      <c r="J43" s="6">
        <v>5000.0</v>
      </c>
      <c r="K43" s="6">
        <v>90.9</v>
      </c>
      <c r="L43" s="6">
        <v>266.7</v>
      </c>
      <c r="M43" s="6">
        <v>15.4</v>
      </c>
      <c r="N43" s="6">
        <v>1.25</v>
      </c>
      <c r="O43" s="6">
        <v>83.35</v>
      </c>
      <c r="P43" s="6">
        <v>1.5</v>
      </c>
      <c r="Q43" s="6">
        <v>13.25</v>
      </c>
      <c r="R43" s="6">
        <v>6.97</v>
      </c>
      <c r="S43" s="6">
        <v>0.125</v>
      </c>
      <c r="T43" s="6">
        <v>0.473</v>
      </c>
      <c r="U43" s="6">
        <v>0.403</v>
      </c>
    </row>
    <row r="44">
      <c r="A44" s="5" t="s">
        <v>50</v>
      </c>
      <c r="B44" s="5" t="s">
        <v>254</v>
      </c>
      <c r="C44" s="5" t="s">
        <v>201</v>
      </c>
      <c r="D44" s="6">
        <v>4.3593035E7</v>
      </c>
      <c r="E44" s="6">
        <v>1138910.0</v>
      </c>
      <c r="F44" s="6">
        <v>38.3</v>
      </c>
      <c r="G44" s="6">
        <v>0.28</v>
      </c>
      <c r="H44" s="6">
        <v>-0.31</v>
      </c>
      <c r="I44" s="6">
        <v>20.97</v>
      </c>
      <c r="J44" s="6">
        <v>6300.0</v>
      </c>
      <c r="K44" s="6">
        <v>92.5</v>
      </c>
      <c r="L44" s="6">
        <v>176.2</v>
      </c>
      <c r="M44" s="6">
        <v>2.42</v>
      </c>
      <c r="N44" s="6">
        <v>1.67</v>
      </c>
      <c r="O44" s="6">
        <v>95.91</v>
      </c>
      <c r="P44" s="6">
        <v>2.0</v>
      </c>
      <c r="Q44" s="6">
        <v>20.48</v>
      </c>
      <c r="R44" s="6">
        <v>5.58</v>
      </c>
      <c r="S44" s="6">
        <v>0.125</v>
      </c>
      <c r="T44" s="6">
        <v>0.342</v>
      </c>
      <c r="U44" s="6">
        <v>0.533</v>
      </c>
    </row>
    <row r="45">
      <c r="A45" s="5" t="s">
        <v>255</v>
      </c>
      <c r="B45" s="5" t="s">
        <v>256</v>
      </c>
      <c r="C45" s="5" t="s">
        <v>198</v>
      </c>
      <c r="D45" s="6">
        <v>690948.0</v>
      </c>
      <c r="E45" s="6">
        <v>2170.0</v>
      </c>
      <c r="F45" s="6">
        <v>318.4</v>
      </c>
      <c r="G45" s="6">
        <v>15.67</v>
      </c>
      <c r="H45" s="6">
        <v>0.0</v>
      </c>
      <c r="I45" s="6">
        <v>74.93</v>
      </c>
      <c r="J45" s="6">
        <v>700.0</v>
      </c>
      <c r="K45" s="6">
        <v>56.5</v>
      </c>
      <c r="L45" s="6">
        <v>24.5</v>
      </c>
      <c r="M45" s="6">
        <v>35.87</v>
      </c>
      <c r="N45" s="6">
        <v>23.32</v>
      </c>
      <c r="O45" s="6">
        <v>40.81</v>
      </c>
      <c r="P45" s="6">
        <v>2.0</v>
      </c>
      <c r="Q45" s="6">
        <v>36.93</v>
      </c>
      <c r="R45" s="6">
        <v>8.2</v>
      </c>
      <c r="S45" s="6">
        <v>0.4</v>
      </c>
      <c r="T45" s="6">
        <v>0.04</v>
      </c>
      <c r="U45" s="6">
        <v>0.56</v>
      </c>
    </row>
    <row r="46">
      <c r="A46" s="5" t="s">
        <v>51</v>
      </c>
      <c r="B46" s="5" t="s">
        <v>257</v>
      </c>
      <c r="C46" s="5" t="s">
        <v>198</v>
      </c>
      <c r="D46" s="6">
        <v>3702314.0</v>
      </c>
      <c r="E46" s="6">
        <v>342000.0</v>
      </c>
      <c r="F46" s="6">
        <v>10.8</v>
      </c>
      <c r="G46" s="6">
        <v>0.05</v>
      </c>
      <c r="H46" s="6">
        <v>-0.17</v>
      </c>
      <c r="I46" s="6">
        <v>93.86</v>
      </c>
      <c r="J46" s="6">
        <v>700.0</v>
      </c>
      <c r="K46" s="6">
        <v>83.8</v>
      </c>
      <c r="L46" s="6">
        <v>3.7</v>
      </c>
      <c r="M46" s="6">
        <v>0.51</v>
      </c>
      <c r="N46" s="6">
        <v>0.13</v>
      </c>
      <c r="O46" s="6">
        <v>99.36</v>
      </c>
      <c r="P46" s="6">
        <v>2.0</v>
      </c>
      <c r="Q46" s="6">
        <v>42.57</v>
      </c>
      <c r="R46" s="6">
        <v>12.93</v>
      </c>
      <c r="S46" s="6">
        <v>0.062</v>
      </c>
      <c r="T46" s="6">
        <v>0.57</v>
      </c>
      <c r="U46" s="6">
        <v>0.369</v>
      </c>
    </row>
    <row r="47">
      <c r="A47" s="5" t="s">
        <v>52</v>
      </c>
      <c r="B47" s="5" t="s">
        <v>258</v>
      </c>
      <c r="C47" s="5" t="s">
        <v>198</v>
      </c>
      <c r="D47" s="6">
        <v>6.2660551E7</v>
      </c>
      <c r="E47" s="6">
        <v>2345410.0</v>
      </c>
      <c r="F47" s="6">
        <v>26.7</v>
      </c>
      <c r="G47" s="6">
        <v>0.0</v>
      </c>
      <c r="H47" s="6">
        <v>0.0</v>
      </c>
      <c r="I47" s="6">
        <v>94.69</v>
      </c>
      <c r="J47" s="6">
        <v>700.0</v>
      </c>
      <c r="K47" s="6">
        <v>65.5</v>
      </c>
      <c r="L47" s="6">
        <v>0.2</v>
      </c>
      <c r="M47" s="6">
        <v>2.96</v>
      </c>
      <c r="N47" s="6">
        <v>0.52</v>
      </c>
      <c r="O47" s="6">
        <v>96.52</v>
      </c>
      <c r="P47" s="6">
        <v>2.0</v>
      </c>
      <c r="Q47" s="6">
        <v>43.69</v>
      </c>
      <c r="R47" s="6">
        <v>13.27</v>
      </c>
      <c r="S47" s="6">
        <v>0.55</v>
      </c>
      <c r="T47" s="6">
        <v>0.11</v>
      </c>
      <c r="U47" s="6">
        <v>0.34</v>
      </c>
    </row>
    <row r="48">
      <c r="A48" s="5" t="s">
        <v>259</v>
      </c>
      <c r="B48" s="5" t="s">
        <v>260</v>
      </c>
      <c r="C48" s="5" t="s">
        <v>192</v>
      </c>
      <c r="D48" s="6">
        <v>21388.0</v>
      </c>
      <c r="E48" s="6">
        <v>240.0</v>
      </c>
      <c r="F48" s="6">
        <v>89.1</v>
      </c>
      <c r="G48" s="6">
        <v>50.0</v>
      </c>
      <c r="H48" s="7"/>
      <c r="I48" s="7"/>
      <c r="J48" s="6">
        <v>5000.0</v>
      </c>
      <c r="K48" s="6">
        <v>95.0</v>
      </c>
      <c r="L48" s="6">
        <v>289.9</v>
      </c>
      <c r="M48" s="6">
        <v>17.39</v>
      </c>
      <c r="N48" s="6">
        <v>13.04</v>
      </c>
      <c r="O48" s="6">
        <v>69.57</v>
      </c>
      <c r="P48" s="6">
        <v>2.0</v>
      </c>
      <c r="Q48" s="6">
        <v>21.0</v>
      </c>
      <c r="R48" s="7"/>
      <c r="S48" s="6">
        <v>0.151</v>
      </c>
      <c r="T48" s="6">
        <v>0.096</v>
      </c>
      <c r="U48" s="6">
        <v>0.753</v>
      </c>
    </row>
    <row r="49">
      <c r="A49" s="5" t="s">
        <v>53</v>
      </c>
      <c r="B49" s="5" t="s">
        <v>261</v>
      </c>
      <c r="C49" s="5" t="s">
        <v>201</v>
      </c>
      <c r="D49" s="6">
        <v>4075261.0</v>
      </c>
      <c r="E49" s="6">
        <v>51100.0</v>
      </c>
      <c r="F49" s="6">
        <v>79.8</v>
      </c>
      <c r="G49" s="6">
        <v>2.52</v>
      </c>
      <c r="H49" s="6">
        <v>0.51</v>
      </c>
      <c r="I49" s="6">
        <v>9.95</v>
      </c>
      <c r="J49" s="6">
        <v>9100.0</v>
      </c>
      <c r="K49" s="6">
        <v>96.0</v>
      </c>
      <c r="L49" s="6">
        <v>340.7</v>
      </c>
      <c r="M49" s="6">
        <v>4.41</v>
      </c>
      <c r="N49" s="6">
        <v>5.88</v>
      </c>
      <c r="O49" s="6">
        <v>89.71</v>
      </c>
      <c r="P49" s="6">
        <v>2.0</v>
      </c>
      <c r="Q49" s="6">
        <v>18.32</v>
      </c>
      <c r="R49" s="6">
        <v>4.36</v>
      </c>
      <c r="S49" s="6">
        <v>0.088</v>
      </c>
      <c r="T49" s="6">
        <v>0.299</v>
      </c>
      <c r="U49" s="6">
        <v>0.614</v>
      </c>
    </row>
    <row r="50">
      <c r="A50" s="5" t="s">
        <v>54</v>
      </c>
      <c r="B50" s="5" t="s">
        <v>262</v>
      </c>
      <c r="C50" s="5" t="s">
        <v>187</v>
      </c>
      <c r="D50" s="6">
        <v>4494749.0</v>
      </c>
      <c r="E50" s="6">
        <v>56542.0</v>
      </c>
      <c r="F50" s="6">
        <v>79.5</v>
      </c>
      <c r="G50" s="6">
        <v>10.32</v>
      </c>
      <c r="H50" s="6">
        <v>1.58</v>
      </c>
      <c r="I50" s="6">
        <v>6.84</v>
      </c>
      <c r="J50" s="6">
        <v>10600.0</v>
      </c>
      <c r="K50" s="6">
        <v>98.5</v>
      </c>
      <c r="L50" s="6">
        <v>420.4</v>
      </c>
      <c r="M50" s="6">
        <v>26.09</v>
      </c>
      <c r="N50" s="6">
        <v>2.27</v>
      </c>
      <c r="O50" s="6">
        <v>71.65</v>
      </c>
      <c r="P50" s="7"/>
      <c r="Q50" s="6">
        <v>9.61</v>
      </c>
      <c r="R50" s="6">
        <v>11.48</v>
      </c>
      <c r="S50" s="6">
        <v>0.07</v>
      </c>
      <c r="T50" s="6">
        <v>0.308</v>
      </c>
      <c r="U50" s="6">
        <v>0.622</v>
      </c>
    </row>
    <row r="51">
      <c r="A51" s="5" t="s">
        <v>263</v>
      </c>
      <c r="B51" s="5" t="s">
        <v>264</v>
      </c>
      <c r="C51" s="5" t="s">
        <v>201</v>
      </c>
      <c r="D51" s="6">
        <v>1.138282E7</v>
      </c>
      <c r="E51" s="6">
        <v>110860.0</v>
      </c>
      <c r="F51" s="6">
        <v>102.7</v>
      </c>
      <c r="G51" s="6">
        <v>3.37</v>
      </c>
      <c r="H51" s="6">
        <v>-1.58</v>
      </c>
      <c r="I51" s="6">
        <v>6.33</v>
      </c>
      <c r="J51" s="6">
        <v>2900.0</v>
      </c>
      <c r="K51" s="6">
        <v>97.0</v>
      </c>
      <c r="L51" s="6">
        <v>74.7</v>
      </c>
      <c r="M51" s="6">
        <v>33.05</v>
      </c>
      <c r="N51" s="6">
        <v>7.6</v>
      </c>
      <c r="O51" s="6">
        <v>59.35</v>
      </c>
      <c r="P51" s="6">
        <v>2.0</v>
      </c>
      <c r="Q51" s="6">
        <v>11.89</v>
      </c>
      <c r="R51" s="6">
        <v>7.22</v>
      </c>
      <c r="S51" s="6">
        <v>0.055</v>
      </c>
      <c r="T51" s="6">
        <v>0.261</v>
      </c>
      <c r="U51" s="6">
        <v>0.684</v>
      </c>
    </row>
    <row r="52">
      <c r="A52" s="5" t="s">
        <v>55</v>
      </c>
      <c r="B52" s="5" t="s">
        <v>265</v>
      </c>
      <c r="C52" s="5" t="s">
        <v>215</v>
      </c>
      <c r="D52" s="6">
        <v>784301.0</v>
      </c>
      <c r="E52" s="6">
        <v>9250.0</v>
      </c>
      <c r="F52" s="6">
        <v>84.8</v>
      </c>
      <c r="G52" s="6">
        <v>7.01</v>
      </c>
      <c r="H52" s="6">
        <v>0.43</v>
      </c>
      <c r="I52" s="6">
        <v>7.18</v>
      </c>
      <c r="J52" s="6">
        <v>19200.0</v>
      </c>
      <c r="K52" s="6">
        <v>97.6</v>
      </c>
      <c r="L52" s="7"/>
      <c r="M52" s="6">
        <v>7.79</v>
      </c>
      <c r="N52" s="6">
        <v>4.44</v>
      </c>
      <c r="O52" s="6">
        <v>87.77</v>
      </c>
      <c r="P52" s="6">
        <v>3.0</v>
      </c>
      <c r="Q52" s="6">
        <v>12.56</v>
      </c>
      <c r="R52" s="6">
        <v>7.68</v>
      </c>
      <c r="S52" s="6">
        <v>0.037</v>
      </c>
      <c r="T52" s="6">
        <v>0.198</v>
      </c>
      <c r="U52" s="6">
        <v>0.765</v>
      </c>
    </row>
    <row r="53">
      <c r="A53" s="5" t="s">
        <v>56</v>
      </c>
      <c r="B53" s="5" t="s">
        <v>266</v>
      </c>
      <c r="C53" s="5" t="s">
        <v>187</v>
      </c>
      <c r="D53" s="6">
        <v>1.0235455E7</v>
      </c>
      <c r="E53" s="6">
        <v>78866.0</v>
      </c>
      <c r="F53" s="6">
        <v>129.8</v>
      </c>
      <c r="G53" s="6">
        <v>0.0</v>
      </c>
      <c r="H53" s="6">
        <v>0.97</v>
      </c>
      <c r="I53" s="6">
        <v>3.93</v>
      </c>
      <c r="J53" s="6">
        <v>15700.0</v>
      </c>
      <c r="K53" s="6">
        <v>99.9</v>
      </c>
      <c r="L53" s="6">
        <v>314.3</v>
      </c>
      <c r="M53" s="6">
        <v>39.8</v>
      </c>
      <c r="N53" s="6">
        <v>3.05</v>
      </c>
      <c r="O53" s="6">
        <v>57.15</v>
      </c>
      <c r="P53" s="6">
        <v>3.0</v>
      </c>
      <c r="Q53" s="6">
        <v>9.02</v>
      </c>
      <c r="R53" s="6">
        <v>10.59</v>
      </c>
      <c r="S53" s="6">
        <v>0.034</v>
      </c>
      <c r="T53" s="6">
        <v>0.393</v>
      </c>
      <c r="U53" s="6">
        <v>0.573</v>
      </c>
    </row>
    <row r="54">
      <c r="A54" s="5" t="s">
        <v>57</v>
      </c>
      <c r="B54" s="5" t="s">
        <v>267</v>
      </c>
      <c r="C54" s="5" t="s">
        <v>195</v>
      </c>
      <c r="D54" s="6">
        <v>5450661.0</v>
      </c>
      <c r="E54" s="6">
        <v>43094.0</v>
      </c>
      <c r="F54" s="6">
        <v>126.5</v>
      </c>
      <c r="G54" s="6">
        <v>16.97</v>
      </c>
      <c r="H54" s="6">
        <v>2.48</v>
      </c>
      <c r="I54" s="6">
        <v>4.56</v>
      </c>
      <c r="J54" s="6">
        <v>31100.0</v>
      </c>
      <c r="K54" s="6">
        <v>100.0</v>
      </c>
      <c r="L54" s="6">
        <v>614.6</v>
      </c>
      <c r="M54" s="6">
        <v>54.02</v>
      </c>
      <c r="N54" s="6">
        <v>0.19</v>
      </c>
      <c r="O54" s="6">
        <v>45.79</v>
      </c>
      <c r="P54" s="6">
        <v>3.0</v>
      </c>
      <c r="Q54" s="6">
        <v>11.13</v>
      </c>
      <c r="R54" s="6">
        <v>10.36</v>
      </c>
      <c r="S54" s="6">
        <v>0.018</v>
      </c>
      <c r="T54" s="6">
        <v>0.246</v>
      </c>
      <c r="U54" s="6">
        <v>0.735</v>
      </c>
    </row>
    <row r="55">
      <c r="A55" s="5" t="s">
        <v>268</v>
      </c>
      <c r="B55" s="5" t="s">
        <v>269</v>
      </c>
      <c r="C55" s="5" t="s">
        <v>198</v>
      </c>
      <c r="D55" s="6">
        <v>486530.0</v>
      </c>
      <c r="E55" s="6">
        <v>23000.0</v>
      </c>
      <c r="F55" s="6">
        <v>21.2</v>
      </c>
      <c r="G55" s="6">
        <v>1.37</v>
      </c>
      <c r="H55" s="6">
        <v>0.0</v>
      </c>
      <c r="I55" s="6">
        <v>104.13</v>
      </c>
      <c r="J55" s="6">
        <v>1300.0</v>
      </c>
      <c r="K55" s="6">
        <v>67.9</v>
      </c>
      <c r="L55" s="6">
        <v>22.8</v>
      </c>
      <c r="M55" s="6">
        <v>0.04</v>
      </c>
      <c r="N55" s="6">
        <v>0.0</v>
      </c>
      <c r="O55" s="6">
        <v>99.96</v>
      </c>
      <c r="P55" s="6">
        <v>1.0</v>
      </c>
      <c r="Q55" s="6">
        <v>39.53</v>
      </c>
      <c r="R55" s="6">
        <v>19.31</v>
      </c>
      <c r="S55" s="6">
        <v>0.179</v>
      </c>
      <c r="T55" s="6">
        <v>0.225</v>
      </c>
      <c r="U55" s="6">
        <v>0.596</v>
      </c>
    </row>
    <row r="56">
      <c r="A56" s="5" t="s">
        <v>270</v>
      </c>
      <c r="B56" s="5" t="s">
        <v>271</v>
      </c>
      <c r="C56" s="5" t="s">
        <v>201</v>
      </c>
      <c r="D56" s="6">
        <v>68910.0</v>
      </c>
      <c r="E56" s="6">
        <v>754.0</v>
      </c>
      <c r="F56" s="6">
        <v>91.4</v>
      </c>
      <c r="G56" s="6">
        <v>19.63</v>
      </c>
      <c r="H56" s="6">
        <v>-13.87</v>
      </c>
      <c r="I56" s="6">
        <v>14.15</v>
      </c>
      <c r="J56" s="6">
        <v>5400.0</v>
      </c>
      <c r="K56" s="6">
        <v>94.0</v>
      </c>
      <c r="L56" s="6">
        <v>304.8</v>
      </c>
      <c r="M56" s="6">
        <v>6.67</v>
      </c>
      <c r="N56" s="6">
        <v>20.0</v>
      </c>
      <c r="O56" s="6">
        <v>73.33</v>
      </c>
      <c r="P56" s="6">
        <v>2.0</v>
      </c>
      <c r="Q56" s="6">
        <v>15.27</v>
      </c>
      <c r="R56" s="6">
        <v>6.73</v>
      </c>
      <c r="S56" s="6">
        <v>0.177</v>
      </c>
      <c r="T56" s="6">
        <v>0.328</v>
      </c>
      <c r="U56" s="6">
        <v>0.495</v>
      </c>
    </row>
    <row r="57">
      <c r="A57" s="5" t="s">
        <v>59</v>
      </c>
      <c r="B57" s="5" t="s">
        <v>272</v>
      </c>
      <c r="C57" s="5" t="s">
        <v>201</v>
      </c>
      <c r="D57" s="6">
        <v>9183984.0</v>
      </c>
      <c r="E57" s="6">
        <v>48730.0</v>
      </c>
      <c r="F57" s="6">
        <v>188.5</v>
      </c>
      <c r="G57" s="6">
        <v>2.64</v>
      </c>
      <c r="H57" s="6">
        <v>-3.22</v>
      </c>
      <c r="I57" s="6">
        <v>32.38</v>
      </c>
      <c r="J57" s="6">
        <v>6000.0</v>
      </c>
      <c r="K57" s="6">
        <v>84.7</v>
      </c>
      <c r="L57" s="6">
        <v>97.4</v>
      </c>
      <c r="M57" s="6">
        <v>22.65</v>
      </c>
      <c r="N57" s="6">
        <v>10.33</v>
      </c>
      <c r="O57" s="6">
        <v>67.02</v>
      </c>
      <c r="P57" s="6">
        <v>2.0</v>
      </c>
      <c r="Q57" s="6">
        <v>23.22</v>
      </c>
      <c r="R57" s="6">
        <v>5.73</v>
      </c>
      <c r="S57" s="6">
        <v>0.112</v>
      </c>
      <c r="T57" s="6">
        <v>0.306</v>
      </c>
      <c r="U57" s="6">
        <v>0.582</v>
      </c>
    </row>
    <row r="58">
      <c r="A58" s="5" t="s">
        <v>60</v>
      </c>
      <c r="B58" s="5" t="s">
        <v>273</v>
      </c>
      <c r="C58" s="5" t="s">
        <v>201</v>
      </c>
      <c r="D58" s="6">
        <v>1.354751E7</v>
      </c>
      <c r="E58" s="6">
        <v>283560.0</v>
      </c>
      <c r="F58" s="6">
        <v>47.8</v>
      </c>
      <c r="G58" s="6">
        <v>0.79</v>
      </c>
      <c r="H58" s="6">
        <v>-8.58</v>
      </c>
      <c r="I58" s="6">
        <v>23.66</v>
      </c>
      <c r="J58" s="6">
        <v>3300.0</v>
      </c>
      <c r="K58" s="6">
        <v>92.5</v>
      </c>
      <c r="L58" s="6">
        <v>125.6</v>
      </c>
      <c r="M58" s="6">
        <v>5.85</v>
      </c>
      <c r="N58" s="6">
        <v>4.93</v>
      </c>
      <c r="O58" s="6">
        <v>89.22</v>
      </c>
      <c r="P58" s="6">
        <v>2.0</v>
      </c>
      <c r="Q58" s="6">
        <v>22.29</v>
      </c>
      <c r="R58" s="6">
        <v>4.23</v>
      </c>
      <c r="S58" s="6">
        <v>0.07</v>
      </c>
      <c r="T58" s="6">
        <v>0.312</v>
      </c>
      <c r="U58" s="6">
        <v>0.618</v>
      </c>
    </row>
    <row r="59">
      <c r="A59" s="5" t="s">
        <v>61</v>
      </c>
      <c r="B59" s="5" t="s">
        <v>274</v>
      </c>
      <c r="C59" s="5" t="s">
        <v>189</v>
      </c>
      <c r="D59" s="6">
        <v>7.8887007E7</v>
      </c>
      <c r="E59" s="6">
        <v>1001450.0</v>
      </c>
      <c r="F59" s="6">
        <v>78.8</v>
      </c>
      <c r="G59" s="6">
        <v>0.24</v>
      </c>
      <c r="H59" s="6">
        <v>-0.22</v>
      </c>
      <c r="I59" s="6">
        <v>32.59</v>
      </c>
      <c r="J59" s="6">
        <v>4000.0</v>
      </c>
      <c r="K59" s="6">
        <v>57.7</v>
      </c>
      <c r="L59" s="6">
        <v>131.8</v>
      </c>
      <c r="M59" s="6">
        <v>2.87</v>
      </c>
      <c r="N59" s="6">
        <v>0.48</v>
      </c>
      <c r="O59" s="6">
        <v>96.65</v>
      </c>
      <c r="P59" s="6">
        <v>1.0</v>
      </c>
      <c r="Q59" s="6">
        <v>22.94</v>
      </c>
      <c r="R59" s="6">
        <v>5.23</v>
      </c>
      <c r="S59" s="6">
        <v>0.149</v>
      </c>
      <c r="T59" s="6">
        <v>0.357</v>
      </c>
      <c r="U59" s="6">
        <v>0.493</v>
      </c>
    </row>
    <row r="60">
      <c r="A60" s="5" t="s">
        <v>62</v>
      </c>
      <c r="B60" s="5" t="s">
        <v>275</v>
      </c>
      <c r="C60" s="5" t="s">
        <v>201</v>
      </c>
      <c r="D60" s="6">
        <v>6822378.0</v>
      </c>
      <c r="E60" s="6">
        <v>21040.0</v>
      </c>
      <c r="F60" s="6">
        <v>324.3</v>
      </c>
      <c r="G60" s="6">
        <v>1.46</v>
      </c>
      <c r="H60" s="6">
        <v>-3.74</v>
      </c>
      <c r="I60" s="6">
        <v>25.1</v>
      </c>
      <c r="J60" s="6">
        <v>4800.0</v>
      </c>
      <c r="K60" s="6">
        <v>80.2</v>
      </c>
      <c r="L60" s="6">
        <v>142.4</v>
      </c>
      <c r="M60" s="6">
        <v>31.85</v>
      </c>
      <c r="N60" s="6">
        <v>12.07</v>
      </c>
      <c r="O60" s="6">
        <v>56.08</v>
      </c>
      <c r="P60" s="6">
        <v>2.0</v>
      </c>
      <c r="Q60" s="6">
        <v>26.61</v>
      </c>
      <c r="R60" s="6">
        <v>5.78</v>
      </c>
      <c r="S60" s="6">
        <v>0.099</v>
      </c>
      <c r="T60" s="6">
        <v>0.302</v>
      </c>
      <c r="U60" s="6">
        <v>0.599</v>
      </c>
    </row>
    <row r="61">
      <c r="A61" s="5" t="s">
        <v>276</v>
      </c>
      <c r="B61" s="5" t="s">
        <v>277</v>
      </c>
      <c r="C61" s="5" t="s">
        <v>198</v>
      </c>
      <c r="D61" s="6">
        <v>540109.0</v>
      </c>
      <c r="E61" s="6">
        <v>28051.0</v>
      </c>
      <c r="F61" s="6">
        <v>19.3</v>
      </c>
      <c r="G61" s="6">
        <v>1.06</v>
      </c>
      <c r="H61" s="6">
        <v>0.0</v>
      </c>
      <c r="I61" s="6">
        <v>85.13</v>
      </c>
      <c r="J61" s="6">
        <v>2700.0</v>
      </c>
      <c r="K61" s="6">
        <v>85.7</v>
      </c>
      <c r="L61" s="6">
        <v>18.5</v>
      </c>
      <c r="M61" s="6">
        <v>4.63</v>
      </c>
      <c r="N61" s="6">
        <v>3.57</v>
      </c>
      <c r="O61" s="6">
        <v>91.8</v>
      </c>
      <c r="P61" s="6">
        <v>2.0</v>
      </c>
      <c r="Q61" s="6">
        <v>35.59</v>
      </c>
      <c r="R61" s="6">
        <v>15.06</v>
      </c>
      <c r="S61" s="6">
        <v>0.03</v>
      </c>
      <c r="T61" s="6">
        <v>0.906</v>
      </c>
      <c r="U61" s="6">
        <v>0.062</v>
      </c>
    </row>
    <row r="62">
      <c r="A62" s="5" t="s">
        <v>278</v>
      </c>
      <c r="B62" s="5" t="s">
        <v>279</v>
      </c>
      <c r="C62" s="5" t="s">
        <v>198</v>
      </c>
      <c r="D62" s="6">
        <v>4786994.0</v>
      </c>
      <c r="E62" s="6">
        <v>121320.0</v>
      </c>
      <c r="F62" s="6">
        <v>39.5</v>
      </c>
      <c r="G62" s="6">
        <v>1.84</v>
      </c>
      <c r="H62" s="6">
        <v>0.0</v>
      </c>
      <c r="I62" s="6">
        <v>74.87</v>
      </c>
      <c r="J62" s="6">
        <v>700.0</v>
      </c>
      <c r="K62" s="6">
        <v>58.6</v>
      </c>
      <c r="L62" s="6">
        <v>7.9</v>
      </c>
      <c r="M62" s="6">
        <v>4.95</v>
      </c>
      <c r="N62" s="6">
        <v>0.03</v>
      </c>
      <c r="O62" s="6">
        <v>95.02</v>
      </c>
      <c r="P62" s="6">
        <v>1.5</v>
      </c>
      <c r="Q62" s="6">
        <v>34.33</v>
      </c>
      <c r="R62" s="6">
        <v>9.6</v>
      </c>
      <c r="S62" s="6">
        <v>0.102</v>
      </c>
      <c r="T62" s="6">
        <v>0.254</v>
      </c>
      <c r="U62" s="6">
        <v>0.643</v>
      </c>
    </row>
    <row r="63">
      <c r="A63" s="5" t="s">
        <v>63</v>
      </c>
      <c r="B63" s="5" t="s">
        <v>280</v>
      </c>
      <c r="C63" s="5" t="s">
        <v>281</v>
      </c>
      <c r="D63" s="6">
        <v>1324333.0</v>
      </c>
      <c r="E63" s="6">
        <v>45226.0</v>
      </c>
      <c r="F63" s="6">
        <v>29.3</v>
      </c>
      <c r="G63" s="6">
        <v>8.39</v>
      </c>
      <c r="H63" s="6">
        <v>-3.16</v>
      </c>
      <c r="I63" s="6">
        <v>7.87</v>
      </c>
      <c r="J63" s="6">
        <v>12300.0</v>
      </c>
      <c r="K63" s="6">
        <v>99.8</v>
      </c>
      <c r="L63" s="6">
        <v>333.8</v>
      </c>
      <c r="M63" s="6">
        <v>16.04</v>
      </c>
      <c r="N63" s="6">
        <v>0.45</v>
      </c>
      <c r="O63" s="6">
        <v>83.51</v>
      </c>
      <c r="P63" s="6">
        <v>3.0</v>
      </c>
      <c r="Q63" s="6">
        <v>10.04</v>
      </c>
      <c r="R63" s="6">
        <v>13.25</v>
      </c>
      <c r="S63" s="6">
        <v>0.04</v>
      </c>
      <c r="T63" s="6">
        <v>0.294</v>
      </c>
      <c r="U63" s="6">
        <v>0.666</v>
      </c>
    </row>
    <row r="64">
      <c r="A64" s="5" t="s">
        <v>64</v>
      </c>
      <c r="B64" s="5" t="s">
        <v>282</v>
      </c>
      <c r="C64" s="5" t="s">
        <v>198</v>
      </c>
      <c r="D64" s="6">
        <v>7.4777981E7</v>
      </c>
      <c r="E64" s="6">
        <v>1127127.0</v>
      </c>
      <c r="F64" s="6">
        <v>66.3</v>
      </c>
      <c r="G64" s="6">
        <v>0.0</v>
      </c>
      <c r="H64" s="6">
        <v>0.0</v>
      </c>
      <c r="I64" s="6">
        <v>95.32</v>
      </c>
      <c r="J64" s="6">
        <v>700.0</v>
      </c>
      <c r="K64" s="6">
        <v>42.7</v>
      </c>
      <c r="L64" s="6">
        <v>8.2</v>
      </c>
      <c r="M64" s="6">
        <v>10.71</v>
      </c>
      <c r="N64" s="6">
        <v>0.75</v>
      </c>
      <c r="O64" s="6">
        <v>88.54</v>
      </c>
      <c r="P64" s="6">
        <v>2.0</v>
      </c>
      <c r="Q64" s="6">
        <v>37.98</v>
      </c>
      <c r="R64" s="6">
        <v>14.86</v>
      </c>
      <c r="S64" s="6">
        <v>0.475</v>
      </c>
      <c r="T64" s="6">
        <v>0.099</v>
      </c>
      <c r="U64" s="6">
        <v>0.426</v>
      </c>
    </row>
    <row r="65">
      <c r="A65" s="5" t="s">
        <v>283</v>
      </c>
      <c r="B65" s="5" t="s">
        <v>284</v>
      </c>
      <c r="C65" s="5" t="s">
        <v>195</v>
      </c>
      <c r="D65" s="6">
        <v>47246.0</v>
      </c>
      <c r="E65" s="6">
        <v>1399.0</v>
      </c>
      <c r="F65" s="6">
        <v>33.8</v>
      </c>
      <c r="G65" s="6">
        <v>79.84</v>
      </c>
      <c r="H65" s="6">
        <v>1.41</v>
      </c>
      <c r="I65" s="6">
        <v>6.24</v>
      </c>
      <c r="J65" s="6">
        <v>22000.0</v>
      </c>
      <c r="K65" s="7"/>
      <c r="L65" s="6">
        <v>503.8</v>
      </c>
      <c r="M65" s="6">
        <v>2.14</v>
      </c>
      <c r="N65" s="6">
        <v>0.0</v>
      </c>
      <c r="O65" s="6">
        <v>97.86</v>
      </c>
      <c r="P65" s="7"/>
      <c r="Q65" s="6">
        <v>14.05</v>
      </c>
      <c r="R65" s="6">
        <v>8.7</v>
      </c>
      <c r="S65" s="6">
        <v>0.27</v>
      </c>
      <c r="T65" s="6">
        <v>0.11</v>
      </c>
      <c r="U65" s="6">
        <v>0.62</v>
      </c>
    </row>
    <row r="66">
      <c r="A66" s="5" t="s">
        <v>285</v>
      </c>
      <c r="B66" s="5" t="s">
        <v>286</v>
      </c>
      <c r="C66" s="5" t="s">
        <v>192</v>
      </c>
      <c r="D66" s="6">
        <v>905949.0</v>
      </c>
      <c r="E66" s="6">
        <v>18270.0</v>
      </c>
      <c r="F66" s="6">
        <v>49.6</v>
      </c>
      <c r="G66" s="6">
        <v>6.18</v>
      </c>
      <c r="H66" s="6">
        <v>-3.14</v>
      </c>
      <c r="I66" s="6">
        <v>12.62</v>
      </c>
      <c r="J66" s="6">
        <v>5800.0</v>
      </c>
      <c r="K66" s="6">
        <v>93.7</v>
      </c>
      <c r="L66" s="6">
        <v>112.6</v>
      </c>
      <c r="M66" s="6">
        <v>10.95</v>
      </c>
      <c r="N66" s="6">
        <v>4.65</v>
      </c>
      <c r="O66" s="6">
        <v>84.4</v>
      </c>
      <c r="P66" s="6">
        <v>2.0</v>
      </c>
      <c r="Q66" s="6">
        <v>22.55</v>
      </c>
      <c r="R66" s="6">
        <v>5.65</v>
      </c>
      <c r="S66" s="6">
        <v>0.089</v>
      </c>
      <c r="T66" s="6">
        <v>0.135</v>
      </c>
      <c r="U66" s="6">
        <v>0.776</v>
      </c>
    </row>
    <row r="67">
      <c r="A67" s="5" t="s">
        <v>65</v>
      </c>
      <c r="B67" s="5" t="s">
        <v>287</v>
      </c>
      <c r="C67" s="5" t="s">
        <v>195</v>
      </c>
      <c r="D67" s="6">
        <v>5231372.0</v>
      </c>
      <c r="E67" s="6">
        <v>338145.0</v>
      </c>
      <c r="F67" s="6">
        <v>15.5</v>
      </c>
      <c r="G67" s="6">
        <v>0.37</v>
      </c>
      <c r="H67" s="6">
        <v>0.95</v>
      </c>
      <c r="I67" s="6">
        <v>3.57</v>
      </c>
      <c r="J67" s="6">
        <v>27400.0</v>
      </c>
      <c r="K67" s="6">
        <v>100.0</v>
      </c>
      <c r="L67" s="6">
        <v>405.3</v>
      </c>
      <c r="M67" s="6">
        <v>7.19</v>
      </c>
      <c r="N67" s="6">
        <v>0.03</v>
      </c>
      <c r="O67" s="6">
        <v>92.78</v>
      </c>
      <c r="P67" s="6">
        <v>3.0</v>
      </c>
      <c r="Q67" s="6">
        <v>10.45</v>
      </c>
      <c r="R67" s="6">
        <v>9.86</v>
      </c>
      <c r="S67" s="6">
        <v>0.028</v>
      </c>
      <c r="T67" s="6">
        <v>0.295</v>
      </c>
      <c r="U67" s="6">
        <v>0.676</v>
      </c>
    </row>
    <row r="68">
      <c r="A68" s="5" t="s">
        <v>66</v>
      </c>
      <c r="B68" s="5" t="s">
        <v>288</v>
      </c>
      <c r="C68" s="5" t="s">
        <v>195</v>
      </c>
      <c r="D68" s="6">
        <v>6.0876136E7</v>
      </c>
      <c r="E68" s="6">
        <v>547030.0</v>
      </c>
      <c r="F68" s="6">
        <v>111.3</v>
      </c>
      <c r="G68" s="6">
        <v>0.63</v>
      </c>
      <c r="H68" s="6">
        <v>0.66</v>
      </c>
      <c r="I68" s="6">
        <v>4.26</v>
      </c>
      <c r="J68" s="6">
        <v>27600.0</v>
      </c>
      <c r="K68" s="6">
        <v>99.0</v>
      </c>
      <c r="L68" s="6">
        <v>586.4</v>
      </c>
      <c r="M68" s="6">
        <v>33.53</v>
      </c>
      <c r="N68" s="6">
        <v>2.07</v>
      </c>
      <c r="O68" s="6">
        <v>64.4</v>
      </c>
      <c r="P68" s="6">
        <v>4.0</v>
      </c>
      <c r="Q68" s="6">
        <v>11.99</v>
      </c>
      <c r="R68" s="6">
        <v>9.14</v>
      </c>
      <c r="S68" s="6">
        <v>0.022</v>
      </c>
      <c r="T68" s="6">
        <v>0.214</v>
      </c>
      <c r="U68" s="6">
        <v>0.764</v>
      </c>
    </row>
    <row r="69">
      <c r="A69" s="5" t="s">
        <v>289</v>
      </c>
      <c r="B69" s="5" t="s">
        <v>290</v>
      </c>
      <c r="C69" s="5" t="s">
        <v>201</v>
      </c>
      <c r="D69" s="6">
        <v>199509.0</v>
      </c>
      <c r="E69" s="6">
        <v>91000.0</v>
      </c>
      <c r="F69" s="6">
        <v>2.2</v>
      </c>
      <c r="G69" s="6">
        <v>0.42</v>
      </c>
      <c r="H69" s="6">
        <v>6.27</v>
      </c>
      <c r="I69" s="6">
        <v>12.07</v>
      </c>
      <c r="J69" s="6">
        <v>8300.0</v>
      </c>
      <c r="K69" s="6">
        <v>83.0</v>
      </c>
      <c r="L69" s="6">
        <v>255.6</v>
      </c>
      <c r="M69" s="6">
        <v>0.14</v>
      </c>
      <c r="N69" s="6">
        <v>0.05</v>
      </c>
      <c r="O69" s="6">
        <v>99.81</v>
      </c>
      <c r="P69" s="6">
        <v>2.0</v>
      </c>
      <c r="Q69" s="6">
        <v>20.46</v>
      </c>
      <c r="R69" s="6">
        <v>4.88</v>
      </c>
      <c r="S69" s="6">
        <v>0.066</v>
      </c>
      <c r="T69" s="6">
        <v>0.156</v>
      </c>
      <c r="U69" s="6">
        <v>0.778</v>
      </c>
    </row>
    <row r="70">
      <c r="A70" s="5" t="s">
        <v>291</v>
      </c>
      <c r="B70" s="5" t="s">
        <v>292</v>
      </c>
      <c r="C70" s="5" t="s">
        <v>192</v>
      </c>
      <c r="D70" s="6">
        <v>274578.0</v>
      </c>
      <c r="E70" s="6">
        <v>4167.0</v>
      </c>
      <c r="F70" s="6">
        <v>65.9</v>
      </c>
      <c r="G70" s="6">
        <v>60.6</v>
      </c>
      <c r="H70" s="6">
        <v>2.94</v>
      </c>
      <c r="I70" s="6">
        <v>8.44</v>
      </c>
      <c r="J70" s="6">
        <v>17500.0</v>
      </c>
      <c r="K70" s="6">
        <v>98.0</v>
      </c>
      <c r="L70" s="6">
        <v>194.5</v>
      </c>
      <c r="M70" s="6">
        <v>0.82</v>
      </c>
      <c r="N70" s="6">
        <v>5.46</v>
      </c>
      <c r="O70" s="6">
        <v>93.72</v>
      </c>
      <c r="P70" s="6">
        <v>2.0</v>
      </c>
      <c r="Q70" s="6">
        <v>16.68</v>
      </c>
      <c r="R70" s="6">
        <v>4.69</v>
      </c>
      <c r="S70" s="6">
        <v>0.031</v>
      </c>
      <c r="T70" s="6">
        <v>0.19</v>
      </c>
      <c r="U70" s="6">
        <v>0.769</v>
      </c>
    </row>
    <row r="71">
      <c r="A71" s="5" t="s">
        <v>67</v>
      </c>
      <c r="B71" s="5" t="s">
        <v>293</v>
      </c>
      <c r="C71" s="5" t="s">
        <v>198</v>
      </c>
      <c r="D71" s="6">
        <v>1424906.0</v>
      </c>
      <c r="E71" s="6">
        <v>267667.0</v>
      </c>
      <c r="F71" s="6">
        <v>5.3</v>
      </c>
      <c r="G71" s="6">
        <v>0.33</v>
      </c>
      <c r="H71" s="6">
        <v>0.0</v>
      </c>
      <c r="I71" s="6">
        <v>53.64</v>
      </c>
      <c r="J71" s="6">
        <v>5500.0</v>
      </c>
      <c r="K71" s="6">
        <v>63.2</v>
      </c>
      <c r="L71" s="6">
        <v>27.4</v>
      </c>
      <c r="M71" s="6">
        <v>1.26</v>
      </c>
      <c r="N71" s="6">
        <v>0.66</v>
      </c>
      <c r="O71" s="6">
        <v>98.08</v>
      </c>
      <c r="P71" s="6">
        <v>2.0</v>
      </c>
      <c r="Q71" s="6">
        <v>36.16</v>
      </c>
      <c r="R71" s="6">
        <v>12.25</v>
      </c>
      <c r="S71" s="6">
        <v>0.061</v>
      </c>
      <c r="T71" s="6">
        <v>0.592</v>
      </c>
      <c r="U71" s="6">
        <v>0.348</v>
      </c>
    </row>
    <row r="72">
      <c r="A72" s="5" t="s">
        <v>294</v>
      </c>
      <c r="B72" s="5" t="s">
        <v>295</v>
      </c>
      <c r="C72" s="5" t="s">
        <v>198</v>
      </c>
      <c r="D72" s="6">
        <v>1641564.0</v>
      </c>
      <c r="E72" s="6">
        <v>11300.0</v>
      </c>
      <c r="F72" s="6">
        <v>145.3</v>
      </c>
      <c r="G72" s="6">
        <v>0.71</v>
      </c>
      <c r="H72" s="6">
        <v>1.57</v>
      </c>
      <c r="I72" s="6">
        <v>72.02</v>
      </c>
      <c r="J72" s="6">
        <v>1700.0</v>
      </c>
      <c r="K72" s="6">
        <v>40.1</v>
      </c>
      <c r="L72" s="6">
        <v>26.8</v>
      </c>
      <c r="M72" s="6">
        <v>25.0</v>
      </c>
      <c r="N72" s="6">
        <v>0.5</v>
      </c>
      <c r="O72" s="6">
        <v>74.5</v>
      </c>
      <c r="P72" s="6">
        <v>2.0</v>
      </c>
      <c r="Q72" s="6">
        <v>39.37</v>
      </c>
      <c r="R72" s="6">
        <v>12.25</v>
      </c>
      <c r="S72" s="6">
        <v>0.308</v>
      </c>
      <c r="T72" s="6">
        <v>0.142</v>
      </c>
      <c r="U72" s="6">
        <v>0.549</v>
      </c>
    </row>
    <row r="73">
      <c r="A73" s="5" t="s">
        <v>68</v>
      </c>
      <c r="B73" s="5" t="s">
        <v>296</v>
      </c>
      <c r="C73" s="5" t="s">
        <v>206</v>
      </c>
      <c r="D73" s="6">
        <v>4661473.0</v>
      </c>
      <c r="E73" s="6">
        <v>69700.0</v>
      </c>
      <c r="F73" s="6">
        <v>66.9</v>
      </c>
      <c r="G73" s="6">
        <v>0.44</v>
      </c>
      <c r="H73" s="6">
        <v>-4.7</v>
      </c>
      <c r="I73" s="6">
        <v>18.59</v>
      </c>
      <c r="J73" s="6">
        <v>2500.0</v>
      </c>
      <c r="K73" s="6">
        <v>99.0</v>
      </c>
      <c r="L73" s="6">
        <v>146.6</v>
      </c>
      <c r="M73" s="6">
        <v>11.44</v>
      </c>
      <c r="N73" s="6">
        <v>3.86</v>
      </c>
      <c r="O73" s="6">
        <v>84.7</v>
      </c>
      <c r="P73" s="6">
        <v>3.0</v>
      </c>
      <c r="Q73" s="6">
        <v>10.41</v>
      </c>
      <c r="R73" s="6">
        <v>9.23</v>
      </c>
      <c r="S73" s="6">
        <v>0.172</v>
      </c>
      <c r="T73" s="6">
        <v>0.275</v>
      </c>
      <c r="U73" s="6">
        <v>0.553</v>
      </c>
    </row>
    <row r="74">
      <c r="A74" s="5" t="s">
        <v>69</v>
      </c>
      <c r="B74" s="5" t="s">
        <v>297</v>
      </c>
      <c r="C74" s="5" t="s">
        <v>195</v>
      </c>
      <c r="D74" s="6">
        <v>8.2422299E7</v>
      </c>
      <c r="E74" s="6">
        <v>357021.0</v>
      </c>
      <c r="F74" s="6">
        <v>230.9</v>
      </c>
      <c r="G74" s="6">
        <v>0.67</v>
      </c>
      <c r="H74" s="6">
        <v>2.18</v>
      </c>
      <c r="I74" s="6">
        <v>4.16</v>
      </c>
      <c r="J74" s="6">
        <v>27600.0</v>
      </c>
      <c r="K74" s="6">
        <v>99.0</v>
      </c>
      <c r="L74" s="6">
        <v>667.9</v>
      </c>
      <c r="M74" s="6">
        <v>33.85</v>
      </c>
      <c r="N74" s="6">
        <v>0.59</v>
      </c>
      <c r="O74" s="6">
        <v>65.56</v>
      </c>
      <c r="P74" s="6">
        <v>3.0</v>
      </c>
      <c r="Q74" s="6">
        <v>8.25</v>
      </c>
      <c r="R74" s="6">
        <v>10.62</v>
      </c>
      <c r="S74" s="6">
        <v>0.009</v>
      </c>
      <c r="T74" s="6">
        <v>0.296</v>
      </c>
      <c r="U74" s="6">
        <v>0.695</v>
      </c>
    </row>
    <row r="75">
      <c r="A75" s="5" t="s">
        <v>70</v>
      </c>
      <c r="B75" s="5" t="s">
        <v>298</v>
      </c>
      <c r="C75" s="5" t="s">
        <v>198</v>
      </c>
      <c r="D75" s="6">
        <v>2.2409572E7</v>
      </c>
      <c r="E75" s="6">
        <v>239460.0</v>
      </c>
      <c r="F75" s="6">
        <v>93.6</v>
      </c>
      <c r="G75" s="6">
        <v>0.23</v>
      </c>
      <c r="H75" s="6">
        <v>-0.64</v>
      </c>
      <c r="I75" s="6">
        <v>51.43</v>
      </c>
      <c r="J75" s="6">
        <v>2200.0</v>
      </c>
      <c r="K75" s="6">
        <v>74.8</v>
      </c>
      <c r="L75" s="6">
        <v>14.4</v>
      </c>
      <c r="M75" s="6">
        <v>16.26</v>
      </c>
      <c r="N75" s="6">
        <v>9.67</v>
      </c>
      <c r="O75" s="6">
        <v>74.07</v>
      </c>
      <c r="P75" s="6">
        <v>2.0</v>
      </c>
      <c r="Q75" s="6">
        <v>30.52</v>
      </c>
      <c r="R75" s="6">
        <v>9.72</v>
      </c>
      <c r="S75" s="6">
        <v>0.366</v>
      </c>
      <c r="T75" s="6">
        <v>0.246</v>
      </c>
      <c r="U75" s="6">
        <v>0.387</v>
      </c>
    </row>
    <row r="76">
      <c r="A76" s="5" t="s">
        <v>299</v>
      </c>
      <c r="B76" s="5" t="s">
        <v>300</v>
      </c>
      <c r="C76" s="5" t="s">
        <v>195</v>
      </c>
      <c r="D76" s="6">
        <v>27928.0</v>
      </c>
      <c r="E76" s="6">
        <v>7.0</v>
      </c>
      <c r="F76" s="6">
        <v>3989.7</v>
      </c>
      <c r="G76" s="6">
        <v>171.43</v>
      </c>
      <c r="H76" s="6">
        <v>0.0</v>
      </c>
      <c r="I76" s="6">
        <v>5.13</v>
      </c>
      <c r="J76" s="6">
        <v>17500.0</v>
      </c>
      <c r="K76" s="7"/>
      <c r="L76" s="6">
        <v>877.7</v>
      </c>
      <c r="M76" s="6">
        <v>0.0</v>
      </c>
      <c r="N76" s="6">
        <v>0.0</v>
      </c>
      <c r="O76" s="6">
        <v>100.0</v>
      </c>
      <c r="P76" s="7"/>
      <c r="Q76" s="6">
        <v>10.74</v>
      </c>
      <c r="R76" s="6">
        <v>9.31</v>
      </c>
      <c r="S76" s="7"/>
      <c r="T76" s="7"/>
      <c r="U76" s="7"/>
    </row>
    <row r="77">
      <c r="A77" s="5" t="s">
        <v>71</v>
      </c>
      <c r="B77" s="5" t="s">
        <v>301</v>
      </c>
      <c r="C77" s="5" t="s">
        <v>195</v>
      </c>
      <c r="D77" s="6">
        <v>1.0688058E7</v>
      </c>
      <c r="E77" s="6">
        <v>131940.0</v>
      </c>
      <c r="F77" s="6">
        <v>81.0</v>
      </c>
      <c r="G77" s="6">
        <v>10.37</v>
      </c>
      <c r="H77" s="6">
        <v>2.35</v>
      </c>
      <c r="I77" s="6">
        <v>5.53</v>
      </c>
      <c r="J77" s="6">
        <v>20000.0</v>
      </c>
      <c r="K77" s="6">
        <v>97.5</v>
      </c>
      <c r="L77" s="6">
        <v>589.7</v>
      </c>
      <c r="M77" s="6">
        <v>21.1</v>
      </c>
      <c r="N77" s="6">
        <v>8.78</v>
      </c>
      <c r="O77" s="6">
        <v>70.12</v>
      </c>
      <c r="P77" s="6">
        <v>3.0</v>
      </c>
      <c r="Q77" s="6">
        <v>9.68</v>
      </c>
      <c r="R77" s="6">
        <v>10.24</v>
      </c>
      <c r="S77" s="6">
        <v>0.054</v>
      </c>
      <c r="T77" s="6">
        <v>0.213</v>
      </c>
      <c r="U77" s="6">
        <v>0.733</v>
      </c>
    </row>
    <row r="78">
      <c r="A78" s="5" t="s">
        <v>302</v>
      </c>
      <c r="B78" s="5" t="s">
        <v>303</v>
      </c>
      <c r="C78" s="5" t="s">
        <v>226</v>
      </c>
      <c r="D78" s="6">
        <v>56361.0</v>
      </c>
      <c r="E78" s="6">
        <v>2166086.0</v>
      </c>
      <c r="F78" s="6">
        <v>0.0</v>
      </c>
      <c r="G78" s="6">
        <v>2.04</v>
      </c>
      <c r="H78" s="6">
        <v>-8.37</v>
      </c>
      <c r="I78" s="6">
        <v>15.82</v>
      </c>
      <c r="J78" s="6">
        <v>20000.0</v>
      </c>
      <c r="K78" s="7"/>
      <c r="L78" s="6">
        <v>448.9</v>
      </c>
      <c r="M78" s="6">
        <v>0.0</v>
      </c>
      <c r="N78" s="6">
        <v>0.0</v>
      </c>
      <c r="O78" s="6">
        <v>100.0</v>
      </c>
      <c r="P78" s="6">
        <v>1.0</v>
      </c>
      <c r="Q78" s="6">
        <v>15.93</v>
      </c>
      <c r="R78" s="6">
        <v>7.84</v>
      </c>
      <c r="S78" s="7"/>
      <c r="T78" s="7"/>
      <c r="U78" s="7"/>
    </row>
    <row r="79">
      <c r="A79" s="5" t="s">
        <v>304</v>
      </c>
      <c r="B79" s="5" t="s">
        <v>305</v>
      </c>
      <c r="C79" s="5" t="s">
        <v>201</v>
      </c>
      <c r="D79" s="6">
        <v>89703.0</v>
      </c>
      <c r="E79" s="6">
        <v>344.0</v>
      </c>
      <c r="F79" s="6">
        <v>260.8</v>
      </c>
      <c r="G79" s="6">
        <v>35.17</v>
      </c>
      <c r="H79" s="6">
        <v>-13.92</v>
      </c>
      <c r="I79" s="6">
        <v>14.62</v>
      </c>
      <c r="J79" s="6">
        <v>5000.0</v>
      </c>
      <c r="K79" s="6">
        <v>98.0</v>
      </c>
      <c r="L79" s="6">
        <v>364.5</v>
      </c>
      <c r="M79" s="6">
        <v>5.88</v>
      </c>
      <c r="N79" s="6">
        <v>29.41</v>
      </c>
      <c r="O79" s="6">
        <v>64.71</v>
      </c>
      <c r="P79" s="6">
        <v>2.0</v>
      </c>
      <c r="Q79" s="6">
        <v>22.08</v>
      </c>
      <c r="R79" s="6">
        <v>6.88</v>
      </c>
      <c r="S79" s="6">
        <v>0.054</v>
      </c>
      <c r="T79" s="6">
        <v>0.18</v>
      </c>
      <c r="U79" s="6">
        <v>0.766</v>
      </c>
    </row>
    <row r="80">
      <c r="A80" s="5" t="s">
        <v>306</v>
      </c>
      <c r="B80" s="5" t="s">
        <v>307</v>
      </c>
      <c r="C80" s="5" t="s">
        <v>201</v>
      </c>
      <c r="D80" s="6">
        <v>452776.0</v>
      </c>
      <c r="E80" s="6">
        <v>1780.0</v>
      </c>
      <c r="F80" s="6">
        <v>254.4</v>
      </c>
      <c r="G80" s="6">
        <v>17.19</v>
      </c>
      <c r="H80" s="6">
        <v>-0.15</v>
      </c>
      <c r="I80" s="6">
        <v>8.6</v>
      </c>
      <c r="J80" s="6">
        <v>8000.0</v>
      </c>
      <c r="K80" s="6">
        <v>90.0</v>
      </c>
      <c r="L80" s="6">
        <v>463.8</v>
      </c>
      <c r="M80" s="6">
        <v>11.24</v>
      </c>
      <c r="N80" s="6">
        <v>3.55</v>
      </c>
      <c r="O80" s="6">
        <v>85.21</v>
      </c>
      <c r="P80" s="6">
        <v>2.0</v>
      </c>
      <c r="Q80" s="6">
        <v>15.05</v>
      </c>
      <c r="R80" s="6">
        <v>6.09</v>
      </c>
      <c r="S80" s="6">
        <v>0.15</v>
      </c>
      <c r="T80" s="6">
        <v>0.17</v>
      </c>
      <c r="U80" s="6">
        <v>0.68</v>
      </c>
    </row>
    <row r="81">
      <c r="A81" s="5" t="s">
        <v>308</v>
      </c>
      <c r="B81" s="5" t="s">
        <v>309</v>
      </c>
      <c r="C81" s="5" t="s">
        <v>192</v>
      </c>
      <c r="D81" s="6">
        <v>171019.0</v>
      </c>
      <c r="E81" s="6">
        <v>541.0</v>
      </c>
      <c r="F81" s="6">
        <v>316.1</v>
      </c>
      <c r="G81" s="6">
        <v>23.2</v>
      </c>
      <c r="H81" s="6">
        <v>0.0</v>
      </c>
      <c r="I81" s="6">
        <v>6.94</v>
      </c>
      <c r="J81" s="6">
        <v>21000.0</v>
      </c>
      <c r="K81" s="6">
        <v>99.0</v>
      </c>
      <c r="L81" s="6">
        <v>492.0</v>
      </c>
      <c r="M81" s="6">
        <v>9.09</v>
      </c>
      <c r="N81" s="6">
        <v>16.36</v>
      </c>
      <c r="O81" s="6">
        <v>74.55</v>
      </c>
      <c r="P81" s="6">
        <v>2.0</v>
      </c>
      <c r="Q81" s="6">
        <v>18.79</v>
      </c>
      <c r="R81" s="6">
        <v>4.48</v>
      </c>
      <c r="S81" s="7"/>
      <c r="T81" s="7"/>
      <c r="U81" s="7"/>
    </row>
    <row r="82">
      <c r="A82" s="5" t="s">
        <v>72</v>
      </c>
      <c r="B82" s="5" t="s">
        <v>310</v>
      </c>
      <c r="C82" s="5" t="s">
        <v>201</v>
      </c>
      <c r="D82" s="6">
        <v>1.2293545E7</v>
      </c>
      <c r="E82" s="6">
        <v>108890.0</v>
      </c>
      <c r="F82" s="6">
        <v>112.9</v>
      </c>
      <c r="G82" s="6">
        <v>0.37</v>
      </c>
      <c r="H82" s="6">
        <v>-1.67</v>
      </c>
      <c r="I82" s="6">
        <v>35.93</v>
      </c>
      <c r="J82" s="6">
        <v>4100.0</v>
      </c>
      <c r="K82" s="6">
        <v>70.6</v>
      </c>
      <c r="L82" s="6">
        <v>92.1</v>
      </c>
      <c r="M82" s="6">
        <v>12.54</v>
      </c>
      <c r="N82" s="6">
        <v>5.03</v>
      </c>
      <c r="O82" s="6">
        <v>82.43</v>
      </c>
      <c r="P82" s="6">
        <v>2.0</v>
      </c>
      <c r="Q82" s="6">
        <v>29.88</v>
      </c>
      <c r="R82" s="6">
        <v>5.2</v>
      </c>
      <c r="S82" s="6">
        <v>0.227</v>
      </c>
      <c r="T82" s="6">
        <v>0.188</v>
      </c>
      <c r="U82" s="6">
        <v>0.585</v>
      </c>
    </row>
    <row r="83">
      <c r="A83" s="5" t="s">
        <v>311</v>
      </c>
      <c r="B83" s="5" t="s">
        <v>312</v>
      </c>
      <c r="C83" s="5" t="s">
        <v>195</v>
      </c>
      <c r="D83" s="6">
        <v>65409.0</v>
      </c>
      <c r="E83" s="6">
        <v>78.0</v>
      </c>
      <c r="F83" s="6">
        <v>838.6</v>
      </c>
      <c r="G83" s="6">
        <v>64.1</v>
      </c>
      <c r="H83" s="6">
        <v>3.84</v>
      </c>
      <c r="I83" s="6">
        <v>4.71</v>
      </c>
      <c r="J83" s="6">
        <v>20000.0</v>
      </c>
      <c r="K83" s="7"/>
      <c r="L83" s="6">
        <v>842.4</v>
      </c>
      <c r="M83" s="7"/>
      <c r="N83" s="7"/>
      <c r="O83" s="7"/>
      <c r="P83" s="6">
        <v>3.0</v>
      </c>
      <c r="Q83" s="6">
        <v>8.81</v>
      </c>
      <c r="R83" s="6">
        <v>10.01</v>
      </c>
      <c r="S83" s="6">
        <v>0.03</v>
      </c>
      <c r="T83" s="6">
        <v>0.1</v>
      </c>
      <c r="U83" s="6">
        <v>0.87</v>
      </c>
    </row>
    <row r="84">
      <c r="A84" s="5" t="s">
        <v>73</v>
      </c>
      <c r="B84" s="5" t="s">
        <v>313</v>
      </c>
      <c r="C84" s="5" t="s">
        <v>198</v>
      </c>
      <c r="D84" s="6">
        <v>9690222.0</v>
      </c>
      <c r="E84" s="6">
        <v>245857.0</v>
      </c>
      <c r="F84" s="6">
        <v>39.4</v>
      </c>
      <c r="G84" s="6">
        <v>0.13</v>
      </c>
      <c r="H84" s="6">
        <v>-3.06</v>
      </c>
      <c r="I84" s="6">
        <v>90.37</v>
      </c>
      <c r="J84" s="6">
        <v>2100.0</v>
      </c>
      <c r="K84" s="6">
        <v>35.9</v>
      </c>
      <c r="L84" s="6">
        <v>2.7</v>
      </c>
      <c r="M84" s="6">
        <v>3.63</v>
      </c>
      <c r="N84" s="6">
        <v>2.58</v>
      </c>
      <c r="O84" s="6">
        <v>93.79</v>
      </c>
      <c r="P84" s="6">
        <v>2.0</v>
      </c>
      <c r="Q84" s="6">
        <v>41.76</v>
      </c>
      <c r="R84" s="6">
        <v>15.48</v>
      </c>
      <c r="S84" s="6">
        <v>0.237</v>
      </c>
      <c r="T84" s="6">
        <v>0.362</v>
      </c>
      <c r="U84" s="6">
        <v>0.401</v>
      </c>
    </row>
    <row r="85">
      <c r="A85" s="5" t="s">
        <v>314</v>
      </c>
      <c r="B85" s="5" t="s">
        <v>315</v>
      </c>
      <c r="C85" s="5" t="s">
        <v>198</v>
      </c>
      <c r="D85" s="6">
        <v>1442029.0</v>
      </c>
      <c r="E85" s="6">
        <v>36120.0</v>
      </c>
      <c r="F85" s="6">
        <v>39.9</v>
      </c>
      <c r="G85" s="6">
        <v>0.97</v>
      </c>
      <c r="H85" s="6">
        <v>-1.57</v>
      </c>
      <c r="I85" s="6">
        <v>107.17</v>
      </c>
      <c r="J85" s="6">
        <v>800.0</v>
      </c>
      <c r="K85" s="6">
        <v>42.4</v>
      </c>
      <c r="L85" s="6">
        <v>7.4</v>
      </c>
      <c r="M85" s="6">
        <v>10.67</v>
      </c>
      <c r="N85" s="6">
        <v>8.82</v>
      </c>
      <c r="O85" s="6">
        <v>80.51</v>
      </c>
      <c r="P85" s="6">
        <v>2.0</v>
      </c>
      <c r="Q85" s="6">
        <v>37.22</v>
      </c>
      <c r="R85" s="6">
        <v>16.53</v>
      </c>
      <c r="S85" s="6">
        <v>0.62</v>
      </c>
      <c r="T85" s="6">
        <v>0.12</v>
      </c>
      <c r="U85" s="6">
        <v>0.26</v>
      </c>
    </row>
    <row r="86">
      <c r="A86" s="5" t="s">
        <v>316</v>
      </c>
      <c r="B86" s="5" t="s">
        <v>317</v>
      </c>
      <c r="C86" s="5" t="s">
        <v>201</v>
      </c>
      <c r="D86" s="6">
        <v>767245.0</v>
      </c>
      <c r="E86" s="6">
        <v>214970.0</v>
      </c>
      <c r="F86" s="6">
        <v>3.6</v>
      </c>
      <c r="G86" s="6">
        <v>0.21</v>
      </c>
      <c r="H86" s="6">
        <v>-2.07</v>
      </c>
      <c r="I86" s="6">
        <v>33.26</v>
      </c>
      <c r="J86" s="6">
        <v>4000.0</v>
      </c>
      <c r="K86" s="6">
        <v>98.8</v>
      </c>
      <c r="L86" s="6">
        <v>143.5</v>
      </c>
      <c r="M86" s="6">
        <v>2.44</v>
      </c>
      <c r="N86" s="6">
        <v>0.15</v>
      </c>
      <c r="O86" s="6">
        <v>97.41</v>
      </c>
      <c r="P86" s="6">
        <v>2.0</v>
      </c>
      <c r="Q86" s="6">
        <v>18.28</v>
      </c>
      <c r="R86" s="6">
        <v>8.28</v>
      </c>
      <c r="S86" s="6">
        <v>0.37</v>
      </c>
      <c r="T86" s="6">
        <v>0.203</v>
      </c>
      <c r="U86" s="6">
        <v>0.427</v>
      </c>
    </row>
    <row r="87">
      <c r="A87" s="5" t="s">
        <v>74</v>
      </c>
      <c r="B87" s="5" t="s">
        <v>318</v>
      </c>
      <c r="C87" s="5" t="s">
        <v>201</v>
      </c>
      <c r="D87" s="6">
        <v>8308504.0</v>
      </c>
      <c r="E87" s="6">
        <v>27750.0</v>
      </c>
      <c r="F87" s="6">
        <v>299.4</v>
      </c>
      <c r="G87" s="6">
        <v>6.38</v>
      </c>
      <c r="H87" s="6">
        <v>-3.4</v>
      </c>
      <c r="I87" s="6">
        <v>73.45</v>
      </c>
      <c r="J87" s="6">
        <v>1600.0</v>
      </c>
      <c r="K87" s="6">
        <v>52.9</v>
      </c>
      <c r="L87" s="6">
        <v>16.9</v>
      </c>
      <c r="M87" s="6">
        <v>28.3</v>
      </c>
      <c r="N87" s="6">
        <v>11.61</v>
      </c>
      <c r="O87" s="6">
        <v>60.09</v>
      </c>
      <c r="P87" s="6">
        <v>2.0</v>
      </c>
      <c r="Q87" s="6">
        <v>36.44</v>
      </c>
      <c r="R87" s="6">
        <v>12.17</v>
      </c>
      <c r="S87" s="6">
        <v>0.28</v>
      </c>
      <c r="T87" s="6">
        <v>0.2</v>
      </c>
      <c r="U87" s="6">
        <v>0.52</v>
      </c>
    </row>
    <row r="88">
      <c r="A88" s="5" t="s">
        <v>75</v>
      </c>
      <c r="B88" s="5" t="s">
        <v>319</v>
      </c>
      <c r="C88" s="5" t="s">
        <v>201</v>
      </c>
      <c r="D88" s="6">
        <v>7326496.0</v>
      </c>
      <c r="E88" s="6">
        <v>112090.0</v>
      </c>
      <c r="F88" s="6">
        <v>65.4</v>
      </c>
      <c r="G88" s="6">
        <v>0.73</v>
      </c>
      <c r="H88" s="6">
        <v>-1.99</v>
      </c>
      <c r="I88" s="6">
        <v>29.32</v>
      </c>
      <c r="J88" s="6">
        <v>2600.0</v>
      </c>
      <c r="K88" s="6">
        <v>76.2</v>
      </c>
      <c r="L88" s="6">
        <v>67.5</v>
      </c>
      <c r="M88" s="6">
        <v>9.55</v>
      </c>
      <c r="N88" s="6">
        <v>3.22</v>
      </c>
      <c r="O88" s="6">
        <v>87.23</v>
      </c>
      <c r="P88" s="6">
        <v>2.0</v>
      </c>
      <c r="Q88" s="6">
        <v>28.24</v>
      </c>
      <c r="R88" s="6">
        <v>5.28</v>
      </c>
      <c r="S88" s="6">
        <v>0.139</v>
      </c>
      <c r="T88" s="6">
        <v>0.312</v>
      </c>
      <c r="U88" s="6">
        <v>0.549</v>
      </c>
    </row>
    <row r="89">
      <c r="A89" s="5" t="s">
        <v>320</v>
      </c>
      <c r="B89" s="5" t="s">
        <v>321</v>
      </c>
      <c r="C89" s="5" t="s">
        <v>185</v>
      </c>
      <c r="D89" s="6">
        <v>6940432.0</v>
      </c>
      <c r="E89" s="6">
        <v>1092.0</v>
      </c>
      <c r="F89" s="6">
        <v>6355.7</v>
      </c>
      <c r="G89" s="6">
        <v>67.12</v>
      </c>
      <c r="H89" s="6">
        <v>5.24</v>
      </c>
      <c r="I89" s="6">
        <v>2.97</v>
      </c>
      <c r="J89" s="6">
        <v>28800.0</v>
      </c>
      <c r="K89" s="6">
        <v>93.5</v>
      </c>
      <c r="L89" s="6">
        <v>546.7</v>
      </c>
      <c r="M89" s="6">
        <v>5.05</v>
      </c>
      <c r="N89" s="6">
        <v>1.01</v>
      </c>
      <c r="O89" s="6">
        <v>93.94</v>
      </c>
      <c r="P89" s="6">
        <v>2.0</v>
      </c>
      <c r="Q89" s="6">
        <v>7.29</v>
      </c>
      <c r="R89" s="6">
        <v>6.29</v>
      </c>
      <c r="S89" s="6">
        <v>0.001</v>
      </c>
      <c r="T89" s="6">
        <v>0.092</v>
      </c>
      <c r="U89" s="6">
        <v>0.906</v>
      </c>
    </row>
    <row r="90">
      <c r="A90" s="5" t="s">
        <v>77</v>
      </c>
      <c r="B90" s="5" t="s">
        <v>322</v>
      </c>
      <c r="C90" s="5" t="s">
        <v>187</v>
      </c>
      <c r="D90" s="6">
        <v>9981334.0</v>
      </c>
      <c r="E90" s="6">
        <v>93030.0</v>
      </c>
      <c r="F90" s="6">
        <v>107.3</v>
      </c>
      <c r="G90" s="6">
        <v>0.0</v>
      </c>
      <c r="H90" s="6">
        <v>0.86</v>
      </c>
      <c r="I90" s="6">
        <v>8.57</v>
      </c>
      <c r="J90" s="6">
        <v>13900.0</v>
      </c>
      <c r="K90" s="6">
        <v>99.4</v>
      </c>
      <c r="L90" s="6">
        <v>336.2</v>
      </c>
      <c r="M90" s="6">
        <v>50.09</v>
      </c>
      <c r="N90" s="6">
        <v>2.06</v>
      </c>
      <c r="O90" s="6">
        <v>47.85</v>
      </c>
      <c r="P90" s="6">
        <v>3.0</v>
      </c>
      <c r="Q90" s="6">
        <v>9.72</v>
      </c>
      <c r="R90" s="6">
        <v>13.11</v>
      </c>
      <c r="S90" s="6">
        <v>0.037</v>
      </c>
      <c r="T90" s="6">
        <v>0.312</v>
      </c>
      <c r="U90" s="6">
        <v>0.651</v>
      </c>
    </row>
    <row r="91">
      <c r="A91" s="5" t="s">
        <v>78</v>
      </c>
      <c r="B91" s="5" t="s">
        <v>323</v>
      </c>
      <c r="C91" s="5" t="s">
        <v>195</v>
      </c>
      <c r="D91" s="6">
        <v>299388.0</v>
      </c>
      <c r="E91" s="6">
        <v>103000.0</v>
      </c>
      <c r="F91" s="6">
        <v>2.9</v>
      </c>
      <c r="G91" s="6">
        <v>4.83</v>
      </c>
      <c r="H91" s="6">
        <v>2.38</v>
      </c>
      <c r="I91" s="6">
        <v>3.31</v>
      </c>
      <c r="J91" s="6">
        <v>30900.0</v>
      </c>
      <c r="K91" s="6">
        <v>99.9</v>
      </c>
      <c r="L91" s="6">
        <v>647.7</v>
      </c>
      <c r="M91" s="6">
        <v>0.07</v>
      </c>
      <c r="N91" s="6">
        <v>0.0</v>
      </c>
      <c r="O91" s="6">
        <v>99.93</v>
      </c>
      <c r="P91" s="6">
        <v>3.0</v>
      </c>
      <c r="Q91" s="6">
        <v>13.64</v>
      </c>
      <c r="R91" s="6">
        <v>6.72</v>
      </c>
      <c r="S91" s="6">
        <v>0.086</v>
      </c>
      <c r="T91" s="6">
        <v>0.15</v>
      </c>
      <c r="U91" s="6">
        <v>0.765</v>
      </c>
    </row>
    <row r="92">
      <c r="A92" s="5" t="s">
        <v>79</v>
      </c>
      <c r="B92" s="5" t="s">
        <v>324</v>
      </c>
      <c r="C92" s="5" t="s">
        <v>185</v>
      </c>
      <c r="D92" s="8">
        <v>1.1E9</v>
      </c>
      <c r="E92" s="6">
        <v>3287590.0</v>
      </c>
      <c r="F92" s="6">
        <v>333.2</v>
      </c>
      <c r="G92" s="6">
        <v>0.21</v>
      </c>
      <c r="H92" s="6">
        <v>-0.07</v>
      </c>
      <c r="I92" s="6">
        <v>56.29</v>
      </c>
      <c r="J92" s="6">
        <v>2900.0</v>
      </c>
      <c r="K92" s="6">
        <v>59.5</v>
      </c>
      <c r="L92" s="6">
        <v>45.4</v>
      </c>
      <c r="M92" s="6">
        <v>54.4</v>
      </c>
      <c r="N92" s="6">
        <v>2.74</v>
      </c>
      <c r="O92" s="6">
        <v>42.86</v>
      </c>
      <c r="P92" s="6">
        <v>2.5</v>
      </c>
      <c r="Q92" s="6">
        <v>22.01</v>
      </c>
      <c r="R92" s="6">
        <v>8.18</v>
      </c>
      <c r="S92" s="6">
        <v>0.186</v>
      </c>
      <c r="T92" s="6">
        <v>0.276</v>
      </c>
      <c r="U92" s="6">
        <v>0.538</v>
      </c>
    </row>
    <row r="93">
      <c r="A93" s="5" t="s">
        <v>80</v>
      </c>
      <c r="B93" s="5" t="s">
        <v>325</v>
      </c>
      <c r="C93" s="5" t="s">
        <v>185</v>
      </c>
      <c r="D93" s="8">
        <v>2.45E8</v>
      </c>
      <c r="E93" s="6">
        <v>1919440.0</v>
      </c>
      <c r="F93" s="6">
        <v>127.9</v>
      </c>
      <c r="G93" s="6">
        <v>2.85</v>
      </c>
      <c r="H93" s="6">
        <v>0.0</v>
      </c>
      <c r="I93" s="6">
        <v>35.6</v>
      </c>
      <c r="J93" s="6">
        <v>3200.0</v>
      </c>
      <c r="K93" s="6">
        <v>87.9</v>
      </c>
      <c r="L93" s="6">
        <v>52.0</v>
      </c>
      <c r="M93" s="6">
        <v>11.32</v>
      </c>
      <c r="N93" s="6">
        <v>7.23</v>
      </c>
      <c r="O93" s="6">
        <v>81.45</v>
      </c>
      <c r="P93" s="6">
        <v>2.0</v>
      </c>
      <c r="Q93" s="6">
        <v>20.34</v>
      </c>
      <c r="R93" s="6">
        <v>6.25</v>
      </c>
      <c r="S93" s="6">
        <v>0.134</v>
      </c>
      <c r="T93" s="6">
        <v>0.458</v>
      </c>
      <c r="U93" s="6">
        <v>0.408</v>
      </c>
    </row>
    <row r="94">
      <c r="A94" s="5" t="s">
        <v>81</v>
      </c>
      <c r="B94" s="5" t="s">
        <v>326</v>
      </c>
      <c r="C94" s="5" t="s">
        <v>185</v>
      </c>
      <c r="D94" s="6">
        <v>6.8688433E7</v>
      </c>
      <c r="E94" s="6">
        <v>1648000.0</v>
      </c>
      <c r="F94" s="6">
        <v>41.7</v>
      </c>
      <c r="G94" s="6">
        <v>0.15</v>
      </c>
      <c r="H94" s="6">
        <v>-0.84</v>
      </c>
      <c r="I94" s="6">
        <v>41.58</v>
      </c>
      <c r="J94" s="6">
        <v>7000.0</v>
      </c>
      <c r="K94" s="6">
        <v>79.4</v>
      </c>
      <c r="L94" s="6">
        <v>276.4</v>
      </c>
      <c r="M94" s="6">
        <v>8.72</v>
      </c>
      <c r="N94" s="6">
        <v>1.39</v>
      </c>
      <c r="O94" s="6">
        <v>89.89</v>
      </c>
      <c r="P94" s="6">
        <v>1.0</v>
      </c>
      <c r="Q94" s="6">
        <v>17.0</v>
      </c>
      <c r="R94" s="6">
        <v>5.55</v>
      </c>
      <c r="S94" s="6">
        <v>0.116</v>
      </c>
      <c r="T94" s="6">
        <v>0.424</v>
      </c>
      <c r="U94" s="6">
        <v>0.46</v>
      </c>
    </row>
    <row r="95">
      <c r="A95" s="5" t="s">
        <v>82</v>
      </c>
      <c r="B95" s="5" t="s">
        <v>327</v>
      </c>
      <c r="C95" s="5" t="s">
        <v>215</v>
      </c>
      <c r="D95" s="6">
        <v>2.6783383E7</v>
      </c>
      <c r="E95" s="6">
        <v>437072.0</v>
      </c>
      <c r="F95" s="6">
        <v>61.3</v>
      </c>
      <c r="G95" s="6">
        <v>0.01</v>
      </c>
      <c r="H95" s="6">
        <v>0.0</v>
      </c>
      <c r="I95" s="6">
        <v>50.25</v>
      </c>
      <c r="J95" s="6">
        <v>1500.0</v>
      </c>
      <c r="K95" s="6">
        <v>40.4</v>
      </c>
      <c r="L95" s="6">
        <v>38.6</v>
      </c>
      <c r="M95" s="6">
        <v>13.15</v>
      </c>
      <c r="N95" s="6">
        <v>0.78</v>
      </c>
      <c r="O95" s="6">
        <v>86.07</v>
      </c>
      <c r="P95" s="6">
        <v>1.0</v>
      </c>
      <c r="Q95" s="6">
        <v>31.98</v>
      </c>
      <c r="R95" s="6">
        <v>5.37</v>
      </c>
      <c r="S95" s="6">
        <v>0.073</v>
      </c>
      <c r="T95" s="6">
        <v>0.666</v>
      </c>
      <c r="U95" s="6">
        <v>0.261</v>
      </c>
    </row>
    <row r="96">
      <c r="A96" s="5" t="s">
        <v>83</v>
      </c>
      <c r="B96" s="5" t="s">
        <v>328</v>
      </c>
      <c r="C96" s="5" t="s">
        <v>195</v>
      </c>
      <c r="D96" s="6">
        <v>4062235.0</v>
      </c>
      <c r="E96" s="6">
        <v>70280.0</v>
      </c>
      <c r="F96" s="6">
        <v>57.8</v>
      </c>
      <c r="G96" s="6">
        <v>2.06</v>
      </c>
      <c r="H96" s="6">
        <v>4.99</v>
      </c>
      <c r="I96" s="6">
        <v>5.39</v>
      </c>
      <c r="J96" s="6">
        <v>29600.0</v>
      </c>
      <c r="K96" s="6">
        <v>98.0</v>
      </c>
      <c r="L96" s="6">
        <v>500.5</v>
      </c>
      <c r="M96" s="6">
        <v>15.2</v>
      </c>
      <c r="N96" s="6">
        <v>0.03</v>
      </c>
      <c r="O96" s="6">
        <v>84.77</v>
      </c>
      <c r="P96" s="6">
        <v>3.0</v>
      </c>
      <c r="Q96" s="6">
        <v>14.45</v>
      </c>
      <c r="R96" s="6">
        <v>7.82</v>
      </c>
      <c r="S96" s="6">
        <v>0.05</v>
      </c>
      <c r="T96" s="6">
        <v>0.46</v>
      </c>
      <c r="U96" s="6">
        <v>0.49</v>
      </c>
    </row>
    <row r="97">
      <c r="A97" s="5" t="s">
        <v>329</v>
      </c>
      <c r="B97" s="5" t="s">
        <v>330</v>
      </c>
      <c r="C97" s="5" t="s">
        <v>195</v>
      </c>
      <c r="D97" s="6">
        <v>75441.0</v>
      </c>
      <c r="E97" s="6">
        <v>572.0</v>
      </c>
      <c r="F97" s="6">
        <v>131.9</v>
      </c>
      <c r="G97" s="6">
        <v>27.97</v>
      </c>
      <c r="H97" s="6">
        <v>5.36</v>
      </c>
      <c r="I97" s="6">
        <v>5.93</v>
      </c>
      <c r="J97" s="6">
        <v>21000.0</v>
      </c>
      <c r="K97" s="7"/>
      <c r="L97" s="6">
        <v>676.0</v>
      </c>
      <c r="M97" s="6">
        <v>9.0</v>
      </c>
      <c r="N97" s="6">
        <v>0.0</v>
      </c>
      <c r="O97" s="6">
        <v>91.0</v>
      </c>
      <c r="P97" s="6">
        <v>3.0</v>
      </c>
      <c r="Q97" s="6">
        <v>11.05</v>
      </c>
      <c r="R97" s="6">
        <v>11.19</v>
      </c>
      <c r="S97" s="6">
        <v>0.01</v>
      </c>
      <c r="T97" s="6">
        <v>0.13</v>
      </c>
      <c r="U97" s="6">
        <v>0.86</v>
      </c>
    </row>
    <row r="98">
      <c r="A98" s="5" t="s">
        <v>84</v>
      </c>
      <c r="B98" s="5" t="s">
        <v>331</v>
      </c>
      <c r="C98" s="5" t="s">
        <v>215</v>
      </c>
      <c r="D98" s="6">
        <v>6352117.0</v>
      </c>
      <c r="E98" s="6">
        <v>20770.0</v>
      </c>
      <c r="F98" s="6">
        <v>305.8</v>
      </c>
      <c r="G98" s="6">
        <v>1.31</v>
      </c>
      <c r="H98" s="6">
        <v>0.68</v>
      </c>
      <c r="I98" s="6">
        <v>7.03</v>
      </c>
      <c r="J98" s="6">
        <v>19800.0</v>
      </c>
      <c r="K98" s="6">
        <v>95.4</v>
      </c>
      <c r="L98" s="6">
        <v>462.3</v>
      </c>
      <c r="M98" s="6">
        <v>16.39</v>
      </c>
      <c r="N98" s="6">
        <v>4.17</v>
      </c>
      <c r="O98" s="6">
        <v>79.44</v>
      </c>
      <c r="P98" s="6">
        <v>3.0</v>
      </c>
      <c r="Q98" s="6">
        <v>17.97</v>
      </c>
      <c r="R98" s="6">
        <v>6.18</v>
      </c>
      <c r="S98" s="6">
        <v>0.026</v>
      </c>
      <c r="T98" s="6">
        <v>0.317</v>
      </c>
      <c r="U98" s="6">
        <v>0.657</v>
      </c>
    </row>
    <row r="99">
      <c r="A99" s="5" t="s">
        <v>85</v>
      </c>
      <c r="B99" s="5" t="s">
        <v>332</v>
      </c>
      <c r="C99" s="5" t="s">
        <v>195</v>
      </c>
      <c r="D99" s="6">
        <v>5.8133509E7</v>
      </c>
      <c r="E99" s="6">
        <v>301230.0</v>
      </c>
      <c r="F99" s="6">
        <v>193.0</v>
      </c>
      <c r="G99" s="6">
        <v>2.52</v>
      </c>
      <c r="H99" s="6">
        <v>2.07</v>
      </c>
      <c r="I99" s="6">
        <v>5.94</v>
      </c>
      <c r="J99" s="6">
        <v>26700.0</v>
      </c>
      <c r="K99" s="6">
        <v>98.6</v>
      </c>
      <c r="L99" s="6">
        <v>430.9</v>
      </c>
      <c r="M99" s="6">
        <v>27.79</v>
      </c>
      <c r="N99" s="6">
        <v>9.53</v>
      </c>
      <c r="O99" s="6">
        <v>62.68</v>
      </c>
      <c r="P99" s="7"/>
      <c r="Q99" s="6">
        <v>8.72</v>
      </c>
      <c r="R99" s="6">
        <v>10.4</v>
      </c>
      <c r="S99" s="6">
        <v>0.021</v>
      </c>
      <c r="T99" s="6">
        <v>0.291</v>
      </c>
      <c r="U99" s="6">
        <v>0.688</v>
      </c>
    </row>
    <row r="100">
      <c r="A100" s="5" t="s">
        <v>86</v>
      </c>
      <c r="B100" s="5" t="s">
        <v>333</v>
      </c>
      <c r="C100" s="5" t="s">
        <v>198</v>
      </c>
      <c r="D100" s="6">
        <v>1.7654843E7</v>
      </c>
      <c r="E100" s="6">
        <v>322460.0</v>
      </c>
      <c r="F100" s="6">
        <v>54.8</v>
      </c>
      <c r="G100" s="6">
        <v>0.16</v>
      </c>
      <c r="H100" s="6">
        <v>-0.07</v>
      </c>
      <c r="I100" s="6">
        <v>90.83</v>
      </c>
      <c r="J100" s="6">
        <v>1400.0</v>
      </c>
      <c r="K100" s="6">
        <v>50.9</v>
      </c>
      <c r="L100" s="6">
        <v>14.6</v>
      </c>
      <c r="M100" s="6">
        <v>9.75</v>
      </c>
      <c r="N100" s="6">
        <v>13.84</v>
      </c>
      <c r="O100" s="6">
        <v>76.41</v>
      </c>
      <c r="P100" s="6">
        <v>2.0</v>
      </c>
      <c r="Q100" s="6">
        <v>35.11</v>
      </c>
      <c r="R100" s="6">
        <v>14.84</v>
      </c>
      <c r="S100" s="6">
        <v>0.279</v>
      </c>
      <c r="T100" s="6">
        <v>0.171</v>
      </c>
      <c r="U100" s="6">
        <v>0.55</v>
      </c>
    </row>
    <row r="101">
      <c r="A101" s="5" t="s">
        <v>87</v>
      </c>
      <c r="B101" s="5" t="s">
        <v>334</v>
      </c>
      <c r="C101" s="5" t="s">
        <v>201</v>
      </c>
      <c r="D101" s="6">
        <v>2758124.0</v>
      </c>
      <c r="E101" s="6">
        <v>10991.0</v>
      </c>
      <c r="F101" s="6">
        <v>250.9</v>
      </c>
      <c r="G101" s="6">
        <v>9.3</v>
      </c>
      <c r="H101" s="6">
        <v>-4.92</v>
      </c>
      <c r="I101" s="6">
        <v>12.36</v>
      </c>
      <c r="J101" s="6">
        <v>3900.0</v>
      </c>
      <c r="K101" s="6">
        <v>87.9</v>
      </c>
      <c r="L101" s="6">
        <v>124.0</v>
      </c>
      <c r="M101" s="6">
        <v>16.07</v>
      </c>
      <c r="N101" s="6">
        <v>10.16</v>
      </c>
      <c r="O101" s="6">
        <v>73.77</v>
      </c>
      <c r="P101" s="6">
        <v>2.0</v>
      </c>
      <c r="Q101" s="6">
        <v>20.82</v>
      </c>
      <c r="R101" s="6">
        <v>6.52</v>
      </c>
      <c r="S101" s="6">
        <v>0.049</v>
      </c>
      <c r="T101" s="6">
        <v>0.337</v>
      </c>
      <c r="U101" s="6">
        <v>0.615</v>
      </c>
    </row>
    <row r="102">
      <c r="A102" s="5" t="s">
        <v>88</v>
      </c>
      <c r="B102" s="5" t="s">
        <v>335</v>
      </c>
      <c r="C102" s="5" t="s">
        <v>185</v>
      </c>
      <c r="D102" s="8">
        <v>1.27E8</v>
      </c>
      <c r="E102" s="6">
        <v>377835.0</v>
      </c>
      <c r="F102" s="6">
        <v>337.4</v>
      </c>
      <c r="G102" s="6">
        <v>7.87</v>
      </c>
      <c r="H102" s="6">
        <v>0.0</v>
      </c>
      <c r="I102" s="6">
        <v>3.26</v>
      </c>
      <c r="J102" s="6">
        <v>28200.0</v>
      </c>
      <c r="K102" s="6">
        <v>99.0</v>
      </c>
      <c r="L102" s="6">
        <v>461.2</v>
      </c>
      <c r="M102" s="6">
        <v>12.19</v>
      </c>
      <c r="N102" s="6">
        <v>0.96</v>
      </c>
      <c r="O102" s="6">
        <v>86.85</v>
      </c>
      <c r="P102" s="6">
        <v>3.0</v>
      </c>
      <c r="Q102" s="6">
        <v>9.37</v>
      </c>
      <c r="R102" s="6">
        <v>9.16</v>
      </c>
      <c r="S102" s="6">
        <v>0.017</v>
      </c>
      <c r="T102" s="6">
        <v>0.258</v>
      </c>
      <c r="U102" s="6">
        <v>0.725</v>
      </c>
    </row>
    <row r="103">
      <c r="A103" s="5" t="s">
        <v>336</v>
      </c>
      <c r="B103" s="5" t="s">
        <v>337</v>
      </c>
      <c r="C103" s="5" t="s">
        <v>195</v>
      </c>
      <c r="D103" s="6">
        <v>91084.0</v>
      </c>
      <c r="E103" s="6">
        <v>116.0</v>
      </c>
      <c r="F103" s="6">
        <v>785.2</v>
      </c>
      <c r="G103" s="6">
        <v>60.34</v>
      </c>
      <c r="H103" s="6">
        <v>2.76</v>
      </c>
      <c r="I103" s="6">
        <v>5.24</v>
      </c>
      <c r="J103" s="6">
        <v>24800.0</v>
      </c>
      <c r="K103" s="7"/>
      <c r="L103" s="6">
        <v>811.3</v>
      </c>
      <c r="M103" s="6">
        <v>0.0</v>
      </c>
      <c r="N103" s="6">
        <v>0.0</v>
      </c>
      <c r="O103" s="6">
        <v>100.0</v>
      </c>
      <c r="P103" s="6">
        <v>3.0</v>
      </c>
      <c r="Q103" s="6">
        <v>9.3</v>
      </c>
      <c r="R103" s="6">
        <v>9.28</v>
      </c>
      <c r="S103" s="6">
        <v>0.05</v>
      </c>
      <c r="T103" s="6">
        <v>0.02</v>
      </c>
      <c r="U103" s="6">
        <v>0.93</v>
      </c>
    </row>
    <row r="104">
      <c r="A104" s="5" t="s">
        <v>89</v>
      </c>
      <c r="B104" s="5" t="s">
        <v>338</v>
      </c>
      <c r="C104" s="5" t="s">
        <v>215</v>
      </c>
      <c r="D104" s="6">
        <v>5906760.0</v>
      </c>
      <c r="E104" s="6">
        <v>92300.0</v>
      </c>
      <c r="F104" s="6">
        <v>64.0</v>
      </c>
      <c r="G104" s="6">
        <v>0.03</v>
      </c>
      <c r="H104" s="6">
        <v>6.59</v>
      </c>
      <c r="I104" s="6">
        <v>17.35</v>
      </c>
      <c r="J104" s="6">
        <v>4300.0</v>
      </c>
      <c r="K104" s="6">
        <v>91.3</v>
      </c>
      <c r="L104" s="6">
        <v>104.5</v>
      </c>
      <c r="M104" s="6">
        <v>2.67</v>
      </c>
      <c r="N104" s="6">
        <v>1.83</v>
      </c>
      <c r="O104" s="6">
        <v>95.5</v>
      </c>
      <c r="P104" s="6">
        <v>1.0</v>
      </c>
      <c r="Q104" s="6">
        <v>21.25</v>
      </c>
      <c r="R104" s="6">
        <v>2.65</v>
      </c>
      <c r="S104" s="6">
        <v>0.033</v>
      </c>
      <c r="T104" s="6">
        <v>0.287</v>
      </c>
      <c r="U104" s="6">
        <v>0.68</v>
      </c>
    </row>
    <row r="105">
      <c r="A105" s="5" t="s">
        <v>90</v>
      </c>
      <c r="B105" s="5" t="s">
        <v>339</v>
      </c>
      <c r="C105" s="5" t="s">
        <v>206</v>
      </c>
      <c r="D105" s="6">
        <v>1.5233244E7</v>
      </c>
      <c r="E105" s="6">
        <v>2717300.0</v>
      </c>
      <c r="F105" s="6">
        <v>5.6</v>
      </c>
      <c r="G105" s="6">
        <v>0.0</v>
      </c>
      <c r="H105" s="6">
        <v>-3.35</v>
      </c>
      <c r="I105" s="6">
        <v>29.21</v>
      </c>
      <c r="J105" s="6">
        <v>6300.0</v>
      </c>
      <c r="K105" s="6">
        <v>98.4</v>
      </c>
      <c r="L105" s="6">
        <v>164.1</v>
      </c>
      <c r="M105" s="6">
        <v>7.98</v>
      </c>
      <c r="N105" s="6">
        <v>0.05</v>
      </c>
      <c r="O105" s="6">
        <v>91.97</v>
      </c>
      <c r="P105" s="6">
        <v>4.0</v>
      </c>
      <c r="Q105" s="6">
        <v>16.0</v>
      </c>
      <c r="R105" s="6">
        <v>9.42</v>
      </c>
      <c r="S105" s="6">
        <v>0.067</v>
      </c>
      <c r="T105" s="6">
        <v>0.386</v>
      </c>
      <c r="U105" s="6">
        <v>0.547</v>
      </c>
    </row>
    <row r="106">
      <c r="A106" s="5" t="s">
        <v>91</v>
      </c>
      <c r="B106" s="5" t="s">
        <v>340</v>
      </c>
      <c r="C106" s="5" t="s">
        <v>198</v>
      </c>
      <c r="D106" s="6">
        <v>3.4707817E7</v>
      </c>
      <c r="E106" s="6">
        <v>582650.0</v>
      </c>
      <c r="F106" s="6">
        <v>59.6</v>
      </c>
      <c r="G106" s="6">
        <v>0.09</v>
      </c>
      <c r="H106" s="6">
        <v>-0.1</v>
      </c>
      <c r="I106" s="6">
        <v>61.47</v>
      </c>
      <c r="J106" s="6">
        <v>1000.0</v>
      </c>
      <c r="K106" s="6">
        <v>85.1</v>
      </c>
      <c r="L106" s="6">
        <v>8.1</v>
      </c>
      <c r="M106" s="6">
        <v>8.08</v>
      </c>
      <c r="N106" s="6">
        <v>0.98</v>
      </c>
      <c r="O106" s="6">
        <v>90.94</v>
      </c>
      <c r="P106" s="6">
        <v>1.5</v>
      </c>
      <c r="Q106" s="6">
        <v>39.72</v>
      </c>
      <c r="R106" s="6">
        <v>14.02</v>
      </c>
      <c r="S106" s="6">
        <v>0.163</v>
      </c>
      <c r="T106" s="6">
        <v>0.188</v>
      </c>
      <c r="U106" s="6">
        <v>0.651</v>
      </c>
    </row>
    <row r="107">
      <c r="A107" s="5" t="s">
        <v>341</v>
      </c>
      <c r="B107" s="5" t="s">
        <v>342</v>
      </c>
      <c r="C107" s="5" t="s">
        <v>192</v>
      </c>
      <c r="D107" s="6">
        <v>105432.0</v>
      </c>
      <c r="E107" s="6">
        <v>811.0</v>
      </c>
      <c r="F107" s="6">
        <v>130.0</v>
      </c>
      <c r="G107" s="6">
        <v>140.94</v>
      </c>
      <c r="H107" s="6">
        <v>0.0</v>
      </c>
      <c r="I107" s="6">
        <v>48.52</v>
      </c>
      <c r="J107" s="6">
        <v>800.0</v>
      </c>
      <c r="K107" s="7"/>
      <c r="L107" s="6">
        <v>42.7</v>
      </c>
      <c r="M107" s="6">
        <v>2.74</v>
      </c>
      <c r="N107" s="6">
        <v>50.68</v>
      </c>
      <c r="O107" s="6">
        <v>46.58</v>
      </c>
      <c r="P107" s="6">
        <v>2.0</v>
      </c>
      <c r="Q107" s="6">
        <v>30.65</v>
      </c>
      <c r="R107" s="6">
        <v>8.26</v>
      </c>
      <c r="S107" s="6">
        <v>0.089</v>
      </c>
      <c r="T107" s="6">
        <v>0.242</v>
      </c>
      <c r="U107" s="6">
        <v>0.668</v>
      </c>
    </row>
    <row r="108">
      <c r="A108" s="5" t="s">
        <v>93</v>
      </c>
      <c r="B108" s="5" t="s">
        <v>343</v>
      </c>
      <c r="C108" s="5" t="s">
        <v>215</v>
      </c>
      <c r="D108" s="6">
        <v>2418393.0</v>
      </c>
      <c r="E108" s="6">
        <v>17820.0</v>
      </c>
      <c r="F108" s="6">
        <v>135.7</v>
      </c>
      <c r="G108" s="6">
        <v>2.8</v>
      </c>
      <c r="H108" s="6">
        <v>14.18</v>
      </c>
      <c r="I108" s="6">
        <v>9.95</v>
      </c>
      <c r="J108" s="6">
        <v>19000.0</v>
      </c>
      <c r="K108" s="6">
        <v>83.5</v>
      </c>
      <c r="L108" s="6">
        <v>211.0</v>
      </c>
      <c r="M108" s="6">
        <v>0.73</v>
      </c>
      <c r="N108" s="6">
        <v>0.11</v>
      </c>
      <c r="O108" s="6">
        <v>99.16</v>
      </c>
      <c r="P108" s="6">
        <v>1.0</v>
      </c>
      <c r="Q108" s="6">
        <v>21.94</v>
      </c>
      <c r="R108" s="6">
        <v>2.41</v>
      </c>
      <c r="S108" s="6">
        <v>0.004</v>
      </c>
      <c r="T108" s="6">
        <v>0.479</v>
      </c>
      <c r="U108" s="6">
        <v>0.516</v>
      </c>
    </row>
    <row r="109">
      <c r="A109" s="5" t="s">
        <v>94</v>
      </c>
      <c r="B109" s="5" t="s">
        <v>344</v>
      </c>
      <c r="C109" s="5" t="s">
        <v>206</v>
      </c>
      <c r="D109" s="6">
        <v>5213898.0</v>
      </c>
      <c r="E109" s="6">
        <v>198500.0</v>
      </c>
      <c r="F109" s="6">
        <v>26.3</v>
      </c>
      <c r="G109" s="6">
        <v>0.0</v>
      </c>
      <c r="H109" s="6">
        <v>-2.45</v>
      </c>
      <c r="I109" s="6">
        <v>35.64</v>
      </c>
      <c r="J109" s="6">
        <v>1600.0</v>
      </c>
      <c r="K109" s="6">
        <v>97.0</v>
      </c>
      <c r="L109" s="6">
        <v>84.0</v>
      </c>
      <c r="M109" s="6">
        <v>7.3</v>
      </c>
      <c r="N109" s="6">
        <v>0.35</v>
      </c>
      <c r="O109" s="6">
        <v>92.35</v>
      </c>
      <c r="P109" s="6">
        <v>2.5</v>
      </c>
      <c r="Q109" s="6">
        <v>22.8</v>
      </c>
      <c r="R109" s="6">
        <v>7.08</v>
      </c>
      <c r="S109" s="6">
        <v>0.353</v>
      </c>
      <c r="T109" s="6">
        <v>0.208</v>
      </c>
      <c r="U109" s="6">
        <v>0.439</v>
      </c>
    </row>
    <row r="110">
      <c r="A110" s="5" t="s">
        <v>345</v>
      </c>
      <c r="B110" s="5" t="s">
        <v>346</v>
      </c>
      <c r="C110" s="5" t="s">
        <v>185</v>
      </c>
      <c r="D110" s="6">
        <v>6368481.0</v>
      </c>
      <c r="E110" s="6">
        <v>236800.0</v>
      </c>
      <c r="F110" s="6">
        <v>26.9</v>
      </c>
      <c r="G110" s="6">
        <v>0.0</v>
      </c>
      <c r="H110" s="6">
        <v>0.0</v>
      </c>
      <c r="I110" s="6">
        <v>85.22</v>
      </c>
      <c r="J110" s="6">
        <v>1700.0</v>
      </c>
      <c r="K110" s="6">
        <v>66.4</v>
      </c>
      <c r="L110" s="6">
        <v>14.1</v>
      </c>
      <c r="M110" s="6">
        <v>3.8</v>
      </c>
      <c r="N110" s="6">
        <v>0.35</v>
      </c>
      <c r="O110" s="6">
        <v>95.85</v>
      </c>
      <c r="P110" s="6">
        <v>2.0</v>
      </c>
      <c r="Q110" s="6">
        <v>35.49</v>
      </c>
      <c r="R110" s="6">
        <v>11.55</v>
      </c>
      <c r="S110" s="6">
        <v>0.455</v>
      </c>
      <c r="T110" s="6">
        <v>0.287</v>
      </c>
      <c r="U110" s="6">
        <v>0.258</v>
      </c>
    </row>
    <row r="111">
      <c r="A111" s="5" t="s">
        <v>95</v>
      </c>
      <c r="B111" s="5" t="s">
        <v>347</v>
      </c>
      <c r="C111" s="5" t="s">
        <v>281</v>
      </c>
      <c r="D111" s="6">
        <v>2274735.0</v>
      </c>
      <c r="E111" s="6">
        <v>64589.0</v>
      </c>
      <c r="F111" s="6">
        <v>35.2</v>
      </c>
      <c r="G111" s="6">
        <v>0.82</v>
      </c>
      <c r="H111" s="6">
        <v>-2.23</v>
      </c>
      <c r="I111" s="6">
        <v>9.55</v>
      </c>
      <c r="J111" s="6">
        <v>10200.0</v>
      </c>
      <c r="K111" s="6">
        <v>99.8</v>
      </c>
      <c r="L111" s="6">
        <v>321.4</v>
      </c>
      <c r="M111" s="6">
        <v>29.67</v>
      </c>
      <c r="N111" s="6">
        <v>0.47</v>
      </c>
      <c r="O111" s="6">
        <v>69.86</v>
      </c>
      <c r="P111" s="6">
        <v>3.0</v>
      </c>
      <c r="Q111" s="6">
        <v>9.24</v>
      </c>
      <c r="R111" s="6">
        <v>13.66</v>
      </c>
      <c r="S111" s="6">
        <v>0.04</v>
      </c>
      <c r="T111" s="6">
        <v>0.261</v>
      </c>
      <c r="U111" s="6">
        <v>0.699</v>
      </c>
    </row>
    <row r="112">
      <c r="A112" s="5" t="s">
        <v>96</v>
      </c>
      <c r="B112" s="5" t="s">
        <v>348</v>
      </c>
      <c r="C112" s="5" t="s">
        <v>215</v>
      </c>
      <c r="D112" s="6">
        <v>3874050.0</v>
      </c>
      <c r="E112" s="6">
        <v>10400.0</v>
      </c>
      <c r="F112" s="6">
        <v>372.5</v>
      </c>
      <c r="G112" s="6">
        <v>2.16</v>
      </c>
      <c r="H112" s="6">
        <v>0.0</v>
      </c>
      <c r="I112" s="6">
        <v>24.52</v>
      </c>
      <c r="J112" s="6">
        <v>4800.0</v>
      </c>
      <c r="K112" s="6">
        <v>87.4</v>
      </c>
      <c r="L112" s="6">
        <v>255.6</v>
      </c>
      <c r="M112" s="6">
        <v>16.62</v>
      </c>
      <c r="N112" s="6">
        <v>13.98</v>
      </c>
      <c r="O112" s="6">
        <v>69.4</v>
      </c>
      <c r="P112" s="7"/>
      <c r="Q112" s="6">
        <v>18.52</v>
      </c>
      <c r="R112" s="6">
        <v>6.21</v>
      </c>
      <c r="S112" s="6">
        <v>0.12</v>
      </c>
      <c r="T112" s="6">
        <v>0.21</v>
      </c>
      <c r="U112" s="6">
        <v>0.67</v>
      </c>
    </row>
    <row r="113">
      <c r="A113" s="5" t="s">
        <v>349</v>
      </c>
      <c r="B113" s="5" t="s">
        <v>350</v>
      </c>
      <c r="C113" s="5" t="s">
        <v>198</v>
      </c>
      <c r="D113" s="6">
        <v>2022331.0</v>
      </c>
      <c r="E113" s="6">
        <v>30355.0</v>
      </c>
      <c r="F113" s="6">
        <v>66.6</v>
      </c>
      <c r="G113" s="6">
        <v>0.0</v>
      </c>
      <c r="H113" s="6">
        <v>-0.74</v>
      </c>
      <c r="I113" s="6">
        <v>84.23</v>
      </c>
      <c r="J113" s="6">
        <v>3000.0</v>
      </c>
      <c r="K113" s="6">
        <v>84.8</v>
      </c>
      <c r="L113" s="6">
        <v>23.7</v>
      </c>
      <c r="M113" s="6">
        <v>10.87</v>
      </c>
      <c r="N113" s="6">
        <v>0.13</v>
      </c>
      <c r="O113" s="6">
        <v>89.0</v>
      </c>
      <c r="P113" s="6">
        <v>3.0</v>
      </c>
      <c r="Q113" s="6">
        <v>24.75</v>
      </c>
      <c r="R113" s="6">
        <v>28.71</v>
      </c>
      <c r="S113" s="6">
        <v>0.163</v>
      </c>
      <c r="T113" s="6">
        <v>0.443</v>
      </c>
      <c r="U113" s="6">
        <v>0.394</v>
      </c>
    </row>
    <row r="114">
      <c r="A114" s="5" t="s">
        <v>97</v>
      </c>
      <c r="B114" s="5" t="s">
        <v>351</v>
      </c>
      <c r="C114" s="5" t="s">
        <v>198</v>
      </c>
      <c r="D114" s="6">
        <v>3042004.0</v>
      </c>
      <c r="E114" s="6">
        <v>111370.0</v>
      </c>
      <c r="F114" s="6">
        <v>27.3</v>
      </c>
      <c r="G114" s="6">
        <v>0.52</v>
      </c>
      <c r="H114" s="6">
        <v>0.0</v>
      </c>
      <c r="I114" s="6">
        <v>128.87</v>
      </c>
      <c r="J114" s="6">
        <v>1000.0</v>
      </c>
      <c r="K114" s="6">
        <v>57.5</v>
      </c>
      <c r="L114" s="6">
        <v>2.3</v>
      </c>
      <c r="M114" s="6">
        <v>3.95</v>
      </c>
      <c r="N114" s="6">
        <v>2.28</v>
      </c>
      <c r="O114" s="6">
        <v>93.77</v>
      </c>
      <c r="P114" s="6">
        <v>2.0</v>
      </c>
      <c r="Q114" s="6">
        <v>44.77</v>
      </c>
      <c r="R114" s="6">
        <v>23.1</v>
      </c>
      <c r="S114" s="6">
        <v>0.769</v>
      </c>
      <c r="T114" s="6">
        <v>0.054</v>
      </c>
      <c r="U114" s="6">
        <v>0.177</v>
      </c>
    </row>
    <row r="115">
      <c r="A115" s="5" t="s">
        <v>98</v>
      </c>
      <c r="B115" s="5" t="s">
        <v>352</v>
      </c>
      <c r="C115" s="5" t="s">
        <v>189</v>
      </c>
      <c r="D115" s="6">
        <v>5900754.0</v>
      </c>
      <c r="E115" s="6">
        <v>1759540.0</v>
      </c>
      <c r="F115" s="6">
        <v>3.4</v>
      </c>
      <c r="G115" s="6">
        <v>0.1</v>
      </c>
      <c r="H115" s="6">
        <v>0.0</v>
      </c>
      <c r="I115" s="6">
        <v>24.6</v>
      </c>
      <c r="J115" s="6">
        <v>6400.0</v>
      </c>
      <c r="K115" s="6">
        <v>82.6</v>
      </c>
      <c r="L115" s="6">
        <v>127.1</v>
      </c>
      <c r="M115" s="6">
        <v>1.03</v>
      </c>
      <c r="N115" s="6">
        <v>0.19</v>
      </c>
      <c r="O115" s="6">
        <v>98.78</v>
      </c>
      <c r="P115" s="7"/>
      <c r="Q115" s="6">
        <v>26.49</v>
      </c>
      <c r="R115" s="6">
        <v>3.48</v>
      </c>
      <c r="S115" s="6">
        <v>0.076</v>
      </c>
      <c r="T115" s="6">
        <v>0.499</v>
      </c>
      <c r="U115" s="6">
        <v>0.425</v>
      </c>
    </row>
    <row r="116">
      <c r="A116" s="5" t="s">
        <v>353</v>
      </c>
      <c r="B116" s="5" t="s">
        <v>354</v>
      </c>
      <c r="C116" s="5" t="s">
        <v>195</v>
      </c>
      <c r="D116" s="6">
        <v>33987.0</v>
      </c>
      <c r="E116" s="6">
        <v>160.0</v>
      </c>
      <c r="F116" s="6">
        <v>212.4</v>
      </c>
      <c r="G116" s="6">
        <v>0.0</v>
      </c>
      <c r="H116" s="6">
        <v>4.85</v>
      </c>
      <c r="I116" s="6">
        <v>4.7</v>
      </c>
      <c r="J116" s="6">
        <v>25000.0</v>
      </c>
      <c r="K116" s="6">
        <v>100.0</v>
      </c>
      <c r="L116" s="6">
        <v>585.5</v>
      </c>
      <c r="M116" s="6">
        <v>25.0</v>
      </c>
      <c r="N116" s="6">
        <v>0.0</v>
      </c>
      <c r="O116" s="6">
        <v>75.0</v>
      </c>
      <c r="P116" s="6">
        <v>4.0</v>
      </c>
      <c r="Q116" s="6">
        <v>10.21</v>
      </c>
      <c r="R116" s="6">
        <v>7.18</v>
      </c>
      <c r="S116" s="6">
        <v>0.06</v>
      </c>
      <c r="T116" s="6">
        <v>0.39</v>
      </c>
      <c r="U116" s="6">
        <v>0.55</v>
      </c>
    </row>
    <row r="117">
      <c r="A117" s="5" t="s">
        <v>99</v>
      </c>
      <c r="B117" s="5" t="s">
        <v>355</v>
      </c>
      <c r="C117" s="5" t="s">
        <v>281</v>
      </c>
      <c r="D117" s="6">
        <v>3585906.0</v>
      </c>
      <c r="E117" s="6">
        <v>65200.0</v>
      </c>
      <c r="F117" s="6">
        <v>55.0</v>
      </c>
      <c r="G117" s="6">
        <v>0.14</v>
      </c>
      <c r="H117" s="6">
        <v>-0.71</v>
      </c>
      <c r="I117" s="6">
        <v>6.89</v>
      </c>
      <c r="J117" s="6">
        <v>11400.0</v>
      </c>
      <c r="K117" s="6">
        <v>99.6</v>
      </c>
      <c r="L117" s="6">
        <v>223.4</v>
      </c>
      <c r="M117" s="6">
        <v>45.22</v>
      </c>
      <c r="N117" s="6">
        <v>0.91</v>
      </c>
      <c r="O117" s="6">
        <v>53.87</v>
      </c>
      <c r="P117" s="7"/>
      <c r="Q117" s="6">
        <v>8.75</v>
      </c>
      <c r="R117" s="6">
        <v>10.98</v>
      </c>
      <c r="S117" s="6">
        <v>0.055</v>
      </c>
      <c r="T117" s="6">
        <v>0.325</v>
      </c>
      <c r="U117" s="6">
        <v>0.62</v>
      </c>
    </row>
    <row r="118">
      <c r="A118" s="5" t="s">
        <v>100</v>
      </c>
      <c r="B118" s="5" t="s">
        <v>356</v>
      </c>
      <c r="C118" s="5" t="s">
        <v>195</v>
      </c>
      <c r="D118" s="6">
        <v>474413.0</v>
      </c>
      <c r="E118" s="6">
        <v>2586.0</v>
      </c>
      <c r="F118" s="6">
        <v>183.5</v>
      </c>
      <c r="G118" s="6">
        <v>0.0</v>
      </c>
      <c r="H118" s="6">
        <v>8.97</v>
      </c>
      <c r="I118" s="6">
        <v>4.81</v>
      </c>
      <c r="J118" s="6">
        <v>55100.0</v>
      </c>
      <c r="K118" s="6">
        <v>100.0</v>
      </c>
      <c r="L118" s="6">
        <v>515.4</v>
      </c>
      <c r="M118" s="6">
        <v>23.28</v>
      </c>
      <c r="N118" s="6">
        <v>0.4</v>
      </c>
      <c r="O118" s="6">
        <v>76.32</v>
      </c>
      <c r="P118" s="7"/>
      <c r="Q118" s="6">
        <v>11.94</v>
      </c>
      <c r="R118" s="6">
        <v>8.41</v>
      </c>
      <c r="S118" s="6">
        <v>0.01</v>
      </c>
      <c r="T118" s="6">
        <v>0.13</v>
      </c>
      <c r="U118" s="6">
        <v>0.86</v>
      </c>
    </row>
    <row r="119">
      <c r="A119" s="5" t="s">
        <v>357</v>
      </c>
      <c r="B119" s="5" t="s">
        <v>358</v>
      </c>
      <c r="C119" s="5" t="s">
        <v>185</v>
      </c>
      <c r="D119" s="6">
        <v>453125.0</v>
      </c>
      <c r="E119" s="6">
        <v>28.0</v>
      </c>
      <c r="F119" s="6">
        <v>16183.0</v>
      </c>
      <c r="G119" s="6">
        <v>146.43</v>
      </c>
      <c r="H119" s="6">
        <v>4.86</v>
      </c>
      <c r="I119" s="6">
        <v>4.39</v>
      </c>
      <c r="J119" s="6">
        <v>19400.0</v>
      </c>
      <c r="K119" s="6">
        <v>94.5</v>
      </c>
      <c r="L119" s="6">
        <v>384.9</v>
      </c>
      <c r="M119" s="6">
        <v>0.0</v>
      </c>
      <c r="N119" s="6">
        <v>0.0</v>
      </c>
      <c r="O119" s="6">
        <v>100.0</v>
      </c>
      <c r="P119" s="6">
        <v>2.0</v>
      </c>
      <c r="Q119" s="6">
        <v>8.48</v>
      </c>
      <c r="R119" s="6">
        <v>4.47</v>
      </c>
      <c r="S119" s="6">
        <v>0.001</v>
      </c>
      <c r="T119" s="6">
        <v>0.072</v>
      </c>
      <c r="U119" s="6">
        <v>0.927</v>
      </c>
    </row>
    <row r="120">
      <c r="A120" s="5" t="s">
        <v>101</v>
      </c>
      <c r="B120" s="5" t="s">
        <v>359</v>
      </c>
      <c r="C120" s="5" t="s">
        <v>187</v>
      </c>
      <c r="D120" s="6">
        <v>2050554.0</v>
      </c>
      <c r="E120" s="6">
        <v>25333.0</v>
      </c>
      <c r="F120" s="6">
        <v>80.9</v>
      </c>
      <c r="G120" s="6">
        <v>0.0</v>
      </c>
      <c r="H120" s="6">
        <v>-1.45</v>
      </c>
      <c r="I120" s="6">
        <v>10.09</v>
      </c>
      <c r="J120" s="6">
        <v>6700.0</v>
      </c>
      <c r="K120" s="7"/>
      <c r="L120" s="6">
        <v>260.0</v>
      </c>
      <c r="M120" s="6">
        <v>22.26</v>
      </c>
      <c r="N120" s="6">
        <v>1.81</v>
      </c>
      <c r="O120" s="6">
        <v>75.93</v>
      </c>
      <c r="P120" s="6">
        <v>3.0</v>
      </c>
      <c r="Q120" s="6">
        <v>12.02</v>
      </c>
      <c r="R120" s="6">
        <v>8.77</v>
      </c>
      <c r="S120" s="6">
        <v>0.118</v>
      </c>
      <c r="T120" s="6">
        <v>0.319</v>
      </c>
      <c r="U120" s="6">
        <v>0.563</v>
      </c>
    </row>
    <row r="121">
      <c r="A121" s="5" t="s">
        <v>102</v>
      </c>
      <c r="B121" s="5" t="s">
        <v>360</v>
      </c>
      <c r="C121" s="5" t="s">
        <v>198</v>
      </c>
      <c r="D121" s="6">
        <v>1.8595469E7</v>
      </c>
      <c r="E121" s="6">
        <v>587040.0</v>
      </c>
      <c r="F121" s="6">
        <v>31.7</v>
      </c>
      <c r="G121" s="6">
        <v>0.82</v>
      </c>
      <c r="H121" s="6">
        <v>0.0</v>
      </c>
      <c r="I121" s="6">
        <v>76.83</v>
      </c>
      <c r="J121" s="6">
        <v>800.0</v>
      </c>
      <c r="K121" s="6">
        <v>68.9</v>
      </c>
      <c r="L121" s="6">
        <v>3.6</v>
      </c>
      <c r="M121" s="6">
        <v>5.07</v>
      </c>
      <c r="N121" s="6">
        <v>1.03</v>
      </c>
      <c r="O121" s="6">
        <v>93.91</v>
      </c>
      <c r="P121" s="6">
        <v>2.0</v>
      </c>
      <c r="Q121" s="6">
        <v>41.41</v>
      </c>
      <c r="R121" s="6">
        <v>11.11</v>
      </c>
      <c r="S121" s="6">
        <v>0.276</v>
      </c>
      <c r="T121" s="6">
        <v>0.165</v>
      </c>
      <c r="U121" s="6">
        <v>0.559</v>
      </c>
    </row>
    <row r="122">
      <c r="A122" s="5" t="s">
        <v>103</v>
      </c>
      <c r="B122" s="5" t="s">
        <v>361</v>
      </c>
      <c r="C122" s="5" t="s">
        <v>198</v>
      </c>
      <c r="D122" s="6">
        <v>1.3013926E7</v>
      </c>
      <c r="E122" s="6">
        <v>118480.0</v>
      </c>
      <c r="F122" s="6">
        <v>109.8</v>
      </c>
      <c r="G122" s="6">
        <v>0.0</v>
      </c>
      <c r="H122" s="6">
        <v>0.0</v>
      </c>
      <c r="I122" s="6">
        <v>103.32</v>
      </c>
      <c r="J122" s="6">
        <v>600.0</v>
      </c>
      <c r="K122" s="6">
        <v>62.7</v>
      </c>
      <c r="L122" s="6">
        <v>7.9</v>
      </c>
      <c r="M122" s="6">
        <v>23.38</v>
      </c>
      <c r="N122" s="6">
        <v>1.49</v>
      </c>
      <c r="O122" s="6">
        <v>75.13</v>
      </c>
      <c r="P122" s="6">
        <v>2.0</v>
      </c>
      <c r="Q122" s="6">
        <v>43.13</v>
      </c>
      <c r="R122" s="6">
        <v>19.33</v>
      </c>
      <c r="S122" s="6">
        <v>0.342</v>
      </c>
      <c r="T122" s="6">
        <v>0.158</v>
      </c>
      <c r="U122" s="6">
        <v>0.499</v>
      </c>
    </row>
    <row r="123">
      <c r="A123" s="5" t="s">
        <v>362</v>
      </c>
      <c r="B123" s="5" t="s">
        <v>363</v>
      </c>
      <c r="C123" s="5" t="s">
        <v>185</v>
      </c>
      <c r="D123" s="6">
        <v>2.4385858E7</v>
      </c>
      <c r="E123" s="6">
        <v>329750.0</v>
      </c>
      <c r="F123" s="6">
        <v>74.0</v>
      </c>
      <c r="G123" s="6">
        <v>1.42</v>
      </c>
      <c r="H123" s="6">
        <v>0.0</v>
      </c>
      <c r="I123" s="6">
        <v>17.7</v>
      </c>
      <c r="J123" s="6">
        <v>9000.0</v>
      </c>
      <c r="K123" s="6">
        <v>88.7</v>
      </c>
      <c r="L123" s="6">
        <v>179.0</v>
      </c>
      <c r="M123" s="6">
        <v>5.48</v>
      </c>
      <c r="N123" s="6">
        <v>17.61</v>
      </c>
      <c r="O123" s="6">
        <v>76.91</v>
      </c>
      <c r="P123" s="6">
        <v>2.0</v>
      </c>
      <c r="Q123" s="6">
        <v>22.86</v>
      </c>
      <c r="R123" s="6">
        <v>5.05</v>
      </c>
      <c r="S123" s="6">
        <v>0.084</v>
      </c>
      <c r="T123" s="6">
        <v>0.48</v>
      </c>
      <c r="U123" s="6">
        <v>0.436</v>
      </c>
    </row>
    <row r="124">
      <c r="A124" s="5" t="s">
        <v>364</v>
      </c>
      <c r="B124" s="5" t="s">
        <v>365</v>
      </c>
      <c r="C124" s="5" t="s">
        <v>185</v>
      </c>
      <c r="D124" s="6">
        <v>359008.0</v>
      </c>
      <c r="E124" s="6">
        <v>300.0</v>
      </c>
      <c r="F124" s="6">
        <v>1196.7</v>
      </c>
      <c r="G124" s="6">
        <v>214.67</v>
      </c>
      <c r="H124" s="6">
        <v>0.0</v>
      </c>
      <c r="I124" s="6">
        <v>56.52</v>
      </c>
      <c r="J124" s="6">
        <v>3900.0</v>
      </c>
      <c r="K124" s="6">
        <v>97.2</v>
      </c>
      <c r="L124" s="6">
        <v>90.0</v>
      </c>
      <c r="M124" s="6">
        <v>13.33</v>
      </c>
      <c r="N124" s="6">
        <v>16.67</v>
      </c>
      <c r="O124" s="6">
        <v>70.0</v>
      </c>
      <c r="P124" s="6">
        <v>2.0</v>
      </c>
      <c r="Q124" s="6">
        <v>34.81</v>
      </c>
      <c r="R124" s="6">
        <v>7.06</v>
      </c>
      <c r="S124" s="6">
        <v>0.2</v>
      </c>
      <c r="T124" s="6">
        <v>0.18</v>
      </c>
      <c r="U124" s="6">
        <v>0.62</v>
      </c>
    </row>
    <row r="125">
      <c r="A125" s="5" t="s">
        <v>104</v>
      </c>
      <c r="B125" s="5" t="s">
        <v>366</v>
      </c>
      <c r="C125" s="5" t="s">
        <v>198</v>
      </c>
      <c r="D125" s="6">
        <v>1.1716829E7</v>
      </c>
      <c r="E125" s="6">
        <v>1240000.0</v>
      </c>
      <c r="F125" s="6">
        <v>9.5</v>
      </c>
      <c r="G125" s="6">
        <v>0.0</v>
      </c>
      <c r="H125" s="6">
        <v>-0.33</v>
      </c>
      <c r="I125" s="6">
        <v>116.79</v>
      </c>
      <c r="J125" s="6">
        <v>900.0</v>
      </c>
      <c r="K125" s="6">
        <v>46.4</v>
      </c>
      <c r="L125" s="6">
        <v>6.4</v>
      </c>
      <c r="M125" s="6">
        <v>3.82</v>
      </c>
      <c r="N125" s="6">
        <v>0.03</v>
      </c>
      <c r="O125" s="6">
        <v>96.15</v>
      </c>
      <c r="P125" s="6">
        <v>2.0</v>
      </c>
      <c r="Q125" s="6">
        <v>49.82</v>
      </c>
      <c r="R125" s="6">
        <v>16.89</v>
      </c>
      <c r="S125" s="6">
        <v>0.45</v>
      </c>
      <c r="T125" s="6">
        <v>0.17</v>
      </c>
      <c r="U125" s="6">
        <v>0.38</v>
      </c>
    </row>
    <row r="126">
      <c r="A126" s="5" t="s">
        <v>105</v>
      </c>
      <c r="B126" s="5" t="s">
        <v>367</v>
      </c>
      <c r="C126" s="5" t="s">
        <v>195</v>
      </c>
      <c r="D126" s="6">
        <v>400214.0</v>
      </c>
      <c r="E126" s="6">
        <v>316.0</v>
      </c>
      <c r="F126" s="6">
        <v>1266.5</v>
      </c>
      <c r="G126" s="6">
        <v>62.28</v>
      </c>
      <c r="H126" s="6">
        <v>2.07</v>
      </c>
      <c r="I126" s="6">
        <v>3.89</v>
      </c>
      <c r="J126" s="6">
        <v>17700.0</v>
      </c>
      <c r="K126" s="6">
        <v>92.8</v>
      </c>
      <c r="L126" s="6">
        <v>505.0</v>
      </c>
      <c r="M126" s="6">
        <v>28.13</v>
      </c>
      <c r="N126" s="6">
        <v>3.13</v>
      </c>
      <c r="O126" s="6">
        <v>68.74</v>
      </c>
      <c r="P126" s="7"/>
      <c r="Q126" s="6">
        <v>10.22</v>
      </c>
      <c r="R126" s="6">
        <v>8.1</v>
      </c>
      <c r="S126" s="6">
        <v>0.03</v>
      </c>
      <c r="T126" s="6">
        <v>0.23</v>
      </c>
      <c r="U126" s="6">
        <v>0.74</v>
      </c>
    </row>
    <row r="127">
      <c r="A127" s="5" t="s">
        <v>368</v>
      </c>
      <c r="B127" s="5" t="s">
        <v>369</v>
      </c>
      <c r="C127" s="5" t="s">
        <v>192</v>
      </c>
      <c r="D127" s="6">
        <v>60422.0</v>
      </c>
      <c r="E127" s="6">
        <v>11854.0</v>
      </c>
      <c r="F127" s="6">
        <v>5.1</v>
      </c>
      <c r="G127" s="6">
        <v>3.12</v>
      </c>
      <c r="H127" s="6">
        <v>-6.04</v>
      </c>
      <c r="I127" s="6">
        <v>29.45</v>
      </c>
      <c r="J127" s="6">
        <v>1600.0</v>
      </c>
      <c r="K127" s="6">
        <v>93.7</v>
      </c>
      <c r="L127" s="6">
        <v>91.2</v>
      </c>
      <c r="M127" s="6">
        <v>16.67</v>
      </c>
      <c r="N127" s="6">
        <v>38.89</v>
      </c>
      <c r="O127" s="6">
        <v>44.44</v>
      </c>
      <c r="P127" s="6">
        <v>2.0</v>
      </c>
      <c r="Q127" s="6">
        <v>33.05</v>
      </c>
      <c r="R127" s="6">
        <v>4.78</v>
      </c>
      <c r="S127" s="6">
        <v>0.317</v>
      </c>
      <c r="T127" s="6">
        <v>0.149</v>
      </c>
      <c r="U127" s="6">
        <v>0.534</v>
      </c>
    </row>
    <row r="128">
      <c r="A128" s="5" t="s">
        <v>370</v>
      </c>
      <c r="B128" s="5" t="s">
        <v>371</v>
      </c>
      <c r="C128" s="5" t="s">
        <v>201</v>
      </c>
      <c r="D128" s="6">
        <v>436131.0</v>
      </c>
      <c r="E128" s="6">
        <v>1100.0</v>
      </c>
      <c r="F128" s="6">
        <v>396.5</v>
      </c>
      <c r="G128" s="6">
        <v>31.82</v>
      </c>
      <c r="H128" s="6">
        <v>-0.05</v>
      </c>
      <c r="I128" s="6">
        <v>7.09</v>
      </c>
      <c r="J128" s="6">
        <v>14400.0</v>
      </c>
      <c r="K128" s="6">
        <v>97.7</v>
      </c>
      <c r="L128" s="6">
        <v>394.4</v>
      </c>
      <c r="M128" s="6">
        <v>10.38</v>
      </c>
      <c r="N128" s="6">
        <v>9.43</v>
      </c>
      <c r="O128" s="6">
        <v>80.19</v>
      </c>
      <c r="P128" s="6">
        <v>2.0</v>
      </c>
      <c r="Q128" s="6">
        <v>13.74</v>
      </c>
      <c r="R128" s="6">
        <v>6.48</v>
      </c>
      <c r="S128" s="6">
        <v>0.06</v>
      </c>
      <c r="T128" s="6">
        <v>0.11</v>
      </c>
      <c r="U128" s="6">
        <v>0.83</v>
      </c>
    </row>
    <row r="129">
      <c r="A129" s="5" t="s">
        <v>106</v>
      </c>
      <c r="B129" s="5" t="s">
        <v>372</v>
      </c>
      <c r="C129" s="5" t="s">
        <v>198</v>
      </c>
      <c r="D129" s="6">
        <v>3177388.0</v>
      </c>
      <c r="E129" s="6">
        <v>1030700.0</v>
      </c>
      <c r="F129" s="6">
        <v>3.1</v>
      </c>
      <c r="G129" s="6">
        <v>0.07</v>
      </c>
      <c r="H129" s="6">
        <v>0.0</v>
      </c>
      <c r="I129" s="6">
        <v>70.89</v>
      </c>
      <c r="J129" s="6">
        <v>1800.0</v>
      </c>
      <c r="K129" s="6">
        <v>41.7</v>
      </c>
      <c r="L129" s="6">
        <v>12.9</v>
      </c>
      <c r="M129" s="6">
        <v>0.48</v>
      </c>
      <c r="N129" s="6">
        <v>0.01</v>
      </c>
      <c r="O129" s="6">
        <v>99.51</v>
      </c>
      <c r="P129" s="6">
        <v>1.0</v>
      </c>
      <c r="Q129" s="6">
        <v>40.99</v>
      </c>
      <c r="R129" s="6">
        <v>12.16</v>
      </c>
      <c r="S129" s="6">
        <v>0.25</v>
      </c>
      <c r="T129" s="6">
        <v>0.29</v>
      </c>
      <c r="U129" s="6">
        <v>0.46</v>
      </c>
    </row>
    <row r="130">
      <c r="A130" s="5" t="s">
        <v>107</v>
      </c>
      <c r="B130" s="5" t="s">
        <v>373</v>
      </c>
      <c r="C130" s="5" t="s">
        <v>198</v>
      </c>
      <c r="D130" s="6">
        <v>1240827.0</v>
      </c>
      <c r="E130" s="6">
        <v>2040.0</v>
      </c>
      <c r="F130" s="6">
        <v>608.3</v>
      </c>
      <c r="G130" s="6">
        <v>8.68</v>
      </c>
      <c r="H130" s="6">
        <v>-0.9</v>
      </c>
      <c r="I130" s="6">
        <v>15.03</v>
      </c>
      <c r="J130" s="6">
        <v>11400.0</v>
      </c>
      <c r="K130" s="6">
        <v>85.6</v>
      </c>
      <c r="L130" s="6">
        <v>289.3</v>
      </c>
      <c r="M130" s="6">
        <v>49.26</v>
      </c>
      <c r="N130" s="6">
        <v>2.96</v>
      </c>
      <c r="O130" s="6">
        <v>47.78</v>
      </c>
      <c r="P130" s="6">
        <v>2.0</v>
      </c>
      <c r="Q130" s="6">
        <v>15.43</v>
      </c>
      <c r="R130" s="6">
        <v>6.86</v>
      </c>
      <c r="S130" s="6">
        <v>0.059</v>
      </c>
      <c r="T130" s="6">
        <v>0.298</v>
      </c>
      <c r="U130" s="6">
        <v>0.643</v>
      </c>
    </row>
    <row r="131">
      <c r="A131" s="5" t="s">
        <v>374</v>
      </c>
      <c r="B131" s="5" t="s">
        <v>375</v>
      </c>
      <c r="C131" s="5" t="s">
        <v>198</v>
      </c>
      <c r="D131" s="6">
        <v>201234.0</v>
      </c>
      <c r="E131" s="6">
        <v>374.0</v>
      </c>
      <c r="F131" s="6">
        <v>538.1</v>
      </c>
      <c r="G131" s="6">
        <v>49.52</v>
      </c>
      <c r="H131" s="6">
        <v>6.78</v>
      </c>
      <c r="I131" s="6">
        <v>62.4</v>
      </c>
      <c r="J131" s="6">
        <v>2600.0</v>
      </c>
      <c r="K131" s="7"/>
      <c r="L131" s="6">
        <v>49.7</v>
      </c>
      <c r="M131" s="7"/>
      <c r="N131" s="7"/>
      <c r="O131" s="7"/>
      <c r="P131" s="6">
        <v>2.0</v>
      </c>
      <c r="Q131" s="6">
        <v>40.95</v>
      </c>
      <c r="R131" s="6">
        <v>7.7</v>
      </c>
      <c r="S131" s="7"/>
      <c r="T131" s="7"/>
      <c r="U131" s="7"/>
    </row>
    <row r="132">
      <c r="A132" s="5" t="s">
        <v>108</v>
      </c>
      <c r="B132" s="5" t="s">
        <v>376</v>
      </c>
      <c r="C132" s="5" t="s">
        <v>201</v>
      </c>
      <c r="D132" s="8">
        <v>1.07E8</v>
      </c>
      <c r="E132" s="6">
        <v>1972550.0</v>
      </c>
      <c r="F132" s="6">
        <v>54.5</v>
      </c>
      <c r="G132" s="6">
        <v>0.47</v>
      </c>
      <c r="H132" s="6">
        <v>-4.87</v>
      </c>
      <c r="I132" s="6">
        <v>20.91</v>
      </c>
      <c r="J132" s="6">
        <v>9000.0</v>
      </c>
      <c r="K132" s="6">
        <v>92.2</v>
      </c>
      <c r="L132" s="6">
        <v>181.6</v>
      </c>
      <c r="M132" s="6">
        <v>12.99</v>
      </c>
      <c r="N132" s="6">
        <v>1.31</v>
      </c>
      <c r="O132" s="6">
        <v>85.7</v>
      </c>
      <c r="P132" s="6">
        <v>1.5</v>
      </c>
      <c r="Q132" s="6">
        <v>20.69</v>
      </c>
      <c r="R132" s="6">
        <v>4.74</v>
      </c>
      <c r="S132" s="6">
        <v>0.038</v>
      </c>
      <c r="T132" s="6">
        <v>0.259</v>
      </c>
      <c r="U132" s="6">
        <v>0.702</v>
      </c>
    </row>
    <row r="133">
      <c r="A133" s="5" t="s">
        <v>377</v>
      </c>
      <c r="B133" s="5" t="s">
        <v>378</v>
      </c>
      <c r="C133" s="5" t="s">
        <v>192</v>
      </c>
      <c r="D133" s="6">
        <v>108004.0</v>
      </c>
      <c r="E133" s="6">
        <v>702.0</v>
      </c>
      <c r="F133" s="6">
        <v>153.9</v>
      </c>
      <c r="G133" s="6">
        <v>870.66</v>
      </c>
      <c r="H133" s="6">
        <v>-20.99</v>
      </c>
      <c r="I133" s="6">
        <v>30.21</v>
      </c>
      <c r="J133" s="6">
        <v>2000.0</v>
      </c>
      <c r="K133" s="6">
        <v>89.0</v>
      </c>
      <c r="L133" s="6">
        <v>114.8</v>
      </c>
      <c r="M133" s="6">
        <v>5.71</v>
      </c>
      <c r="N133" s="6">
        <v>45.71</v>
      </c>
      <c r="O133" s="6">
        <v>48.58</v>
      </c>
      <c r="P133" s="6">
        <v>2.0</v>
      </c>
      <c r="Q133" s="6">
        <v>24.68</v>
      </c>
      <c r="R133" s="6">
        <v>4.75</v>
      </c>
      <c r="S133" s="6">
        <v>0.289</v>
      </c>
      <c r="T133" s="6">
        <v>0.152</v>
      </c>
      <c r="U133" s="6">
        <v>0.559</v>
      </c>
    </row>
    <row r="134">
      <c r="A134" s="5" t="s">
        <v>109</v>
      </c>
      <c r="B134" s="5" t="s">
        <v>379</v>
      </c>
      <c r="C134" s="5" t="s">
        <v>206</v>
      </c>
      <c r="D134" s="6">
        <v>4466706.0</v>
      </c>
      <c r="E134" s="6">
        <v>33843.0</v>
      </c>
      <c r="F134" s="6">
        <v>132.0</v>
      </c>
      <c r="G134" s="6">
        <v>0.0</v>
      </c>
      <c r="H134" s="6">
        <v>-0.26</v>
      </c>
      <c r="I134" s="6">
        <v>40.42</v>
      </c>
      <c r="J134" s="6">
        <v>1800.0</v>
      </c>
      <c r="K134" s="6">
        <v>99.1</v>
      </c>
      <c r="L134" s="6">
        <v>208.1</v>
      </c>
      <c r="M134" s="6">
        <v>55.3</v>
      </c>
      <c r="N134" s="6">
        <v>10.79</v>
      </c>
      <c r="O134" s="6">
        <v>33.91</v>
      </c>
      <c r="P134" s="7"/>
      <c r="Q134" s="6">
        <v>15.7</v>
      </c>
      <c r="R134" s="6">
        <v>12.64</v>
      </c>
      <c r="S134" s="6">
        <v>0.213</v>
      </c>
      <c r="T134" s="6">
        <v>0.233</v>
      </c>
      <c r="U134" s="6">
        <v>0.555</v>
      </c>
    </row>
    <row r="135">
      <c r="A135" s="5" t="s">
        <v>380</v>
      </c>
      <c r="B135" s="5" t="s">
        <v>381</v>
      </c>
      <c r="C135" s="5" t="s">
        <v>195</v>
      </c>
      <c r="D135" s="6">
        <v>32543.0</v>
      </c>
      <c r="E135" s="6">
        <v>2.0</v>
      </c>
      <c r="F135" s="6">
        <v>16271.5</v>
      </c>
      <c r="G135" s="6">
        <v>205.0</v>
      </c>
      <c r="H135" s="6">
        <v>7.75</v>
      </c>
      <c r="I135" s="6">
        <v>5.43</v>
      </c>
      <c r="J135" s="6">
        <v>27000.0</v>
      </c>
      <c r="K135" s="6">
        <v>99.0</v>
      </c>
      <c r="L135" s="6">
        <v>1035.6</v>
      </c>
      <c r="M135" s="6">
        <v>0.0</v>
      </c>
      <c r="N135" s="6">
        <v>0.0</v>
      </c>
      <c r="O135" s="6">
        <v>100.0</v>
      </c>
      <c r="P135" s="7"/>
      <c r="Q135" s="6">
        <v>9.19</v>
      </c>
      <c r="R135" s="6">
        <v>12.91</v>
      </c>
      <c r="S135" s="6">
        <v>0.17</v>
      </c>
      <c r="T135" s="7"/>
      <c r="U135" s="7"/>
    </row>
    <row r="136">
      <c r="A136" s="5" t="s">
        <v>110</v>
      </c>
      <c r="B136" s="5" t="s">
        <v>382</v>
      </c>
      <c r="C136" s="5" t="s">
        <v>185</v>
      </c>
      <c r="D136" s="6">
        <v>2832224.0</v>
      </c>
      <c r="E136" s="6">
        <v>1564116.0</v>
      </c>
      <c r="F136" s="6">
        <v>1.8</v>
      </c>
      <c r="G136" s="6">
        <v>0.0</v>
      </c>
      <c r="H136" s="6">
        <v>0.0</v>
      </c>
      <c r="I136" s="6">
        <v>53.79</v>
      </c>
      <c r="J136" s="6">
        <v>1800.0</v>
      </c>
      <c r="K136" s="6">
        <v>97.8</v>
      </c>
      <c r="L136" s="6">
        <v>55.1</v>
      </c>
      <c r="M136" s="6">
        <v>0.77</v>
      </c>
      <c r="N136" s="6">
        <v>0.0</v>
      </c>
      <c r="O136" s="6">
        <v>99.23</v>
      </c>
      <c r="P136" s="6">
        <v>1.0</v>
      </c>
      <c r="Q136" s="6">
        <v>21.59</v>
      </c>
      <c r="R136" s="6">
        <v>6.95</v>
      </c>
      <c r="S136" s="6">
        <v>0.206</v>
      </c>
      <c r="T136" s="6">
        <v>0.214</v>
      </c>
      <c r="U136" s="6">
        <v>0.58</v>
      </c>
    </row>
    <row r="137">
      <c r="A137" s="5" t="s">
        <v>383</v>
      </c>
      <c r="B137" s="5" t="s">
        <v>384</v>
      </c>
      <c r="C137" s="5" t="s">
        <v>201</v>
      </c>
      <c r="D137" s="6">
        <v>9439.0</v>
      </c>
      <c r="E137" s="6">
        <v>102.0</v>
      </c>
      <c r="F137" s="6">
        <v>92.5</v>
      </c>
      <c r="G137" s="6">
        <v>39.22</v>
      </c>
      <c r="H137" s="6">
        <v>0.0</v>
      </c>
      <c r="I137" s="6">
        <v>7.35</v>
      </c>
      <c r="J137" s="6">
        <v>3400.0</v>
      </c>
      <c r="K137" s="6">
        <v>97.0</v>
      </c>
      <c r="L137" s="7"/>
      <c r="M137" s="6">
        <v>20.0</v>
      </c>
      <c r="N137" s="6">
        <v>0.0</v>
      </c>
      <c r="O137" s="6">
        <v>80.0</v>
      </c>
      <c r="P137" s="6">
        <v>2.0</v>
      </c>
      <c r="Q137" s="6">
        <v>17.59</v>
      </c>
      <c r="R137" s="6">
        <v>7.1</v>
      </c>
      <c r="S137" s="7"/>
      <c r="T137" s="7"/>
      <c r="U137" s="7"/>
    </row>
    <row r="138">
      <c r="A138" s="5" t="s">
        <v>112</v>
      </c>
      <c r="B138" s="5" t="s">
        <v>385</v>
      </c>
      <c r="C138" s="5" t="s">
        <v>189</v>
      </c>
      <c r="D138" s="6">
        <v>3.3241259E7</v>
      </c>
      <c r="E138" s="6">
        <v>446550.0</v>
      </c>
      <c r="F138" s="6">
        <v>74.4</v>
      </c>
      <c r="G138" s="6">
        <v>0.41</v>
      </c>
      <c r="H138" s="6">
        <v>-0.98</v>
      </c>
      <c r="I138" s="6">
        <v>41.62</v>
      </c>
      <c r="J138" s="6">
        <v>4000.0</v>
      </c>
      <c r="K138" s="6">
        <v>51.7</v>
      </c>
      <c r="L138" s="6">
        <v>40.4</v>
      </c>
      <c r="M138" s="6">
        <v>19.61</v>
      </c>
      <c r="N138" s="6">
        <v>2.17</v>
      </c>
      <c r="O138" s="6">
        <v>78.22</v>
      </c>
      <c r="P138" s="7"/>
      <c r="Q138" s="6">
        <v>21.98</v>
      </c>
      <c r="R138" s="6">
        <v>5.58</v>
      </c>
      <c r="S138" s="6">
        <v>0.217</v>
      </c>
      <c r="T138" s="6">
        <v>0.357</v>
      </c>
      <c r="U138" s="6">
        <v>0.426</v>
      </c>
    </row>
    <row r="139">
      <c r="A139" s="5" t="s">
        <v>113</v>
      </c>
      <c r="B139" s="5" t="s">
        <v>386</v>
      </c>
      <c r="C139" s="5" t="s">
        <v>198</v>
      </c>
      <c r="D139" s="6">
        <v>1.9686505E7</v>
      </c>
      <c r="E139" s="6">
        <v>801590.0</v>
      </c>
      <c r="F139" s="6">
        <v>24.6</v>
      </c>
      <c r="G139" s="6">
        <v>0.31</v>
      </c>
      <c r="H139" s="6">
        <v>0.0</v>
      </c>
      <c r="I139" s="6">
        <v>130.79</v>
      </c>
      <c r="J139" s="6">
        <v>1200.0</v>
      </c>
      <c r="K139" s="6">
        <v>47.8</v>
      </c>
      <c r="L139" s="6">
        <v>3.5</v>
      </c>
      <c r="M139" s="6">
        <v>5.1</v>
      </c>
      <c r="N139" s="6">
        <v>0.3</v>
      </c>
      <c r="O139" s="6">
        <v>94.6</v>
      </c>
      <c r="P139" s="6">
        <v>2.0</v>
      </c>
      <c r="Q139" s="6">
        <v>35.18</v>
      </c>
      <c r="R139" s="6">
        <v>21.35</v>
      </c>
      <c r="S139" s="6">
        <v>0.262</v>
      </c>
      <c r="T139" s="6">
        <v>0.348</v>
      </c>
      <c r="U139" s="6">
        <v>0.39</v>
      </c>
    </row>
    <row r="140">
      <c r="A140" s="5" t="s">
        <v>114</v>
      </c>
      <c r="B140" s="5" t="s">
        <v>387</v>
      </c>
      <c r="C140" s="5" t="s">
        <v>185</v>
      </c>
      <c r="D140" s="6">
        <v>4.7382633E7</v>
      </c>
      <c r="E140" s="6">
        <v>678500.0</v>
      </c>
      <c r="F140" s="6">
        <v>69.8</v>
      </c>
      <c r="G140" s="6">
        <v>0.28</v>
      </c>
      <c r="H140" s="6">
        <v>-1.8</v>
      </c>
      <c r="I140" s="6">
        <v>67.24</v>
      </c>
      <c r="J140" s="6">
        <v>1800.0</v>
      </c>
      <c r="K140" s="6">
        <v>85.3</v>
      </c>
      <c r="L140" s="6">
        <v>10.1</v>
      </c>
      <c r="M140" s="6">
        <v>15.19</v>
      </c>
      <c r="N140" s="6">
        <v>0.97</v>
      </c>
      <c r="O140" s="6">
        <v>83.84</v>
      </c>
      <c r="P140" s="6">
        <v>2.0</v>
      </c>
      <c r="Q140" s="6">
        <v>17.91</v>
      </c>
      <c r="R140" s="6">
        <v>9.83</v>
      </c>
      <c r="S140" s="6">
        <v>0.564</v>
      </c>
      <c r="T140" s="6">
        <v>0.082</v>
      </c>
      <c r="U140" s="6">
        <v>0.353</v>
      </c>
    </row>
    <row r="141">
      <c r="A141" s="5" t="s">
        <v>115</v>
      </c>
      <c r="B141" s="5" t="s">
        <v>388</v>
      </c>
      <c r="C141" s="5" t="s">
        <v>198</v>
      </c>
      <c r="D141" s="6">
        <v>2044147.0</v>
      </c>
      <c r="E141" s="6">
        <v>825418.0</v>
      </c>
      <c r="F141" s="6">
        <v>2.5</v>
      </c>
      <c r="G141" s="6">
        <v>0.19</v>
      </c>
      <c r="H141" s="6">
        <v>0.0</v>
      </c>
      <c r="I141" s="6">
        <v>48.98</v>
      </c>
      <c r="J141" s="6">
        <v>7200.0</v>
      </c>
      <c r="K141" s="6">
        <v>84.0</v>
      </c>
      <c r="L141" s="6">
        <v>62.6</v>
      </c>
      <c r="M141" s="6">
        <v>0.99</v>
      </c>
      <c r="N141" s="6">
        <v>0.0</v>
      </c>
      <c r="O141" s="6">
        <v>99.01</v>
      </c>
      <c r="P141" s="6">
        <v>1.0</v>
      </c>
      <c r="Q141" s="6">
        <v>24.32</v>
      </c>
      <c r="R141" s="6">
        <v>18.86</v>
      </c>
      <c r="S141" s="6">
        <v>0.097</v>
      </c>
      <c r="T141" s="6">
        <v>0.315</v>
      </c>
      <c r="U141" s="6">
        <v>0.588</v>
      </c>
    </row>
    <row r="142">
      <c r="A142" s="5" t="s">
        <v>389</v>
      </c>
      <c r="B142" s="5" t="s">
        <v>390</v>
      </c>
      <c r="C142" s="5" t="s">
        <v>192</v>
      </c>
      <c r="D142" s="6">
        <v>13287.0</v>
      </c>
      <c r="E142" s="6">
        <v>21.0</v>
      </c>
      <c r="F142" s="6">
        <v>632.7</v>
      </c>
      <c r="G142" s="6">
        <v>142.86</v>
      </c>
      <c r="H142" s="6">
        <v>0.0</v>
      </c>
      <c r="I142" s="6">
        <v>9.95</v>
      </c>
      <c r="J142" s="6">
        <v>5000.0</v>
      </c>
      <c r="K142" s="7"/>
      <c r="L142" s="6">
        <v>143.0</v>
      </c>
      <c r="M142" s="6">
        <v>0.0</v>
      </c>
      <c r="N142" s="6">
        <v>0.0</v>
      </c>
      <c r="O142" s="6">
        <v>100.0</v>
      </c>
      <c r="P142" s="6">
        <v>2.0</v>
      </c>
      <c r="Q142" s="6">
        <v>24.76</v>
      </c>
      <c r="R142" s="6">
        <v>6.7</v>
      </c>
      <c r="S142" s="7"/>
      <c r="T142" s="7"/>
      <c r="U142" s="7"/>
    </row>
    <row r="143">
      <c r="A143" s="5" t="s">
        <v>116</v>
      </c>
      <c r="B143" s="5" t="s">
        <v>391</v>
      </c>
      <c r="C143" s="5" t="s">
        <v>185</v>
      </c>
      <c r="D143" s="6">
        <v>2.8287147E7</v>
      </c>
      <c r="E143" s="6">
        <v>147181.0</v>
      </c>
      <c r="F143" s="6">
        <v>192.2</v>
      </c>
      <c r="G143" s="6">
        <v>0.0</v>
      </c>
      <c r="H143" s="6">
        <v>0.0</v>
      </c>
      <c r="I143" s="6">
        <v>66.98</v>
      </c>
      <c r="J143" s="6">
        <v>1400.0</v>
      </c>
      <c r="K143" s="6">
        <v>45.2</v>
      </c>
      <c r="L143" s="6">
        <v>15.9</v>
      </c>
      <c r="M143" s="6">
        <v>21.68</v>
      </c>
      <c r="N143" s="6">
        <v>0.64</v>
      </c>
      <c r="O143" s="6">
        <v>77.68</v>
      </c>
      <c r="P143" s="7"/>
      <c r="Q143" s="6">
        <v>30.98</v>
      </c>
      <c r="R143" s="6">
        <v>9.31</v>
      </c>
      <c r="S143" s="6">
        <v>0.38</v>
      </c>
      <c r="T143" s="6">
        <v>0.21</v>
      </c>
      <c r="U143" s="6">
        <v>0.41</v>
      </c>
    </row>
    <row r="144">
      <c r="A144" s="5" t="s">
        <v>117</v>
      </c>
      <c r="B144" s="5" t="s">
        <v>392</v>
      </c>
      <c r="C144" s="5" t="s">
        <v>195</v>
      </c>
      <c r="D144" s="6">
        <v>1.6491461E7</v>
      </c>
      <c r="E144" s="6">
        <v>41526.0</v>
      </c>
      <c r="F144" s="6">
        <v>397.1</v>
      </c>
      <c r="G144" s="6">
        <v>1.09</v>
      </c>
      <c r="H144" s="6">
        <v>2.91</v>
      </c>
      <c r="I144" s="6">
        <v>5.04</v>
      </c>
      <c r="J144" s="6">
        <v>28600.0</v>
      </c>
      <c r="K144" s="6">
        <v>99.0</v>
      </c>
      <c r="L144" s="6">
        <v>460.8</v>
      </c>
      <c r="M144" s="6">
        <v>26.71</v>
      </c>
      <c r="N144" s="6">
        <v>0.97</v>
      </c>
      <c r="O144" s="6">
        <v>72.32</v>
      </c>
      <c r="P144" s="6">
        <v>3.0</v>
      </c>
      <c r="Q144" s="6">
        <v>10.9</v>
      </c>
      <c r="R144" s="6">
        <v>8.68</v>
      </c>
      <c r="S144" s="6">
        <v>0.021</v>
      </c>
      <c r="T144" s="6">
        <v>0.244</v>
      </c>
      <c r="U144" s="6">
        <v>0.736</v>
      </c>
    </row>
    <row r="145">
      <c r="A145" s="5" t="s">
        <v>393</v>
      </c>
      <c r="B145" s="5" t="s">
        <v>394</v>
      </c>
      <c r="C145" s="5" t="s">
        <v>192</v>
      </c>
      <c r="D145" s="6">
        <v>219246.0</v>
      </c>
      <c r="E145" s="6">
        <v>19060.0</v>
      </c>
      <c r="F145" s="6">
        <v>11.5</v>
      </c>
      <c r="G145" s="6">
        <v>11.83</v>
      </c>
      <c r="H145" s="6">
        <v>0.0</v>
      </c>
      <c r="I145" s="6">
        <v>7.72</v>
      </c>
      <c r="J145" s="6">
        <v>15000.0</v>
      </c>
      <c r="K145" s="6">
        <v>91.0</v>
      </c>
      <c r="L145" s="6">
        <v>252.2</v>
      </c>
      <c r="M145" s="6">
        <v>0.38</v>
      </c>
      <c r="N145" s="6">
        <v>0.33</v>
      </c>
      <c r="O145" s="6">
        <v>99.29</v>
      </c>
      <c r="P145" s="6">
        <v>2.0</v>
      </c>
      <c r="Q145" s="6">
        <v>18.11</v>
      </c>
      <c r="R145" s="6">
        <v>5.69</v>
      </c>
      <c r="S145" s="6">
        <v>0.15</v>
      </c>
      <c r="T145" s="6">
        <v>0.088</v>
      </c>
      <c r="U145" s="6">
        <v>0.762</v>
      </c>
    </row>
    <row r="146">
      <c r="A146" s="5" t="s">
        <v>118</v>
      </c>
      <c r="B146" s="5" t="s">
        <v>395</v>
      </c>
      <c r="C146" s="5" t="s">
        <v>192</v>
      </c>
      <c r="D146" s="6">
        <v>4076140.0</v>
      </c>
      <c r="E146" s="6">
        <v>268680.0</v>
      </c>
      <c r="F146" s="6">
        <v>15.2</v>
      </c>
      <c r="G146" s="6">
        <v>5.63</v>
      </c>
      <c r="H146" s="6">
        <v>4.05</v>
      </c>
      <c r="I146" s="6">
        <v>5.85</v>
      </c>
      <c r="J146" s="6">
        <v>21600.0</v>
      </c>
      <c r="K146" s="6">
        <v>99.0</v>
      </c>
      <c r="L146" s="6">
        <v>441.7</v>
      </c>
      <c r="M146" s="6">
        <v>5.6</v>
      </c>
      <c r="N146" s="6">
        <v>6.99</v>
      </c>
      <c r="O146" s="6">
        <v>87.41</v>
      </c>
      <c r="P146" s="6">
        <v>3.0</v>
      </c>
      <c r="Q146" s="6">
        <v>13.76</v>
      </c>
      <c r="R146" s="6">
        <v>7.53</v>
      </c>
      <c r="S146" s="6">
        <v>0.043</v>
      </c>
      <c r="T146" s="6">
        <v>0.273</v>
      </c>
      <c r="U146" s="6">
        <v>0.684</v>
      </c>
    </row>
    <row r="147">
      <c r="A147" s="5" t="s">
        <v>119</v>
      </c>
      <c r="B147" s="5" t="s">
        <v>396</v>
      </c>
      <c r="C147" s="5" t="s">
        <v>201</v>
      </c>
      <c r="D147" s="6">
        <v>5570129.0</v>
      </c>
      <c r="E147" s="6">
        <v>129494.0</v>
      </c>
      <c r="F147" s="6">
        <v>43.0</v>
      </c>
      <c r="G147" s="6">
        <v>0.7</v>
      </c>
      <c r="H147" s="6">
        <v>-1.22</v>
      </c>
      <c r="I147" s="6">
        <v>29.11</v>
      </c>
      <c r="J147" s="6">
        <v>2300.0</v>
      </c>
      <c r="K147" s="6">
        <v>67.5</v>
      </c>
      <c r="L147" s="6">
        <v>39.7</v>
      </c>
      <c r="M147" s="6">
        <v>15.94</v>
      </c>
      <c r="N147" s="6">
        <v>1.94</v>
      </c>
      <c r="O147" s="6">
        <v>82.12</v>
      </c>
      <c r="P147" s="6">
        <v>2.0</v>
      </c>
      <c r="Q147" s="6">
        <v>24.51</v>
      </c>
      <c r="R147" s="6">
        <v>4.45</v>
      </c>
      <c r="S147" s="6">
        <v>0.165</v>
      </c>
      <c r="T147" s="6">
        <v>0.275</v>
      </c>
      <c r="U147" s="6">
        <v>0.56</v>
      </c>
    </row>
    <row r="148">
      <c r="A148" s="5" t="s">
        <v>120</v>
      </c>
      <c r="B148" s="5" t="s">
        <v>397</v>
      </c>
      <c r="C148" s="5" t="s">
        <v>198</v>
      </c>
      <c r="D148" s="6">
        <v>1.2525094E7</v>
      </c>
      <c r="E148" s="6">
        <v>1267000.0</v>
      </c>
      <c r="F148" s="6">
        <v>9.9</v>
      </c>
      <c r="G148" s="6">
        <v>0.0</v>
      </c>
      <c r="H148" s="6">
        <v>-0.67</v>
      </c>
      <c r="I148" s="6">
        <v>121.69</v>
      </c>
      <c r="J148" s="6">
        <v>800.0</v>
      </c>
      <c r="K148" s="6">
        <v>17.6</v>
      </c>
      <c r="L148" s="6">
        <v>1.9</v>
      </c>
      <c r="M148" s="6">
        <v>3.54</v>
      </c>
      <c r="N148" s="6">
        <v>0.01</v>
      </c>
      <c r="O148" s="6">
        <v>96.45</v>
      </c>
      <c r="P148" s="6">
        <v>1.0</v>
      </c>
      <c r="Q148" s="6">
        <v>50.73</v>
      </c>
      <c r="R148" s="6">
        <v>20.91</v>
      </c>
      <c r="S148" s="6">
        <v>0.39</v>
      </c>
      <c r="T148" s="6">
        <v>0.17</v>
      </c>
      <c r="U148" s="6">
        <v>0.44</v>
      </c>
    </row>
    <row r="149">
      <c r="A149" s="5" t="s">
        <v>121</v>
      </c>
      <c r="B149" s="5" t="s">
        <v>398</v>
      </c>
      <c r="C149" s="5" t="s">
        <v>198</v>
      </c>
      <c r="D149" s="8">
        <v>1.32E8</v>
      </c>
      <c r="E149" s="6">
        <v>923768.0</v>
      </c>
      <c r="F149" s="6">
        <v>142.7</v>
      </c>
      <c r="G149" s="6">
        <v>0.09</v>
      </c>
      <c r="H149" s="6">
        <v>0.26</v>
      </c>
      <c r="I149" s="6">
        <v>98.8</v>
      </c>
      <c r="J149" s="6">
        <v>900.0</v>
      </c>
      <c r="K149" s="6">
        <v>68.0</v>
      </c>
      <c r="L149" s="6">
        <v>9.3</v>
      </c>
      <c r="M149" s="6">
        <v>31.29</v>
      </c>
      <c r="N149" s="6">
        <v>2.96</v>
      </c>
      <c r="O149" s="6">
        <v>65.75</v>
      </c>
      <c r="P149" s="6">
        <v>1.5</v>
      </c>
      <c r="Q149" s="6">
        <v>40.43</v>
      </c>
      <c r="R149" s="6">
        <v>16.94</v>
      </c>
      <c r="S149" s="6">
        <v>0.269</v>
      </c>
      <c r="T149" s="6">
        <v>0.487</v>
      </c>
      <c r="U149" s="6">
        <v>0.244</v>
      </c>
    </row>
    <row r="150">
      <c r="A150" s="5" t="s">
        <v>399</v>
      </c>
      <c r="B150" s="5" t="s">
        <v>400</v>
      </c>
      <c r="C150" s="5" t="s">
        <v>185</v>
      </c>
      <c r="D150" s="6">
        <v>2.3113019E7</v>
      </c>
      <c r="E150" s="6">
        <v>120540.0</v>
      </c>
      <c r="F150" s="6">
        <v>191.8</v>
      </c>
      <c r="G150" s="6">
        <v>2.07</v>
      </c>
      <c r="H150" s="6">
        <v>0.0</v>
      </c>
      <c r="I150" s="6">
        <v>24.04</v>
      </c>
      <c r="J150" s="6">
        <v>1300.0</v>
      </c>
      <c r="K150" s="6">
        <v>99.0</v>
      </c>
      <c r="L150" s="6">
        <v>42.4</v>
      </c>
      <c r="M150" s="6">
        <v>20.76</v>
      </c>
      <c r="N150" s="6">
        <v>2.49</v>
      </c>
      <c r="O150" s="6">
        <v>76.75</v>
      </c>
      <c r="P150" s="6">
        <v>3.0</v>
      </c>
      <c r="Q150" s="6">
        <v>15.54</v>
      </c>
      <c r="R150" s="6">
        <v>7.13</v>
      </c>
      <c r="S150" s="6">
        <v>0.3</v>
      </c>
      <c r="T150" s="6">
        <v>0.34</v>
      </c>
      <c r="U150" s="6">
        <v>0.36</v>
      </c>
    </row>
    <row r="151">
      <c r="A151" s="5" t="s">
        <v>401</v>
      </c>
      <c r="B151" s="5" t="s">
        <v>402</v>
      </c>
      <c r="C151" s="5" t="s">
        <v>192</v>
      </c>
      <c r="D151" s="6">
        <v>82459.0</v>
      </c>
      <c r="E151" s="6">
        <v>477.0</v>
      </c>
      <c r="F151" s="6">
        <v>172.9</v>
      </c>
      <c r="G151" s="6">
        <v>310.69</v>
      </c>
      <c r="H151" s="6">
        <v>9.61</v>
      </c>
      <c r="I151" s="6">
        <v>7.11</v>
      </c>
      <c r="J151" s="6">
        <v>12500.0</v>
      </c>
      <c r="K151" s="6">
        <v>97.0</v>
      </c>
      <c r="L151" s="6">
        <v>254.7</v>
      </c>
      <c r="M151" s="6">
        <v>13.04</v>
      </c>
      <c r="N151" s="6">
        <v>4.35</v>
      </c>
      <c r="O151" s="6">
        <v>82.61</v>
      </c>
      <c r="P151" s="6">
        <v>2.0</v>
      </c>
      <c r="Q151" s="6">
        <v>19.43</v>
      </c>
      <c r="R151" s="6">
        <v>2.29</v>
      </c>
      <c r="S151" s="7"/>
      <c r="T151" s="7"/>
      <c r="U151" s="7"/>
    </row>
    <row r="152">
      <c r="A152" s="5" t="s">
        <v>122</v>
      </c>
      <c r="B152" s="5" t="s">
        <v>403</v>
      </c>
      <c r="C152" s="5" t="s">
        <v>195</v>
      </c>
      <c r="D152" s="6">
        <v>4610820.0</v>
      </c>
      <c r="E152" s="6">
        <v>323802.0</v>
      </c>
      <c r="F152" s="6">
        <v>14.2</v>
      </c>
      <c r="G152" s="6">
        <v>7.77</v>
      </c>
      <c r="H152" s="6">
        <v>1.74</v>
      </c>
      <c r="I152" s="6">
        <v>3.7</v>
      </c>
      <c r="J152" s="6">
        <v>37800.0</v>
      </c>
      <c r="K152" s="6">
        <v>100.0</v>
      </c>
      <c r="L152" s="6">
        <v>461.7</v>
      </c>
      <c r="M152" s="6">
        <v>2.87</v>
      </c>
      <c r="N152" s="6">
        <v>0.0</v>
      </c>
      <c r="O152" s="6">
        <v>97.13</v>
      </c>
      <c r="P152" s="6">
        <v>3.0</v>
      </c>
      <c r="Q152" s="6">
        <v>11.46</v>
      </c>
      <c r="R152" s="6">
        <v>9.4</v>
      </c>
      <c r="S152" s="6">
        <v>0.021</v>
      </c>
      <c r="T152" s="6">
        <v>0.415</v>
      </c>
      <c r="U152" s="6">
        <v>0.564</v>
      </c>
    </row>
    <row r="153">
      <c r="A153" s="5" t="s">
        <v>404</v>
      </c>
      <c r="B153" s="5" t="s">
        <v>405</v>
      </c>
      <c r="C153" s="5" t="s">
        <v>215</v>
      </c>
      <c r="D153" s="6">
        <v>3102229.0</v>
      </c>
      <c r="E153" s="6">
        <v>212460.0</v>
      </c>
      <c r="F153" s="6">
        <v>14.6</v>
      </c>
      <c r="G153" s="6">
        <v>0.98</v>
      </c>
      <c r="H153" s="6">
        <v>0.28</v>
      </c>
      <c r="I153" s="6">
        <v>19.51</v>
      </c>
      <c r="J153" s="6">
        <v>13100.0</v>
      </c>
      <c r="K153" s="6">
        <v>75.8</v>
      </c>
      <c r="L153" s="6">
        <v>85.5</v>
      </c>
      <c r="M153" s="6">
        <v>0.0</v>
      </c>
      <c r="N153" s="6">
        <v>0.14</v>
      </c>
      <c r="O153" s="6">
        <v>99.74</v>
      </c>
      <c r="P153" s="6">
        <v>1.0</v>
      </c>
      <c r="Q153" s="6">
        <v>36.24</v>
      </c>
      <c r="R153" s="6">
        <v>3.81</v>
      </c>
      <c r="S153" s="6">
        <v>0.027</v>
      </c>
      <c r="T153" s="6">
        <v>0.39</v>
      </c>
      <c r="U153" s="6">
        <v>0.583</v>
      </c>
    </row>
    <row r="154">
      <c r="A154" s="5" t="s">
        <v>123</v>
      </c>
      <c r="B154" s="5" t="s">
        <v>406</v>
      </c>
      <c r="C154" s="5" t="s">
        <v>185</v>
      </c>
      <c r="D154" s="8">
        <v>1.66E8</v>
      </c>
      <c r="E154" s="6">
        <v>803940.0</v>
      </c>
      <c r="F154" s="6">
        <v>206.2</v>
      </c>
      <c r="G154" s="6">
        <v>0.13</v>
      </c>
      <c r="H154" s="6">
        <v>-2.77</v>
      </c>
      <c r="I154" s="6">
        <v>72.44</v>
      </c>
      <c r="J154" s="6">
        <v>2100.0</v>
      </c>
      <c r="K154" s="6">
        <v>45.7</v>
      </c>
      <c r="L154" s="6">
        <v>31.8</v>
      </c>
      <c r="M154" s="6">
        <v>27.87</v>
      </c>
      <c r="N154" s="6">
        <v>0.87</v>
      </c>
      <c r="O154" s="6">
        <v>71.26</v>
      </c>
      <c r="P154" s="6">
        <v>1.0</v>
      </c>
      <c r="Q154" s="6">
        <v>29.74</v>
      </c>
      <c r="R154" s="6">
        <v>8.23</v>
      </c>
      <c r="S154" s="6">
        <v>0.216</v>
      </c>
      <c r="T154" s="6">
        <v>0.251</v>
      </c>
      <c r="U154" s="6">
        <v>0.533</v>
      </c>
    </row>
    <row r="155">
      <c r="A155" s="5" t="s">
        <v>407</v>
      </c>
      <c r="B155" s="5" t="s">
        <v>408</v>
      </c>
      <c r="C155" s="5" t="s">
        <v>192</v>
      </c>
      <c r="D155" s="6">
        <v>20579.0</v>
      </c>
      <c r="E155" s="6">
        <v>458.0</v>
      </c>
      <c r="F155" s="6">
        <v>44.9</v>
      </c>
      <c r="G155" s="6">
        <v>331.66</v>
      </c>
      <c r="H155" s="6">
        <v>2.85</v>
      </c>
      <c r="I155" s="6">
        <v>14.84</v>
      </c>
      <c r="J155" s="6">
        <v>9000.0</v>
      </c>
      <c r="K155" s="6">
        <v>92.0</v>
      </c>
      <c r="L155" s="6">
        <v>325.6</v>
      </c>
      <c r="M155" s="6">
        <v>8.7</v>
      </c>
      <c r="N155" s="6">
        <v>4.35</v>
      </c>
      <c r="O155" s="6">
        <v>86.95</v>
      </c>
      <c r="P155" s="6">
        <v>2.0</v>
      </c>
      <c r="Q155" s="6">
        <v>18.03</v>
      </c>
      <c r="R155" s="6">
        <v>6.8</v>
      </c>
      <c r="S155" s="6">
        <v>0.062</v>
      </c>
      <c r="T155" s="6">
        <v>0.12</v>
      </c>
      <c r="U155" s="6">
        <v>0.818</v>
      </c>
    </row>
    <row r="156">
      <c r="A156" s="5" t="s">
        <v>125</v>
      </c>
      <c r="B156" s="5" t="s">
        <v>409</v>
      </c>
      <c r="C156" s="5" t="s">
        <v>201</v>
      </c>
      <c r="D156" s="6">
        <v>3191319.0</v>
      </c>
      <c r="E156" s="6">
        <v>78200.0</v>
      </c>
      <c r="F156" s="6">
        <v>40.8</v>
      </c>
      <c r="G156" s="6">
        <v>3.18</v>
      </c>
      <c r="H156" s="6">
        <v>-0.91</v>
      </c>
      <c r="I156" s="6">
        <v>20.47</v>
      </c>
      <c r="J156" s="6">
        <v>6300.0</v>
      </c>
      <c r="K156" s="6">
        <v>92.6</v>
      </c>
      <c r="L156" s="6">
        <v>137.9</v>
      </c>
      <c r="M156" s="6">
        <v>7.36</v>
      </c>
      <c r="N156" s="6">
        <v>1.98</v>
      </c>
      <c r="O156" s="6">
        <v>90.66</v>
      </c>
      <c r="P156" s="6">
        <v>2.0</v>
      </c>
      <c r="Q156" s="6">
        <v>21.74</v>
      </c>
      <c r="R156" s="6">
        <v>5.36</v>
      </c>
      <c r="S156" s="6">
        <v>0.068</v>
      </c>
      <c r="T156" s="6">
        <v>0.156</v>
      </c>
      <c r="U156" s="6">
        <v>0.776</v>
      </c>
    </row>
    <row r="157">
      <c r="A157" s="5" t="s">
        <v>410</v>
      </c>
      <c r="B157" s="5" t="s">
        <v>411</v>
      </c>
      <c r="C157" s="5" t="s">
        <v>192</v>
      </c>
      <c r="D157" s="6">
        <v>5670544.0</v>
      </c>
      <c r="E157" s="6">
        <v>462840.0</v>
      </c>
      <c r="F157" s="6">
        <v>12.3</v>
      </c>
      <c r="G157" s="6">
        <v>1.11</v>
      </c>
      <c r="H157" s="6">
        <v>0.0</v>
      </c>
      <c r="I157" s="6">
        <v>51.45</v>
      </c>
      <c r="J157" s="6">
        <v>2200.0</v>
      </c>
      <c r="K157" s="6">
        <v>64.6</v>
      </c>
      <c r="L157" s="6">
        <v>10.9</v>
      </c>
      <c r="M157" s="6">
        <v>0.46</v>
      </c>
      <c r="N157" s="6">
        <v>1.44</v>
      </c>
      <c r="O157" s="6">
        <v>98.1</v>
      </c>
      <c r="P157" s="6">
        <v>2.0</v>
      </c>
      <c r="Q157" s="6">
        <v>29.36</v>
      </c>
      <c r="R157" s="6">
        <v>7.25</v>
      </c>
      <c r="S157" s="6">
        <v>0.353</v>
      </c>
      <c r="T157" s="6">
        <v>0.381</v>
      </c>
      <c r="U157" s="6">
        <v>0.266</v>
      </c>
    </row>
    <row r="158">
      <c r="A158" s="5" t="s">
        <v>412</v>
      </c>
      <c r="B158" s="5" t="s">
        <v>413</v>
      </c>
      <c r="C158" s="5" t="s">
        <v>201</v>
      </c>
      <c r="D158" s="6">
        <v>6506464.0</v>
      </c>
      <c r="E158" s="6">
        <v>406750.0</v>
      </c>
      <c r="F158" s="6">
        <v>16.0</v>
      </c>
      <c r="G158" s="6">
        <v>0.0</v>
      </c>
      <c r="H158" s="6">
        <v>-0.08</v>
      </c>
      <c r="I158" s="6">
        <v>25.63</v>
      </c>
      <c r="J158" s="6">
        <v>4700.0</v>
      </c>
      <c r="K158" s="6">
        <v>94.0</v>
      </c>
      <c r="L158" s="6">
        <v>49.2</v>
      </c>
      <c r="M158" s="6">
        <v>7.6</v>
      </c>
      <c r="N158" s="6">
        <v>0.23</v>
      </c>
      <c r="O158" s="6">
        <v>92.17</v>
      </c>
      <c r="P158" s="6">
        <v>2.0</v>
      </c>
      <c r="Q158" s="6">
        <v>29.1</v>
      </c>
      <c r="R158" s="6">
        <v>4.49</v>
      </c>
      <c r="S158" s="6">
        <v>0.224</v>
      </c>
      <c r="T158" s="6">
        <v>0.207</v>
      </c>
      <c r="U158" s="6">
        <v>0.569</v>
      </c>
    </row>
    <row r="159">
      <c r="A159" s="5" t="s">
        <v>126</v>
      </c>
      <c r="B159" s="5" t="s">
        <v>414</v>
      </c>
      <c r="C159" s="5" t="s">
        <v>201</v>
      </c>
      <c r="D159" s="6">
        <v>2.8302603E7</v>
      </c>
      <c r="E159" s="6">
        <v>1285220.0</v>
      </c>
      <c r="F159" s="6">
        <v>22.0</v>
      </c>
      <c r="G159" s="6">
        <v>0.19</v>
      </c>
      <c r="H159" s="6">
        <v>-1.05</v>
      </c>
      <c r="I159" s="6">
        <v>31.94</v>
      </c>
      <c r="J159" s="6">
        <v>5100.0</v>
      </c>
      <c r="K159" s="6">
        <v>90.9</v>
      </c>
      <c r="L159" s="6">
        <v>79.5</v>
      </c>
      <c r="M159" s="6">
        <v>2.89</v>
      </c>
      <c r="N159" s="6">
        <v>0.4</v>
      </c>
      <c r="O159" s="6">
        <v>96.71</v>
      </c>
      <c r="P159" s="6">
        <v>1.5</v>
      </c>
      <c r="Q159" s="6">
        <v>20.48</v>
      </c>
      <c r="R159" s="6">
        <v>6.23</v>
      </c>
      <c r="S159" s="6">
        <v>0.08</v>
      </c>
      <c r="T159" s="6">
        <v>0.27</v>
      </c>
      <c r="U159" s="6">
        <v>0.65</v>
      </c>
    </row>
    <row r="160">
      <c r="A160" s="5" t="s">
        <v>127</v>
      </c>
      <c r="B160" s="5" t="s">
        <v>415</v>
      </c>
      <c r="C160" s="5" t="s">
        <v>185</v>
      </c>
      <c r="D160" s="6">
        <v>8.9468677E7</v>
      </c>
      <c r="E160" s="6">
        <v>300000.0</v>
      </c>
      <c r="F160" s="6">
        <v>298.2</v>
      </c>
      <c r="G160" s="6">
        <v>12.1</v>
      </c>
      <c r="H160" s="6">
        <v>-1.5</v>
      </c>
      <c r="I160" s="6">
        <v>23.51</v>
      </c>
      <c r="J160" s="6">
        <v>4600.0</v>
      </c>
      <c r="K160" s="6">
        <v>92.6</v>
      </c>
      <c r="L160" s="6">
        <v>38.4</v>
      </c>
      <c r="M160" s="6">
        <v>18.95</v>
      </c>
      <c r="N160" s="6">
        <v>16.77</v>
      </c>
      <c r="O160" s="6">
        <v>64.28</v>
      </c>
      <c r="P160" s="6">
        <v>2.0</v>
      </c>
      <c r="Q160" s="6">
        <v>24.89</v>
      </c>
      <c r="R160" s="6">
        <v>5.41</v>
      </c>
      <c r="S160" s="6">
        <v>0.144</v>
      </c>
      <c r="T160" s="6">
        <v>0.326</v>
      </c>
      <c r="U160" s="6">
        <v>0.53</v>
      </c>
    </row>
    <row r="161">
      <c r="A161" s="5" t="s">
        <v>128</v>
      </c>
      <c r="B161" s="5" t="s">
        <v>416</v>
      </c>
      <c r="C161" s="5" t="s">
        <v>187</v>
      </c>
      <c r="D161" s="6">
        <v>3.8536869E7</v>
      </c>
      <c r="E161" s="6">
        <v>312685.0</v>
      </c>
      <c r="F161" s="6">
        <v>123.3</v>
      </c>
      <c r="G161" s="6">
        <v>0.16</v>
      </c>
      <c r="H161" s="6">
        <v>-0.49</v>
      </c>
      <c r="I161" s="6">
        <v>8.51</v>
      </c>
      <c r="J161" s="6">
        <v>11100.0</v>
      </c>
      <c r="K161" s="6">
        <v>99.8</v>
      </c>
      <c r="L161" s="6">
        <v>306.3</v>
      </c>
      <c r="M161" s="6">
        <v>45.91</v>
      </c>
      <c r="N161" s="6">
        <v>1.12</v>
      </c>
      <c r="O161" s="6">
        <v>52.97</v>
      </c>
      <c r="P161" s="6">
        <v>3.0</v>
      </c>
      <c r="Q161" s="6">
        <v>9.85</v>
      </c>
      <c r="R161" s="6">
        <v>9.89</v>
      </c>
      <c r="S161" s="6">
        <v>0.05</v>
      </c>
      <c r="T161" s="6">
        <v>0.311</v>
      </c>
      <c r="U161" s="6">
        <v>0.64</v>
      </c>
    </row>
    <row r="162">
      <c r="A162" s="5" t="s">
        <v>129</v>
      </c>
      <c r="B162" s="5" t="s">
        <v>417</v>
      </c>
      <c r="C162" s="5" t="s">
        <v>195</v>
      </c>
      <c r="D162" s="6">
        <v>1.060587E7</v>
      </c>
      <c r="E162" s="6">
        <v>92391.0</v>
      </c>
      <c r="F162" s="6">
        <v>114.8</v>
      </c>
      <c r="G162" s="6">
        <v>1.94</v>
      </c>
      <c r="H162" s="6">
        <v>3.57</v>
      </c>
      <c r="I162" s="6">
        <v>5.05</v>
      </c>
      <c r="J162" s="6">
        <v>18000.0</v>
      </c>
      <c r="K162" s="6">
        <v>93.3</v>
      </c>
      <c r="L162" s="6">
        <v>399.2</v>
      </c>
      <c r="M162" s="6">
        <v>21.75</v>
      </c>
      <c r="N162" s="6">
        <v>7.81</v>
      </c>
      <c r="O162" s="6">
        <v>70.44</v>
      </c>
      <c r="P162" s="6">
        <v>3.0</v>
      </c>
      <c r="Q162" s="6">
        <v>10.72</v>
      </c>
      <c r="R162" s="6">
        <v>10.5</v>
      </c>
      <c r="S162" s="6">
        <v>0.053</v>
      </c>
      <c r="T162" s="6">
        <v>0.274</v>
      </c>
      <c r="U162" s="6">
        <v>0.673</v>
      </c>
    </row>
    <row r="163">
      <c r="A163" s="5" t="s">
        <v>418</v>
      </c>
      <c r="B163" s="5" t="s">
        <v>419</v>
      </c>
      <c r="C163" s="5" t="s">
        <v>201</v>
      </c>
      <c r="D163" s="6">
        <v>3927188.0</v>
      </c>
      <c r="E163" s="6">
        <v>13790.0</v>
      </c>
      <c r="F163" s="6">
        <v>284.8</v>
      </c>
      <c r="G163" s="6">
        <v>3.63</v>
      </c>
      <c r="H163" s="6">
        <v>-1.46</v>
      </c>
      <c r="I163" s="6">
        <v>8.24</v>
      </c>
      <c r="J163" s="6">
        <v>16800.0</v>
      </c>
      <c r="K163" s="6">
        <v>94.1</v>
      </c>
      <c r="L163" s="6">
        <v>283.1</v>
      </c>
      <c r="M163" s="6">
        <v>3.95</v>
      </c>
      <c r="N163" s="6">
        <v>5.52</v>
      </c>
      <c r="O163" s="6">
        <v>90.53</v>
      </c>
      <c r="P163" s="6">
        <v>2.0</v>
      </c>
      <c r="Q163" s="6">
        <v>12.77</v>
      </c>
      <c r="R163" s="6">
        <v>7.65</v>
      </c>
      <c r="S163" s="6">
        <v>0.01</v>
      </c>
      <c r="T163" s="6">
        <v>0.45</v>
      </c>
      <c r="U163" s="6">
        <v>0.54</v>
      </c>
    </row>
    <row r="164">
      <c r="A164" s="5" t="s">
        <v>420</v>
      </c>
      <c r="B164" s="5" t="s">
        <v>421</v>
      </c>
      <c r="C164" s="5" t="s">
        <v>215</v>
      </c>
      <c r="D164" s="6">
        <v>885359.0</v>
      </c>
      <c r="E164" s="6">
        <v>11437.0</v>
      </c>
      <c r="F164" s="6">
        <v>77.4</v>
      </c>
      <c r="G164" s="6">
        <v>4.92</v>
      </c>
      <c r="H164" s="6">
        <v>16.29</v>
      </c>
      <c r="I164" s="6">
        <v>18.61</v>
      </c>
      <c r="J164" s="6">
        <v>21500.0</v>
      </c>
      <c r="K164" s="6">
        <v>82.5</v>
      </c>
      <c r="L164" s="6">
        <v>232.0</v>
      </c>
      <c r="M164" s="6">
        <v>1.64</v>
      </c>
      <c r="N164" s="6">
        <v>0.27</v>
      </c>
      <c r="O164" s="6">
        <v>98.09</v>
      </c>
      <c r="P164" s="6">
        <v>1.0</v>
      </c>
      <c r="Q164" s="6">
        <v>15.56</v>
      </c>
      <c r="R164" s="6">
        <v>4.72</v>
      </c>
      <c r="S164" s="6">
        <v>0.002</v>
      </c>
      <c r="T164" s="6">
        <v>0.801</v>
      </c>
      <c r="U164" s="6">
        <v>0.197</v>
      </c>
    </row>
    <row r="165">
      <c r="A165" s="5" t="s">
        <v>422</v>
      </c>
      <c r="B165" s="5" t="s">
        <v>423</v>
      </c>
      <c r="C165" s="5" t="s">
        <v>198</v>
      </c>
      <c r="D165" s="6">
        <v>787584.0</v>
      </c>
      <c r="E165" s="6">
        <v>2517.0</v>
      </c>
      <c r="F165" s="6">
        <v>312.9</v>
      </c>
      <c r="G165" s="6">
        <v>8.22</v>
      </c>
      <c r="H165" s="6">
        <v>0.0</v>
      </c>
      <c r="I165" s="6">
        <v>7.78</v>
      </c>
      <c r="J165" s="6">
        <v>5800.0</v>
      </c>
      <c r="K165" s="6">
        <v>88.9</v>
      </c>
      <c r="L165" s="6">
        <v>380.9</v>
      </c>
      <c r="M165" s="6">
        <v>13.6</v>
      </c>
      <c r="N165" s="6">
        <v>1.2</v>
      </c>
      <c r="O165" s="6">
        <v>85.2</v>
      </c>
      <c r="P165" s="6">
        <v>2.0</v>
      </c>
      <c r="Q165" s="6">
        <v>18.9</v>
      </c>
      <c r="R165" s="6">
        <v>5.49</v>
      </c>
      <c r="S165" s="6">
        <v>0.08</v>
      </c>
      <c r="T165" s="6">
        <v>0.19</v>
      </c>
      <c r="U165" s="6">
        <v>0.73</v>
      </c>
    </row>
    <row r="166">
      <c r="A166" s="5" t="s">
        <v>130</v>
      </c>
      <c r="B166" s="5" t="s">
        <v>424</v>
      </c>
      <c r="C166" s="5" t="s">
        <v>187</v>
      </c>
      <c r="D166" s="6">
        <v>2.2303552E7</v>
      </c>
      <c r="E166" s="6">
        <v>237500.0</v>
      </c>
      <c r="F166" s="6">
        <v>93.9</v>
      </c>
      <c r="G166" s="6">
        <v>0.09</v>
      </c>
      <c r="H166" s="6">
        <v>-0.13</v>
      </c>
      <c r="I166" s="6">
        <v>26.43</v>
      </c>
      <c r="J166" s="6">
        <v>7000.0</v>
      </c>
      <c r="K166" s="6">
        <v>98.4</v>
      </c>
      <c r="L166" s="6">
        <v>196.9</v>
      </c>
      <c r="M166" s="6">
        <v>40.82</v>
      </c>
      <c r="N166" s="6">
        <v>2.25</v>
      </c>
      <c r="O166" s="6">
        <v>56.93</v>
      </c>
      <c r="P166" s="6">
        <v>3.0</v>
      </c>
      <c r="Q166" s="6">
        <v>10.7</v>
      </c>
      <c r="R166" s="6">
        <v>11.77</v>
      </c>
      <c r="S166" s="6">
        <v>0.101</v>
      </c>
      <c r="T166" s="6">
        <v>0.35</v>
      </c>
      <c r="U166" s="6">
        <v>0.549</v>
      </c>
    </row>
    <row r="167">
      <c r="A167" s="5" t="s">
        <v>131</v>
      </c>
      <c r="B167" s="5" t="s">
        <v>425</v>
      </c>
      <c r="C167" s="5" t="s">
        <v>206</v>
      </c>
      <c r="D167" s="8">
        <v>1.43E8</v>
      </c>
      <c r="E167" s="6">
        <v>1.70752E7</v>
      </c>
      <c r="F167" s="6">
        <v>8.4</v>
      </c>
      <c r="G167" s="6">
        <v>0.22</v>
      </c>
      <c r="H167" s="6">
        <v>1.02</v>
      </c>
      <c r="I167" s="6">
        <v>15.39</v>
      </c>
      <c r="J167" s="6">
        <v>8900.0</v>
      </c>
      <c r="K167" s="6">
        <v>99.6</v>
      </c>
      <c r="L167" s="6">
        <v>280.6</v>
      </c>
      <c r="M167" s="6">
        <v>7.33</v>
      </c>
      <c r="N167" s="6">
        <v>0.11</v>
      </c>
      <c r="O167" s="6">
        <v>92.56</v>
      </c>
      <c r="P167" s="7"/>
      <c r="Q167" s="6">
        <v>9.95</v>
      </c>
      <c r="R167" s="6">
        <v>14.65</v>
      </c>
      <c r="S167" s="6">
        <v>0.054</v>
      </c>
      <c r="T167" s="6">
        <v>0.371</v>
      </c>
      <c r="U167" s="6">
        <v>0.575</v>
      </c>
    </row>
    <row r="168">
      <c r="A168" s="5" t="s">
        <v>426</v>
      </c>
      <c r="B168" s="5" t="s">
        <v>427</v>
      </c>
      <c r="C168" s="5" t="s">
        <v>198</v>
      </c>
      <c r="D168" s="6">
        <v>8648248.0</v>
      </c>
      <c r="E168" s="6">
        <v>26338.0</v>
      </c>
      <c r="F168" s="6">
        <v>328.4</v>
      </c>
      <c r="G168" s="6">
        <v>0.0</v>
      </c>
      <c r="H168" s="6">
        <v>0.0</v>
      </c>
      <c r="I168" s="6">
        <v>91.23</v>
      </c>
      <c r="J168" s="6">
        <v>1300.0</v>
      </c>
      <c r="K168" s="6">
        <v>70.4</v>
      </c>
      <c r="L168" s="6">
        <v>2.7</v>
      </c>
      <c r="M168" s="6">
        <v>40.54</v>
      </c>
      <c r="N168" s="6">
        <v>12.16</v>
      </c>
      <c r="O168" s="6">
        <v>47.3</v>
      </c>
      <c r="P168" s="6">
        <v>3.0</v>
      </c>
      <c r="Q168" s="6">
        <v>40.37</v>
      </c>
      <c r="R168" s="6">
        <v>16.09</v>
      </c>
      <c r="S168" s="6">
        <v>0.401</v>
      </c>
      <c r="T168" s="6">
        <v>0.229</v>
      </c>
      <c r="U168" s="6">
        <v>0.37</v>
      </c>
    </row>
    <row r="169">
      <c r="A169" s="5" t="s">
        <v>428</v>
      </c>
      <c r="B169" s="5" t="s">
        <v>429</v>
      </c>
      <c r="C169" s="5" t="s">
        <v>198</v>
      </c>
      <c r="D169" s="6">
        <v>7502.0</v>
      </c>
      <c r="E169" s="6">
        <v>413.0</v>
      </c>
      <c r="F169" s="6">
        <v>18.2</v>
      </c>
      <c r="G169" s="6">
        <v>14.53</v>
      </c>
      <c r="H169" s="6">
        <v>0.0</v>
      </c>
      <c r="I169" s="6">
        <v>19.0</v>
      </c>
      <c r="J169" s="6">
        <v>2500.0</v>
      </c>
      <c r="K169" s="6">
        <v>97.0</v>
      </c>
      <c r="L169" s="6">
        <v>293.3</v>
      </c>
      <c r="M169" s="6">
        <v>12.9</v>
      </c>
      <c r="N169" s="6">
        <v>0.0</v>
      </c>
      <c r="O169" s="6">
        <v>87.1</v>
      </c>
      <c r="P169" s="7"/>
      <c r="Q169" s="6">
        <v>12.13</v>
      </c>
      <c r="R169" s="6">
        <v>6.53</v>
      </c>
      <c r="S169" s="7"/>
      <c r="T169" s="7"/>
      <c r="U169" s="7"/>
    </row>
    <row r="170">
      <c r="A170" s="5" t="s">
        <v>430</v>
      </c>
      <c r="B170" s="5" t="s">
        <v>431</v>
      </c>
      <c r="C170" s="5" t="s">
        <v>201</v>
      </c>
      <c r="D170" s="6">
        <v>39129.0</v>
      </c>
      <c r="E170" s="6">
        <v>261.0</v>
      </c>
      <c r="F170" s="6">
        <v>149.9</v>
      </c>
      <c r="G170" s="6">
        <v>51.72</v>
      </c>
      <c r="H170" s="6">
        <v>-7.11</v>
      </c>
      <c r="I170" s="6">
        <v>14.49</v>
      </c>
      <c r="J170" s="6">
        <v>8800.0</v>
      </c>
      <c r="K170" s="6">
        <v>97.0</v>
      </c>
      <c r="L170" s="6">
        <v>638.9</v>
      </c>
      <c r="M170" s="6">
        <v>19.44</v>
      </c>
      <c r="N170" s="6">
        <v>2.78</v>
      </c>
      <c r="O170" s="6">
        <v>77.78</v>
      </c>
      <c r="P170" s="6">
        <v>2.0</v>
      </c>
      <c r="Q170" s="6">
        <v>18.02</v>
      </c>
      <c r="R170" s="6">
        <v>8.33</v>
      </c>
      <c r="S170" s="6">
        <v>0.035</v>
      </c>
      <c r="T170" s="6">
        <v>0.258</v>
      </c>
      <c r="U170" s="6">
        <v>0.707</v>
      </c>
    </row>
    <row r="171">
      <c r="A171" s="5" t="s">
        <v>432</v>
      </c>
      <c r="B171" s="5" t="s">
        <v>433</v>
      </c>
      <c r="C171" s="5" t="s">
        <v>201</v>
      </c>
      <c r="D171" s="6">
        <v>168458.0</v>
      </c>
      <c r="E171" s="6">
        <v>616.0</v>
      </c>
      <c r="F171" s="6">
        <v>273.5</v>
      </c>
      <c r="G171" s="6">
        <v>25.65</v>
      </c>
      <c r="H171" s="6">
        <v>-2.67</v>
      </c>
      <c r="I171" s="6">
        <v>13.53</v>
      </c>
      <c r="J171" s="6">
        <v>5400.0</v>
      </c>
      <c r="K171" s="6">
        <v>67.0</v>
      </c>
      <c r="L171" s="6">
        <v>303.3</v>
      </c>
      <c r="M171" s="6">
        <v>6.56</v>
      </c>
      <c r="N171" s="6">
        <v>22.95</v>
      </c>
      <c r="O171" s="6">
        <v>70.49</v>
      </c>
      <c r="P171" s="6">
        <v>2.0</v>
      </c>
      <c r="Q171" s="6">
        <v>19.68</v>
      </c>
      <c r="R171" s="6">
        <v>5.08</v>
      </c>
      <c r="S171" s="6">
        <v>0.07</v>
      </c>
      <c r="T171" s="6">
        <v>0.2</v>
      </c>
      <c r="U171" s="6">
        <v>0.73</v>
      </c>
    </row>
    <row r="172">
      <c r="A172" s="5" t="s">
        <v>434</v>
      </c>
      <c r="B172" s="5" t="s">
        <v>435</v>
      </c>
      <c r="C172" s="5" t="s">
        <v>226</v>
      </c>
      <c r="D172" s="6">
        <v>7026.0</v>
      </c>
      <c r="E172" s="6">
        <v>242.0</v>
      </c>
      <c r="F172" s="6">
        <v>29.0</v>
      </c>
      <c r="G172" s="6">
        <v>49.59</v>
      </c>
      <c r="H172" s="6">
        <v>-4.86</v>
      </c>
      <c r="I172" s="6">
        <v>7.54</v>
      </c>
      <c r="J172" s="6">
        <v>6900.0</v>
      </c>
      <c r="K172" s="6">
        <v>99.0</v>
      </c>
      <c r="L172" s="6">
        <v>683.2</v>
      </c>
      <c r="M172" s="6">
        <v>13.04</v>
      </c>
      <c r="N172" s="6">
        <v>0.0</v>
      </c>
      <c r="O172" s="6">
        <v>86.96</v>
      </c>
      <c r="P172" s="7"/>
      <c r="Q172" s="6">
        <v>13.52</v>
      </c>
      <c r="R172" s="6">
        <v>6.83</v>
      </c>
      <c r="S172" s="7"/>
      <c r="T172" s="7"/>
      <c r="U172" s="7"/>
    </row>
    <row r="173">
      <c r="A173" s="5" t="s">
        <v>436</v>
      </c>
      <c r="B173" s="5" t="s">
        <v>437</v>
      </c>
      <c r="C173" s="5" t="s">
        <v>201</v>
      </c>
      <c r="D173" s="6">
        <v>117848.0</v>
      </c>
      <c r="E173" s="6">
        <v>389.0</v>
      </c>
      <c r="F173" s="6">
        <v>303.0</v>
      </c>
      <c r="G173" s="6">
        <v>21.59</v>
      </c>
      <c r="H173" s="6">
        <v>-7.64</v>
      </c>
      <c r="I173" s="6">
        <v>14.78</v>
      </c>
      <c r="J173" s="6">
        <v>2900.0</v>
      </c>
      <c r="K173" s="6">
        <v>96.0</v>
      </c>
      <c r="L173" s="6">
        <v>190.9</v>
      </c>
      <c r="M173" s="6">
        <v>17.95</v>
      </c>
      <c r="N173" s="6">
        <v>17.95</v>
      </c>
      <c r="O173" s="6">
        <v>64.1</v>
      </c>
      <c r="P173" s="6">
        <v>2.0</v>
      </c>
      <c r="Q173" s="6">
        <v>16.18</v>
      </c>
      <c r="R173" s="6">
        <v>5.98</v>
      </c>
      <c r="S173" s="6">
        <v>0.1</v>
      </c>
      <c r="T173" s="6">
        <v>0.26</v>
      </c>
      <c r="U173" s="6">
        <v>0.64</v>
      </c>
    </row>
    <row r="174">
      <c r="A174" s="5" t="s">
        <v>438</v>
      </c>
      <c r="B174" s="5" t="s">
        <v>439</v>
      </c>
      <c r="C174" s="5" t="s">
        <v>192</v>
      </c>
      <c r="D174" s="6">
        <v>176908.0</v>
      </c>
      <c r="E174" s="6">
        <v>2944.0</v>
      </c>
      <c r="F174" s="6">
        <v>60.1</v>
      </c>
      <c r="G174" s="6">
        <v>13.69</v>
      </c>
      <c r="H174" s="6">
        <v>-11.7</v>
      </c>
      <c r="I174" s="6">
        <v>27.71</v>
      </c>
      <c r="J174" s="6">
        <v>5600.0</v>
      </c>
      <c r="K174" s="6">
        <v>99.7</v>
      </c>
      <c r="L174" s="6">
        <v>75.2</v>
      </c>
      <c r="M174" s="6">
        <v>21.2</v>
      </c>
      <c r="N174" s="6">
        <v>24.38</v>
      </c>
      <c r="O174" s="6">
        <v>54.42</v>
      </c>
      <c r="P174" s="6">
        <v>2.0</v>
      </c>
      <c r="Q174" s="6">
        <v>16.43</v>
      </c>
      <c r="R174" s="6">
        <v>6.62</v>
      </c>
      <c r="S174" s="6">
        <v>0.114</v>
      </c>
      <c r="T174" s="6">
        <v>0.584</v>
      </c>
      <c r="U174" s="6">
        <v>0.302</v>
      </c>
    </row>
    <row r="175">
      <c r="A175" s="5" t="s">
        <v>440</v>
      </c>
      <c r="B175" s="5" t="s">
        <v>441</v>
      </c>
      <c r="C175" s="5" t="s">
        <v>195</v>
      </c>
      <c r="D175" s="6">
        <v>29251.0</v>
      </c>
      <c r="E175" s="6">
        <v>61.0</v>
      </c>
      <c r="F175" s="6">
        <v>479.5</v>
      </c>
      <c r="G175" s="6">
        <v>0.0</v>
      </c>
      <c r="H175" s="6">
        <v>10.98</v>
      </c>
      <c r="I175" s="6">
        <v>5.73</v>
      </c>
      <c r="J175" s="6">
        <v>34600.0</v>
      </c>
      <c r="K175" s="6">
        <v>96.0</v>
      </c>
      <c r="L175" s="6">
        <v>704.3</v>
      </c>
      <c r="M175" s="6">
        <v>16.67</v>
      </c>
      <c r="N175" s="6">
        <v>0.0</v>
      </c>
      <c r="O175" s="6">
        <v>83.33</v>
      </c>
      <c r="P175" s="7"/>
      <c r="Q175" s="6">
        <v>10.02</v>
      </c>
      <c r="R175" s="6">
        <v>8.17</v>
      </c>
      <c r="S175" s="7"/>
      <c r="T175" s="7"/>
      <c r="U175" s="7"/>
    </row>
    <row r="176">
      <c r="A176" s="5" t="s">
        <v>442</v>
      </c>
      <c r="B176" s="5" t="s">
        <v>443</v>
      </c>
      <c r="C176" s="5" t="s">
        <v>198</v>
      </c>
      <c r="D176" s="6">
        <v>193413.0</v>
      </c>
      <c r="E176" s="6">
        <v>1001.0</v>
      </c>
      <c r="F176" s="6">
        <v>193.2</v>
      </c>
      <c r="G176" s="6">
        <v>20.88</v>
      </c>
      <c r="H176" s="6">
        <v>-2.72</v>
      </c>
      <c r="I176" s="6">
        <v>43.11</v>
      </c>
      <c r="J176" s="6">
        <v>1200.0</v>
      </c>
      <c r="K176" s="6">
        <v>79.3</v>
      </c>
      <c r="L176" s="6">
        <v>36.2</v>
      </c>
      <c r="M176" s="6">
        <v>6.25</v>
      </c>
      <c r="N176" s="6">
        <v>48.96</v>
      </c>
      <c r="O176" s="6">
        <v>44.79</v>
      </c>
      <c r="P176" s="6">
        <v>2.0</v>
      </c>
      <c r="Q176" s="6">
        <v>40.25</v>
      </c>
      <c r="R176" s="6">
        <v>6.47</v>
      </c>
      <c r="S176" s="6">
        <v>0.167</v>
      </c>
      <c r="T176" s="6">
        <v>0.148</v>
      </c>
      <c r="U176" s="6">
        <v>0.684</v>
      </c>
    </row>
    <row r="177">
      <c r="A177" s="5" t="s">
        <v>132</v>
      </c>
      <c r="B177" s="5" t="s">
        <v>444</v>
      </c>
      <c r="C177" s="5" t="s">
        <v>215</v>
      </c>
      <c r="D177" s="6">
        <v>2.7019731E7</v>
      </c>
      <c r="E177" s="6">
        <v>1960582.0</v>
      </c>
      <c r="F177" s="6">
        <v>13.8</v>
      </c>
      <c r="G177" s="6">
        <v>0.13</v>
      </c>
      <c r="H177" s="6">
        <v>-2.71</v>
      </c>
      <c r="I177" s="6">
        <v>13.24</v>
      </c>
      <c r="J177" s="6">
        <v>11800.0</v>
      </c>
      <c r="K177" s="6">
        <v>78.8</v>
      </c>
      <c r="L177" s="6">
        <v>140.6</v>
      </c>
      <c r="M177" s="6">
        <v>1.67</v>
      </c>
      <c r="N177" s="6">
        <v>0.09</v>
      </c>
      <c r="O177" s="6">
        <v>98.24</v>
      </c>
      <c r="P177" s="6">
        <v>1.0</v>
      </c>
      <c r="Q177" s="6">
        <v>29.34</v>
      </c>
      <c r="R177" s="6">
        <v>2.58</v>
      </c>
      <c r="S177" s="6">
        <v>0.033</v>
      </c>
      <c r="T177" s="6">
        <v>0.613</v>
      </c>
      <c r="U177" s="6">
        <v>0.354</v>
      </c>
    </row>
    <row r="178">
      <c r="A178" s="5" t="s">
        <v>133</v>
      </c>
      <c r="B178" s="5" t="s">
        <v>445</v>
      </c>
      <c r="C178" s="5" t="s">
        <v>198</v>
      </c>
      <c r="D178" s="6">
        <v>1.1987121E7</v>
      </c>
      <c r="E178" s="6">
        <v>196190.0</v>
      </c>
      <c r="F178" s="6">
        <v>61.1</v>
      </c>
      <c r="G178" s="6">
        <v>0.27</v>
      </c>
      <c r="H178" s="6">
        <v>0.2</v>
      </c>
      <c r="I178" s="6">
        <v>55.51</v>
      </c>
      <c r="J178" s="6">
        <v>1600.0</v>
      </c>
      <c r="K178" s="6">
        <v>40.2</v>
      </c>
      <c r="L178" s="6">
        <v>22.2</v>
      </c>
      <c r="M178" s="6">
        <v>12.78</v>
      </c>
      <c r="N178" s="6">
        <v>0.21</v>
      </c>
      <c r="O178" s="6">
        <v>87.01</v>
      </c>
      <c r="P178" s="6">
        <v>2.0</v>
      </c>
      <c r="Q178" s="6">
        <v>32.78</v>
      </c>
      <c r="R178" s="6">
        <v>9.42</v>
      </c>
      <c r="S178" s="6">
        <v>0.172</v>
      </c>
      <c r="T178" s="6">
        <v>0.209</v>
      </c>
      <c r="U178" s="6">
        <v>0.619</v>
      </c>
    </row>
    <row r="179">
      <c r="A179" s="5" t="s">
        <v>134</v>
      </c>
      <c r="B179" s="5" t="s">
        <v>446</v>
      </c>
      <c r="C179" s="5" t="s">
        <v>187</v>
      </c>
      <c r="D179" s="6">
        <v>9396411.0</v>
      </c>
      <c r="E179" s="6">
        <v>88361.0</v>
      </c>
      <c r="F179" s="6">
        <v>106.3</v>
      </c>
      <c r="G179" s="6">
        <v>0.0</v>
      </c>
      <c r="H179" s="6">
        <v>-1.33</v>
      </c>
      <c r="I179" s="6">
        <v>12.89</v>
      </c>
      <c r="J179" s="6">
        <v>2200.0</v>
      </c>
      <c r="K179" s="6">
        <v>93.0</v>
      </c>
      <c r="L179" s="6">
        <v>285.8</v>
      </c>
      <c r="M179" s="6">
        <v>33.35</v>
      </c>
      <c r="N179" s="6">
        <v>3.2</v>
      </c>
      <c r="O179" s="6">
        <v>63.45</v>
      </c>
      <c r="P179" s="7"/>
      <c r="Q179" s="7"/>
      <c r="R179" s="7"/>
      <c r="S179" s="6">
        <v>0.166</v>
      </c>
      <c r="T179" s="6">
        <v>0.255</v>
      </c>
      <c r="U179" s="6">
        <v>0.579</v>
      </c>
    </row>
    <row r="180">
      <c r="A180" s="5" t="s">
        <v>447</v>
      </c>
      <c r="B180" s="5" t="s">
        <v>448</v>
      </c>
      <c r="C180" s="5" t="s">
        <v>198</v>
      </c>
      <c r="D180" s="6">
        <v>81541.0</v>
      </c>
      <c r="E180" s="6">
        <v>455.0</v>
      </c>
      <c r="F180" s="6">
        <v>179.2</v>
      </c>
      <c r="G180" s="6">
        <v>107.91</v>
      </c>
      <c r="H180" s="6">
        <v>-5.69</v>
      </c>
      <c r="I180" s="6">
        <v>15.53</v>
      </c>
      <c r="J180" s="6">
        <v>7800.0</v>
      </c>
      <c r="K180" s="6">
        <v>58.0</v>
      </c>
      <c r="L180" s="6">
        <v>262.4</v>
      </c>
      <c r="M180" s="6">
        <v>2.22</v>
      </c>
      <c r="N180" s="6">
        <v>13.33</v>
      </c>
      <c r="O180" s="6">
        <v>84.45</v>
      </c>
      <c r="P180" s="6">
        <v>2.0</v>
      </c>
      <c r="Q180" s="6">
        <v>16.03</v>
      </c>
      <c r="R180" s="6">
        <v>6.29</v>
      </c>
      <c r="S180" s="6">
        <v>0.032</v>
      </c>
      <c r="T180" s="6">
        <v>0.304</v>
      </c>
      <c r="U180" s="6">
        <v>0.665</v>
      </c>
    </row>
    <row r="181">
      <c r="A181" s="5" t="s">
        <v>135</v>
      </c>
      <c r="B181" s="5" t="s">
        <v>449</v>
      </c>
      <c r="C181" s="5" t="s">
        <v>198</v>
      </c>
      <c r="D181" s="6">
        <v>6005250.0</v>
      </c>
      <c r="E181" s="6">
        <v>71740.0</v>
      </c>
      <c r="F181" s="6">
        <v>83.7</v>
      </c>
      <c r="G181" s="6">
        <v>0.56</v>
      </c>
      <c r="H181" s="6">
        <v>0.0</v>
      </c>
      <c r="I181" s="6">
        <v>143.64</v>
      </c>
      <c r="J181" s="6">
        <v>500.0</v>
      </c>
      <c r="K181" s="6">
        <v>31.4</v>
      </c>
      <c r="L181" s="6">
        <v>4.0</v>
      </c>
      <c r="M181" s="6">
        <v>6.98</v>
      </c>
      <c r="N181" s="6">
        <v>0.89</v>
      </c>
      <c r="O181" s="6">
        <v>92.13</v>
      </c>
      <c r="P181" s="6">
        <v>2.0</v>
      </c>
      <c r="Q181" s="6">
        <v>45.76</v>
      </c>
      <c r="R181" s="6">
        <v>23.03</v>
      </c>
      <c r="S181" s="6">
        <v>0.49</v>
      </c>
      <c r="T181" s="6">
        <v>0.31</v>
      </c>
      <c r="U181" s="6">
        <v>0.21</v>
      </c>
    </row>
    <row r="182">
      <c r="A182" s="5" t="s">
        <v>136</v>
      </c>
      <c r="B182" s="5" t="s">
        <v>450</v>
      </c>
      <c r="C182" s="5" t="s">
        <v>185</v>
      </c>
      <c r="D182" s="6">
        <v>4492150.0</v>
      </c>
      <c r="E182" s="6">
        <v>693.0</v>
      </c>
      <c r="F182" s="6">
        <v>6482.2</v>
      </c>
      <c r="G182" s="6">
        <v>27.85</v>
      </c>
      <c r="H182" s="6">
        <v>11.53</v>
      </c>
      <c r="I182" s="6">
        <v>2.29</v>
      </c>
      <c r="J182" s="6">
        <v>23700.0</v>
      </c>
      <c r="K182" s="6">
        <v>92.5</v>
      </c>
      <c r="L182" s="6">
        <v>411.4</v>
      </c>
      <c r="M182" s="6">
        <v>1.64</v>
      </c>
      <c r="N182" s="6">
        <v>0.0</v>
      </c>
      <c r="O182" s="6">
        <v>98.36</v>
      </c>
      <c r="P182" s="6">
        <v>2.0</v>
      </c>
      <c r="Q182" s="6">
        <v>9.34</v>
      </c>
      <c r="R182" s="6">
        <v>4.28</v>
      </c>
      <c r="S182" s="6">
        <v>0.0</v>
      </c>
      <c r="T182" s="6">
        <v>0.339</v>
      </c>
      <c r="U182" s="6">
        <v>0.661</v>
      </c>
    </row>
    <row r="183">
      <c r="A183" s="5" t="s">
        <v>137</v>
      </c>
      <c r="B183" s="5" t="s">
        <v>451</v>
      </c>
      <c r="C183" s="5" t="s">
        <v>187</v>
      </c>
      <c r="D183" s="6">
        <v>5439448.0</v>
      </c>
      <c r="E183" s="6">
        <v>48845.0</v>
      </c>
      <c r="F183" s="6">
        <v>111.4</v>
      </c>
      <c r="G183" s="6">
        <v>0.0</v>
      </c>
      <c r="H183" s="6">
        <v>0.3</v>
      </c>
      <c r="I183" s="6">
        <v>7.41</v>
      </c>
      <c r="J183" s="6">
        <v>13300.0</v>
      </c>
      <c r="K183" s="7"/>
      <c r="L183" s="6">
        <v>220.1</v>
      </c>
      <c r="M183" s="6">
        <v>30.16</v>
      </c>
      <c r="N183" s="6">
        <v>2.62</v>
      </c>
      <c r="O183" s="6">
        <v>67.22</v>
      </c>
      <c r="P183" s="6">
        <v>3.0</v>
      </c>
      <c r="Q183" s="6">
        <v>10.65</v>
      </c>
      <c r="R183" s="6">
        <v>9.45</v>
      </c>
      <c r="S183" s="6">
        <v>0.035</v>
      </c>
      <c r="T183" s="6">
        <v>0.294</v>
      </c>
      <c r="U183" s="6">
        <v>0.672</v>
      </c>
    </row>
    <row r="184">
      <c r="A184" s="5" t="s">
        <v>138</v>
      </c>
      <c r="B184" s="5" t="s">
        <v>452</v>
      </c>
      <c r="C184" s="5" t="s">
        <v>187</v>
      </c>
      <c r="D184" s="6">
        <v>2010347.0</v>
      </c>
      <c r="E184" s="6">
        <v>20273.0</v>
      </c>
      <c r="F184" s="6">
        <v>99.2</v>
      </c>
      <c r="G184" s="6">
        <v>0.23</v>
      </c>
      <c r="H184" s="6">
        <v>1.12</v>
      </c>
      <c r="I184" s="6">
        <v>4.45</v>
      </c>
      <c r="J184" s="6">
        <v>19000.0</v>
      </c>
      <c r="K184" s="6">
        <v>99.7</v>
      </c>
      <c r="L184" s="6">
        <v>406.1</v>
      </c>
      <c r="M184" s="6">
        <v>8.6</v>
      </c>
      <c r="N184" s="6">
        <v>1.49</v>
      </c>
      <c r="O184" s="6">
        <v>89.91</v>
      </c>
      <c r="P184" s="7"/>
      <c r="Q184" s="6">
        <v>8.98</v>
      </c>
      <c r="R184" s="6">
        <v>10.31</v>
      </c>
      <c r="S184" s="6">
        <v>0.028</v>
      </c>
      <c r="T184" s="6">
        <v>0.369</v>
      </c>
      <c r="U184" s="6">
        <v>0.603</v>
      </c>
    </row>
    <row r="185">
      <c r="A185" s="5" t="s">
        <v>453</v>
      </c>
      <c r="B185" s="5" t="s">
        <v>454</v>
      </c>
      <c r="C185" s="5" t="s">
        <v>192</v>
      </c>
      <c r="D185" s="6">
        <v>552438.0</v>
      </c>
      <c r="E185" s="6">
        <v>28450.0</v>
      </c>
      <c r="F185" s="6">
        <v>19.4</v>
      </c>
      <c r="G185" s="6">
        <v>18.67</v>
      </c>
      <c r="H185" s="6">
        <v>0.0</v>
      </c>
      <c r="I185" s="6">
        <v>21.29</v>
      </c>
      <c r="J185" s="6">
        <v>1700.0</v>
      </c>
      <c r="K185" s="7"/>
      <c r="L185" s="6">
        <v>13.4</v>
      </c>
      <c r="M185" s="6">
        <v>0.64</v>
      </c>
      <c r="N185" s="6">
        <v>2.0</v>
      </c>
      <c r="O185" s="6">
        <v>97.36</v>
      </c>
      <c r="P185" s="6">
        <v>2.0</v>
      </c>
      <c r="Q185" s="6">
        <v>30.01</v>
      </c>
      <c r="R185" s="6">
        <v>3.92</v>
      </c>
      <c r="S185" s="6">
        <v>0.42</v>
      </c>
      <c r="T185" s="6">
        <v>0.11</v>
      </c>
      <c r="U185" s="6">
        <v>0.47</v>
      </c>
    </row>
    <row r="186">
      <c r="A186" s="5" t="s">
        <v>455</v>
      </c>
      <c r="B186" s="5" t="s">
        <v>456</v>
      </c>
      <c r="C186" s="5" t="s">
        <v>198</v>
      </c>
      <c r="D186" s="6">
        <v>8863338.0</v>
      </c>
      <c r="E186" s="6">
        <v>637657.0</v>
      </c>
      <c r="F186" s="6">
        <v>13.9</v>
      </c>
      <c r="G186" s="6">
        <v>0.47</v>
      </c>
      <c r="H186" s="6">
        <v>5.37</v>
      </c>
      <c r="I186" s="6">
        <v>116.7</v>
      </c>
      <c r="J186" s="6">
        <v>500.0</v>
      </c>
      <c r="K186" s="6">
        <v>37.8</v>
      </c>
      <c r="L186" s="6">
        <v>11.3</v>
      </c>
      <c r="M186" s="6">
        <v>1.67</v>
      </c>
      <c r="N186" s="6">
        <v>0.04</v>
      </c>
      <c r="O186" s="6">
        <v>98.29</v>
      </c>
      <c r="P186" s="6">
        <v>1.0</v>
      </c>
      <c r="Q186" s="6">
        <v>45.13</v>
      </c>
      <c r="R186" s="6">
        <v>16.63</v>
      </c>
      <c r="S186" s="6">
        <v>0.65</v>
      </c>
      <c r="T186" s="6">
        <v>0.1</v>
      </c>
      <c r="U186" s="6">
        <v>0.25</v>
      </c>
    </row>
    <row r="187">
      <c r="A187" s="5" t="s">
        <v>139</v>
      </c>
      <c r="B187" s="5" t="s">
        <v>457</v>
      </c>
      <c r="C187" s="5" t="s">
        <v>198</v>
      </c>
      <c r="D187" s="6">
        <v>4.4187637E7</v>
      </c>
      <c r="E187" s="6">
        <v>1219912.0</v>
      </c>
      <c r="F187" s="6">
        <v>36.2</v>
      </c>
      <c r="G187" s="6">
        <v>0.23</v>
      </c>
      <c r="H187" s="6">
        <v>-0.29</v>
      </c>
      <c r="I187" s="6">
        <v>61.81</v>
      </c>
      <c r="J187" s="6">
        <v>10700.0</v>
      </c>
      <c r="K187" s="6">
        <v>86.4</v>
      </c>
      <c r="L187" s="6">
        <v>107.0</v>
      </c>
      <c r="M187" s="6">
        <v>12.08</v>
      </c>
      <c r="N187" s="6">
        <v>0.79</v>
      </c>
      <c r="O187" s="6">
        <v>87.13</v>
      </c>
      <c r="P187" s="6">
        <v>1.0</v>
      </c>
      <c r="Q187" s="6">
        <v>18.2</v>
      </c>
      <c r="R187" s="6">
        <v>22.0</v>
      </c>
      <c r="S187" s="6">
        <v>0.025</v>
      </c>
      <c r="T187" s="6">
        <v>0.303</v>
      </c>
      <c r="U187" s="6">
        <v>0.671</v>
      </c>
    </row>
    <row r="188">
      <c r="A188" s="5" t="s">
        <v>140</v>
      </c>
      <c r="B188" s="5" t="s">
        <v>458</v>
      </c>
      <c r="C188" s="5" t="s">
        <v>185</v>
      </c>
      <c r="D188" s="6">
        <v>4.8846823E7</v>
      </c>
      <c r="E188" s="6">
        <v>98480.0</v>
      </c>
      <c r="F188" s="6">
        <v>496.0</v>
      </c>
      <c r="G188" s="6">
        <v>2.45</v>
      </c>
      <c r="H188" s="6">
        <v>0.0</v>
      </c>
      <c r="I188" s="6">
        <v>7.05</v>
      </c>
      <c r="J188" s="6">
        <v>17800.0</v>
      </c>
      <c r="K188" s="6">
        <v>97.9</v>
      </c>
      <c r="L188" s="6">
        <v>486.1</v>
      </c>
      <c r="M188" s="6">
        <v>17.18</v>
      </c>
      <c r="N188" s="6">
        <v>1.95</v>
      </c>
      <c r="O188" s="6">
        <v>80.87</v>
      </c>
      <c r="P188" s="6">
        <v>3.0</v>
      </c>
      <c r="Q188" s="6">
        <v>10.0</v>
      </c>
      <c r="R188" s="6">
        <v>5.85</v>
      </c>
      <c r="S188" s="6">
        <v>0.033</v>
      </c>
      <c r="T188" s="6">
        <v>0.403</v>
      </c>
      <c r="U188" s="6">
        <v>0.563</v>
      </c>
    </row>
    <row r="189">
      <c r="A189" s="5" t="s">
        <v>141</v>
      </c>
      <c r="B189" s="5" t="s">
        <v>459</v>
      </c>
      <c r="C189" s="5" t="s">
        <v>198</v>
      </c>
      <c r="D189" s="6">
        <v>4.1236378E7</v>
      </c>
      <c r="E189" s="6">
        <v>2505810.0</v>
      </c>
      <c r="F189" s="6">
        <v>16.5</v>
      </c>
      <c r="G189" s="6">
        <v>0.03</v>
      </c>
      <c r="H189" s="6">
        <v>-0.02</v>
      </c>
      <c r="I189" s="6">
        <v>62.5</v>
      </c>
      <c r="J189" s="6">
        <v>1900.0</v>
      </c>
      <c r="K189" s="6">
        <v>61.1</v>
      </c>
      <c r="L189" s="6">
        <v>16.3</v>
      </c>
      <c r="M189" s="6">
        <v>6.83</v>
      </c>
      <c r="N189" s="6">
        <v>0.18</v>
      </c>
      <c r="O189" s="6">
        <v>92.99</v>
      </c>
      <c r="P189" s="6">
        <v>2.0</v>
      </c>
      <c r="Q189" s="6">
        <v>34.53</v>
      </c>
      <c r="R189" s="6">
        <v>8.97</v>
      </c>
      <c r="S189" s="6">
        <v>0.387</v>
      </c>
      <c r="T189" s="6">
        <v>0.203</v>
      </c>
      <c r="U189" s="6">
        <v>0.41</v>
      </c>
    </row>
    <row r="190">
      <c r="A190" s="5" t="s">
        <v>142</v>
      </c>
      <c r="B190" s="5" t="s">
        <v>460</v>
      </c>
      <c r="C190" s="5" t="s">
        <v>195</v>
      </c>
      <c r="D190" s="6">
        <v>4.0397842E7</v>
      </c>
      <c r="E190" s="6">
        <v>504782.0</v>
      </c>
      <c r="F190" s="6">
        <v>80.0</v>
      </c>
      <c r="G190" s="6">
        <v>0.98</v>
      </c>
      <c r="H190" s="6">
        <v>0.99</v>
      </c>
      <c r="I190" s="6">
        <v>4.42</v>
      </c>
      <c r="J190" s="6">
        <v>22000.0</v>
      </c>
      <c r="K190" s="6">
        <v>97.9</v>
      </c>
      <c r="L190" s="6">
        <v>453.5</v>
      </c>
      <c r="M190" s="6">
        <v>26.07</v>
      </c>
      <c r="N190" s="6">
        <v>9.87</v>
      </c>
      <c r="O190" s="6">
        <v>64.06</v>
      </c>
      <c r="P190" s="6">
        <v>3.0</v>
      </c>
      <c r="Q190" s="6">
        <v>10.06</v>
      </c>
      <c r="R190" s="6">
        <v>9.72</v>
      </c>
      <c r="S190" s="6">
        <v>0.04</v>
      </c>
      <c r="T190" s="6">
        <v>0.295</v>
      </c>
      <c r="U190" s="6">
        <v>0.665</v>
      </c>
    </row>
    <row r="191">
      <c r="A191" s="5" t="s">
        <v>143</v>
      </c>
      <c r="B191" s="5" t="s">
        <v>461</v>
      </c>
      <c r="C191" s="5" t="s">
        <v>185</v>
      </c>
      <c r="D191" s="6">
        <v>2.022224E7</v>
      </c>
      <c r="E191" s="6">
        <v>65610.0</v>
      </c>
      <c r="F191" s="6">
        <v>308.2</v>
      </c>
      <c r="G191" s="6">
        <v>2.04</v>
      </c>
      <c r="H191" s="6">
        <v>-1.31</v>
      </c>
      <c r="I191" s="6">
        <v>14.35</v>
      </c>
      <c r="J191" s="6">
        <v>3700.0</v>
      </c>
      <c r="K191" s="6">
        <v>92.3</v>
      </c>
      <c r="L191" s="6">
        <v>61.5</v>
      </c>
      <c r="M191" s="6">
        <v>13.86</v>
      </c>
      <c r="N191" s="6">
        <v>15.7</v>
      </c>
      <c r="O191" s="6">
        <v>70.44</v>
      </c>
      <c r="P191" s="6">
        <v>2.0</v>
      </c>
      <c r="Q191" s="6">
        <v>15.51</v>
      </c>
      <c r="R191" s="6">
        <v>6.52</v>
      </c>
      <c r="S191" s="6">
        <v>0.178</v>
      </c>
      <c r="T191" s="6">
        <v>0.276</v>
      </c>
      <c r="U191" s="6">
        <v>0.545</v>
      </c>
    </row>
    <row r="192">
      <c r="A192" s="5" t="s">
        <v>462</v>
      </c>
      <c r="B192" s="5" t="s">
        <v>463</v>
      </c>
      <c r="C192" s="5" t="s">
        <v>201</v>
      </c>
      <c r="D192" s="6">
        <v>439117.0</v>
      </c>
      <c r="E192" s="6">
        <v>163270.0</v>
      </c>
      <c r="F192" s="6">
        <v>2.7</v>
      </c>
      <c r="G192" s="6">
        <v>0.24</v>
      </c>
      <c r="H192" s="6">
        <v>-8.81</v>
      </c>
      <c r="I192" s="6">
        <v>23.57</v>
      </c>
      <c r="J192" s="6">
        <v>4000.0</v>
      </c>
      <c r="K192" s="6">
        <v>93.0</v>
      </c>
      <c r="L192" s="6">
        <v>184.7</v>
      </c>
      <c r="M192" s="6">
        <v>0.37</v>
      </c>
      <c r="N192" s="6">
        <v>0.06</v>
      </c>
      <c r="O192" s="6">
        <v>99.57</v>
      </c>
      <c r="P192" s="6">
        <v>2.0</v>
      </c>
      <c r="Q192" s="6">
        <v>18.02</v>
      </c>
      <c r="R192" s="6">
        <v>7.27</v>
      </c>
      <c r="S192" s="6">
        <v>0.13</v>
      </c>
      <c r="T192" s="6">
        <v>0.22</v>
      </c>
      <c r="U192" s="6">
        <v>0.65</v>
      </c>
    </row>
    <row r="193">
      <c r="A193" s="5" t="s">
        <v>464</v>
      </c>
      <c r="B193" s="5" t="s">
        <v>465</v>
      </c>
      <c r="C193" s="5" t="s">
        <v>198</v>
      </c>
      <c r="D193" s="6">
        <v>1136334.0</v>
      </c>
      <c r="E193" s="6">
        <v>17363.0</v>
      </c>
      <c r="F193" s="6">
        <v>65.5</v>
      </c>
      <c r="G193" s="6">
        <v>0.0</v>
      </c>
      <c r="H193" s="6">
        <v>0.0</v>
      </c>
      <c r="I193" s="6">
        <v>69.27</v>
      </c>
      <c r="J193" s="6">
        <v>4900.0</v>
      </c>
      <c r="K193" s="6">
        <v>81.6</v>
      </c>
      <c r="L193" s="6">
        <v>30.8</v>
      </c>
      <c r="M193" s="6">
        <v>10.35</v>
      </c>
      <c r="N193" s="6">
        <v>0.7</v>
      </c>
      <c r="O193" s="6">
        <v>88.95</v>
      </c>
      <c r="P193" s="6">
        <v>2.5</v>
      </c>
      <c r="Q193" s="6">
        <v>27.41</v>
      </c>
      <c r="R193" s="6">
        <v>29.74</v>
      </c>
      <c r="S193" s="6">
        <v>0.119</v>
      </c>
      <c r="T193" s="6">
        <v>0.515</v>
      </c>
      <c r="U193" s="6">
        <v>0.366</v>
      </c>
    </row>
    <row r="194">
      <c r="A194" s="5" t="s">
        <v>144</v>
      </c>
      <c r="B194" s="5" t="s">
        <v>466</v>
      </c>
      <c r="C194" s="5" t="s">
        <v>195</v>
      </c>
      <c r="D194" s="6">
        <v>9016596.0</v>
      </c>
      <c r="E194" s="6">
        <v>449964.0</v>
      </c>
      <c r="F194" s="6">
        <v>20.0</v>
      </c>
      <c r="G194" s="6">
        <v>0.72</v>
      </c>
      <c r="H194" s="6">
        <v>1.67</v>
      </c>
      <c r="I194" s="6">
        <v>2.77</v>
      </c>
      <c r="J194" s="6">
        <v>26800.0</v>
      </c>
      <c r="K194" s="6">
        <v>99.0</v>
      </c>
      <c r="L194" s="6">
        <v>715.0</v>
      </c>
      <c r="M194" s="6">
        <v>6.54</v>
      </c>
      <c r="N194" s="6">
        <v>0.01</v>
      </c>
      <c r="O194" s="6">
        <v>93.45</v>
      </c>
      <c r="P194" s="6">
        <v>3.0</v>
      </c>
      <c r="Q194" s="6">
        <v>10.27</v>
      </c>
      <c r="R194" s="6">
        <v>10.31</v>
      </c>
      <c r="S194" s="6">
        <v>0.011</v>
      </c>
      <c r="T194" s="6">
        <v>0.282</v>
      </c>
      <c r="U194" s="6">
        <v>0.707</v>
      </c>
    </row>
    <row r="195">
      <c r="A195" s="5" t="s">
        <v>145</v>
      </c>
      <c r="B195" s="5" t="s">
        <v>467</v>
      </c>
      <c r="C195" s="5" t="s">
        <v>195</v>
      </c>
      <c r="D195" s="6">
        <v>7523934.0</v>
      </c>
      <c r="E195" s="6">
        <v>41290.0</v>
      </c>
      <c r="F195" s="6">
        <v>182.2</v>
      </c>
      <c r="G195" s="6">
        <v>0.0</v>
      </c>
      <c r="H195" s="6">
        <v>4.05</v>
      </c>
      <c r="I195" s="6">
        <v>4.39</v>
      </c>
      <c r="J195" s="6">
        <v>32700.0</v>
      </c>
      <c r="K195" s="6">
        <v>99.0</v>
      </c>
      <c r="L195" s="6">
        <v>680.9</v>
      </c>
      <c r="M195" s="6">
        <v>10.42</v>
      </c>
      <c r="N195" s="6">
        <v>0.61</v>
      </c>
      <c r="O195" s="6">
        <v>88.97</v>
      </c>
      <c r="P195" s="6">
        <v>3.0</v>
      </c>
      <c r="Q195" s="6">
        <v>9.71</v>
      </c>
      <c r="R195" s="6">
        <v>8.49</v>
      </c>
      <c r="S195" s="6">
        <v>0.015</v>
      </c>
      <c r="T195" s="6">
        <v>0.34</v>
      </c>
      <c r="U195" s="6">
        <v>0.645</v>
      </c>
    </row>
    <row r="196">
      <c r="A196" s="5" t="s">
        <v>468</v>
      </c>
      <c r="B196" s="5" t="s">
        <v>469</v>
      </c>
      <c r="C196" s="5" t="s">
        <v>215</v>
      </c>
      <c r="D196" s="6">
        <v>1.8881361E7</v>
      </c>
      <c r="E196" s="6">
        <v>185180.0</v>
      </c>
      <c r="F196" s="6">
        <v>102.0</v>
      </c>
      <c r="G196" s="6">
        <v>0.1</v>
      </c>
      <c r="H196" s="6">
        <v>0.0</v>
      </c>
      <c r="I196" s="6">
        <v>29.53</v>
      </c>
      <c r="J196" s="6">
        <v>3300.0</v>
      </c>
      <c r="K196" s="6">
        <v>76.9</v>
      </c>
      <c r="L196" s="6">
        <v>153.8</v>
      </c>
      <c r="M196" s="6">
        <v>25.22</v>
      </c>
      <c r="N196" s="6">
        <v>4.43</v>
      </c>
      <c r="O196" s="6">
        <v>70.35</v>
      </c>
      <c r="P196" s="6">
        <v>1.0</v>
      </c>
      <c r="Q196" s="6">
        <v>27.76</v>
      </c>
      <c r="R196" s="6">
        <v>4.81</v>
      </c>
      <c r="S196" s="6">
        <v>0.249</v>
      </c>
      <c r="T196" s="6">
        <v>0.23</v>
      </c>
      <c r="U196" s="6">
        <v>0.519</v>
      </c>
    </row>
    <row r="197">
      <c r="A197" s="5" t="s">
        <v>470</v>
      </c>
      <c r="B197" s="5" t="s">
        <v>471</v>
      </c>
      <c r="C197" s="5" t="s">
        <v>185</v>
      </c>
      <c r="D197" s="6">
        <v>2.3036087E7</v>
      </c>
      <c r="E197" s="6">
        <v>35980.0</v>
      </c>
      <c r="F197" s="6">
        <v>640.3</v>
      </c>
      <c r="G197" s="6">
        <v>4.35</v>
      </c>
      <c r="H197" s="6">
        <v>0.0</v>
      </c>
      <c r="I197" s="6">
        <v>6.4</v>
      </c>
      <c r="J197" s="6">
        <v>23400.0</v>
      </c>
      <c r="K197" s="6">
        <v>96.1</v>
      </c>
      <c r="L197" s="6">
        <v>591.0</v>
      </c>
      <c r="M197" s="6">
        <v>24.0</v>
      </c>
      <c r="N197" s="6">
        <v>1.0</v>
      </c>
      <c r="O197" s="6">
        <v>75.0</v>
      </c>
      <c r="P197" s="6">
        <v>2.0</v>
      </c>
      <c r="Q197" s="6">
        <v>12.56</v>
      </c>
      <c r="R197" s="6">
        <v>6.48</v>
      </c>
      <c r="S197" s="6">
        <v>0.018</v>
      </c>
      <c r="T197" s="6">
        <v>0.259</v>
      </c>
      <c r="U197" s="6">
        <v>0.723</v>
      </c>
    </row>
    <row r="198">
      <c r="A198" s="5" t="s">
        <v>147</v>
      </c>
      <c r="B198" s="5" t="s">
        <v>472</v>
      </c>
      <c r="C198" s="5" t="s">
        <v>206</v>
      </c>
      <c r="D198" s="6">
        <v>7320815.0</v>
      </c>
      <c r="E198" s="6">
        <v>143100.0</v>
      </c>
      <c r="F198" s="6">
        <v>51.2</v>
      </c>
      <c r="G198" s="6">
        <v>0.0</v>
      </c>
      <c r="H198" s="6">
        <v>-2.86</v>
      </c>
      <c r="I198" s="6">
        <v>110.76</v>
      </c>
      <c r="J198" s="6">
        <v>1000.0</v>
      </c>
      <c r="K198" s="6">
        <v>99.4</v>
      </c>
      <c r="L198" s="6">
        <v>33.5</v>
      </c>
      <c r="M198" s="6">
        <v>6.61</v>
      </c>
      <c r="N198" s="6">
        <v>0.92</v>
      </c>
      <c r="O198" s="6">
        <v>92.47</v>
      </c>
      <c r="P198" s="6">
        <v>2.0</v>
      </c>
      <c r="Q198" s="6">
        <v>32.65</v>
      </c>
      <c r="R198" s="6">
        <v>8.25</v>
      </c>
      <c r="S198" s="6">
        <v>0.234</v>
      </c>
      <c r="T198" s="6">
        <v>0.286</v>
      </c>
      <c r="U198" s="6">
        <v>0.48</v>
      </c>
    </row>
    <row r="199">
      <c r="A199" s="5" t="s">
        <v>148</v>
      </c>
      <c r="B199" s="5" t="s">
        <v>473</v>
      </c>
      <c r="C199" s="5" t="s">
        <v>198</v>
      </c>
      <c r="D199" s="6">
        <v>3.7445392E7</v>
      </c>
      <c r="E199" s="6">
        <v>945087.0</v>
      </c>
      <c r="F199" s="6">
        <v>39.6</v>
      </c>
      <c r="G199" s="6">
        <v>0.15</v>
      </c>
      <c r="H199" s="6">
        <v>-2.06</v>
      </c>
      <c r="I199" s="6">
        <v>98.54</v>
      </c>
      <c r="J199" s="6">
        <v>600.0</v>
      </c>
      <c r="K199" s="6">
        <v>78.2</v>
      </c>
      <c r="L199" s="6">
        <v>4.0</v>
      </c>
      <c r="M199" s="6">
        <v>4.52</v>
      </c>
      <c r="N199" s="6">
        <v>1.08</v>
      </c>
      <c r="O199" s="6">
        <v>94.4</v>
      </c>
      <c r="P199" s="7"/>
      <c r="Q199" s="6">
        <v>37.71</v>
      </c>
      <c r="R199" s="6">
        <v>16.39</v>
      </c>
      <c r="S199" s="6">
        <v>0.432</v>
      </c>
      <c r="T199" s="6">
        <v>0.172</v>
      </c>
      <c r="U199" s="6">
        <v>0.396</v>
      </c>
    </row>
    <row r="200">
      <c r="A200" s="5" t="s">
        <v>149</v>
      </c>
      <c r="B200" s="5" t="s">
        <v>474</v>
      </c>
      <c r="C200" s="5" t="s">
        <v>185</v>
      </c>
      <c r="D200" s="6">
        <v>6.4631595E7</v>
      </c>
      <c r="E200" s="6">
        <v>514000.0</v>
      </c>
      <c r="F200" s="6">
        <v>125.7</v>
      </c>
      <c r="G200" s="6">
        <v>0.63</v>
      </c>
      <c r="H200" s="6">
        <v>0.0</v>
      </c>
      <c r="I200" s="6">
        <v>20.48</v>
      </c>
      <c r="J200" s="6">
        <v>7400.0</v>
      </c>
      <c r="K200" s="6">
        <v>92.6</v>
      </c>
      <c r="L200" s="6">
        <v>108.9</v>
      </c>
      <c r="M200" s="6">
        <v>29.36</v>
      </c>
      <c r="N200" s="6">
        <v>6.46</v>
      </c>
      <c r="O200" s="6">
        <v>64.18</v>
      </c>
      <c r="P200" s="6">
        <v>2.0</v>
      </c>
      <c r="Q200" s="6">
        <v>13.87</v>
      </c>
      <c r="R200" s="6">
        <v>7.04</v>
      </c>
      <c r="S200" s="6">
        <v>0.099</v>
      </c>
      <c r="T200" s="6">
        <v>0.441</v>
      </c>
      <c r="U200" s="6">
        <v>0.46</v>
      </c>
    </row>
    <row r="201">
      <c r="A201" s="5" t="s">
        <v>475</v>
      </c>
      <c r="B201" s="5" t="s">
        <v>476</v>
      </c>
      <c r="C201" s="5" t="s">
        <v>185</v>
      </c>
      <c r="D201" s="6">
        <v>1062777.0</v>
      </c>
      <c r="E201" s="6">
        <v>15007.0</v>
      </c>
      <c r="F201" s="6">
        <v>70.8</v>
      </c>
      <c r="G201" s="6">
        <v>4.7</v>
      </c>
      <c r="H201" s="6">
        <v>0.0</v>
      </c>
      <c r="I201" s="6">
        <v>47.41</v>
      </c>
      <c r="J201" s="6">
        <v>500.0</v>
      </c>
      <c r="K201" s="6">
        <v>58.6</v>
      </c>
      <c r="L201" s="7"/>
      <c r="M201" s="6">
        <v>4.71</v>
      </c>
      <c r="N201" s="6">
        <v>0.67</v>
      </c>
      <c r="O201" s="6">
        <v>94.62</v>
      </c>
      <c r="P201" s="6">
        <v>2.0</v>
      </c>
      <c r="Q201" s="6">
        <v>26.99</v>
      </c>
      <c r="R201" s="6">
        <v>6.24</v>
      </c>
      <c r="S201" s="6">
        <v>0.085</v>
      </c>
      <c r="T201" s="6">
        <v>0.231</v>
      </c>
      <c r="U201" s="6">
        <v>0.684</v>
      </c>
    </row>
    <row r="202">
      <c r="A202" s="5" t="s">
        <v>150</v>
      </c>
      <c r="B202" s="5" t="s">
        <v>477</v>
      </c>
      <c r="C202" s="5" t="s">
        <v>198</v>
      </c>
      <c r="D202" s="6">
        <v>5548702.0</v>
      </c>
      <c r="E202" s="6">
        <v>56785.0</v>
      </c>
      <c r="F202" s="6">
        <v>97.7</v>
      </c>
      <c r="G202" s="6">
        <v>0.1</v>
      </c>
      <c r="H202" s="6">
        <v>0.0</v>
      </c>
      <c r="I202" s="6">
        <v>66.61</v>
      </c>
      <c r="J202" s="6">
        <v>1500.0</v>
      </c>
      <c r="K202" s="6">
        <v>60.9</v>
      </c>
      <c r="L202" s="6">
        <v>10.6</v>
      </c>
      <c r="M202" s="6">
        <v>46.15</v>
      </c>
      <c r="N202" s="6">
        <v>2.21</v>
      </c>
      <c r="O202" s="6">
        <v>51.64</v>
      </c>
      <c r="P202" s="6">
        <v>2.0</v>
      </c>
      <c r="Q202" s="6">
        <v>37.01</v>
      </c>
      <c r="R202" s="6">
        <v>9.83</v>
      </c>
      <c r="S202" s="6">
        <v>0.395</v>
      </c>
      <c r="T202" s="6">
        <v>0.204</v>
      </c>
      <c r="U202" s="6">
        <v>0.401</v>
      </c>
    </row>
    <row r="203">
      <c r="A203" s="5" t="s">
        <v>478</v>
      </c>
      <c r="B203" s="5" t="s">
        <v>479</v>
      </c>
      <c r="C203" s="5" t="s">
        <v>192</v>
      </c>
      <c r="D203" s="6">
        <v>114689.0</v>
      </c>
      <c r="E203" s="6">
        <v>748.0</v>
      </c>
      <c r="F203" s="6">
        <v>153.3</v>
      </c>
      <c r="G203" s="6">
        <v>56.02</v>
      </c>
      <c r="H203" s="6">
        <v>0.0</v>
      </c>
      <c r="I203" s="6">
        <v>12.62</v>
      </c>
      <c r="J203" s="6">
        <v>2200.0</v>
      </c>
      <c r="K203" s="6">
        <v>98.5</v>
      </c>
      <c r="L203" s="6">
        <v>97.7</v>
      </c>
      <c r="M203" s="6">
        <v>23.61</v>
      </c>
      <c r="N203" s="6">
        <v>43.06</v>
      </c>
      <c r="O203" s="6">
        <v>33.33</v>
      </c>
      <c r="P203" s="6">
        <v>2.0</v>
      </c>
      <c r="Q203" s="6">
        <v>25.37</v>
      </c>
      <c r="R203" s="6">
        <v>5.28</v>
      </c>
      <c r="S203" s="6">
        <v>0.23</v>
      </c>
      <c r="T203" s="6">
        <v>0.27</v>
      </c>
      <c r="U203" s="6">
        <v>0.5</v>
      </c>
    </row>
    <row r="204">
      <c r="A204" s="5" t="s">
        <v>480</v>
      </c>
      <c r="B204" s="5" t="s">
        <v>481</v>
      </c>
      <c r="C204" s="5" t="s">
        <v>201</v>
      </c>
      <c r="D204" s="6">
        <v>1065842.0</v>
      </c>
      <c r="E204" s="6">
        <v>5128.0</v>
      </c>
      <c r="F204" s="6">
        <v>207.9</v>
      </c>
      <c r="G204" s="6">
        <v>7.06</v>
      </c>
      <c r="H204" s="6">
        <v>-10.83</v>
      </c>
      <c r="I204" s="6">
        <v>24.31</v>
      </c>
      <c r="J204" s="6">
        <v>9500.0</v>
      </c>
      <c r="K204" s="6">
        <v>98.6</v>
      </c>
      <c r="L204" s="6">
        <v>303.5</v>
      </c>
      <c r="M204" s="6">
        <v>14.62</v>
      </c>
      <c r="N204" s="6">
        <v>9.16</v>
      </c>
      <c r="O204" s="6">
        <v>76.22</v>
      </c>
      <c r="P204" s="6">
        <v>2.0</v>
      </c>
      <c r="Q204" s="6">
        <v>12.9</v>
      </c>
      <c r="R204" s="6">
        <v>10.57</v>
      </c>
      <c r="S204" s="6">
        <v>0.007</v>
      </c>
      <c r="T204" s="6">
        <v>0.57</v>
      </c>
      <c r="U204" s="6">
        <v>0.423</v>
      </c>
    </row>
    <row r="205">
      <c r="A205" s="5" t="s">
        <v>152</v>
      </c>
      <c r="B205" s="5" t="s">
        <v>482</v>
      </c>
      <c r="C205" s="5" t="s">
        <v>189</v>
      </c>
      <c r="D205" s="6">
        <v>1.0175014E7</v>
      </c>
      <c r="E205" s="6">
        <v>163610.0</v>
      </c>
      <c r="F205" s="6">
        <v>62.2</v>
      </c>
      <c r="G205" s="6">
        <v>0.7</v>
      </c>
      <c r="H205" s="6">
        <v>-0.57</v>
      </c>
      <c r="I205" s="6">
        <v>24.77</v>
      </c>
      <c r="J205" s="6">
        <v>6900.0</v>
      </c>
      <c r="K205" s="6">
        <v>74.2</v>
      </c>
      <c r="L205" s="6">
        <v>123.6</v>
      </c>
      <c r="M205" s="6">
        <v>17.86</v>
      </c>
      <c r="N205" s="6">
        <v>13.74</v>
      </c>
      <c r="O205" s="6">
        <v>68.4</v>
      </c>
      <c r="P205" s="6">
        <v>3.0</v>
      </c>
      <c r="Q205" s="6">
        <v>15.52</v>
      </c>
      <c r="R205" s="6">
        <v>5.13</v>
      </c>
      <c r="S205" s="6">
        <v>0.132</v>
      </c>
      <c r="T205" s="6">
        <v>0.318</v>
      </c>
      <c r="U205" s="6">
        <v>0.55</v>
      </c>
    </row>
    <row r="206">
      <c r="A206" s="5" t="s">
        <v>153</v>
      </c>
      <c r="B206" s="5" t="s">
        <v>483</v>
      </c>
      <c r="C206" s="5" t="s">
        <v>215</v>
      </c>
      <c r="D206" s="6">
        <v>7.0413958E7</v>
      </c>
      <c r="E206" s="6">
        <v>780580.0</v>
      </c>
      <c r="F206" s="6">
        <v>90.2</v>
      </c>
      <c r="G206" s="6">
        <v>0.92</v>
      </c>
      <c r="H206" s="6">
        <v>0.0</v>
      </c>
      <c r="I206" s="6">
        <v>41.04</v>
      </c>
      <c r="J206" s="6">
        <v>6700.0</v>
      </c>
      <c r="K206" s="6">
        <v>86.5</v>
      </c>
      <c r="L206" s="6">
        <v>269.5</v>
      </c>
      <c r="M206" s="6">
        <v>30.93</v>
      </c>
      <c r="N206" s="6">
        <v>3.31</v>
      </c>
      <c r="O206" s="6">
        <v>65.76</v>
      </c>
      <c r="P206" s="6">
        <v>3.0</v>
      </c>
      <c r="Q206" s="6">
        <v>16.62</v>
      </c>
      <c r="R206" s="6">
        <v>5.97</v>
      </c>
      <c r="S206" s="6">
        <v>0.117</v>
      </c>
      <c r="T206" s="6">
        <v>0.298</v>
      </c>
      <c r="U206" s="6">
        <v>0.585</v>
      </c>
    </row>
    <row r="207">
      <c r="A207" s="5" t="s">
        <v>154</v>
      </c>
      <c r="B207" s="5" t="s">
        <v>484</v>
      </c>
      <c r="C207" s="5" t="s">
        <v>206</v>
      </c>
      <c r="D207" s="6">
        <v>5042920.0</v>
      </c>
      <c r="E207" s="6">
        <v>488100.0</v>
      </c>
      <c r="F207" s="6">
        <v>10.3</v>
      </c>
      <c r="G207" s="6">
        <v>0.0</v>
      </c>
      <c r="H207" s="6">
        <v>-0.86</v>
      </c>
      <c r="I207" s="6">
        <v>73.08</v>
      </c>
      <c r="J207" s="6">
        <v>5800.0</v>
      </c>
      <c r="K207" s="6">
        <v>98.0</v>
      </c>
      <c r="L207" s="6">
        <v>74.6</v>
      </c>
      <c r="M207" s="6">
        <v>3.72</v>
      </c>
      <c r="N207" s="6">
        <v>0.14</v>
      </c>
      <c r="O207" s="6">
        <v>96.14</v>
      </c>
      <c r="P207" s="6">
        <v>1.0</v>
      </c>
      <c r="Q207" s="6">
        <v>27.61</v>
      </c>
      <c r="R207" s="6">
        <v>8.6</v>
      </c>
      <c r="S207" s="6">
        <v>0.209</v>
      </c>
      <c r="T207" s="6">
        <v>0.38</v>
      </c>
      <c r="U207" s="6">
        <v>0.411</v>
      </c>
    </row>
    <row r="208">
      <c r="A208" s="5" t="s">
        <v>485</v>
      </c>
      <c r="B208" s="5" t="s">
        <v>486</v>
      </c>
      <c r="C208" s="5" t="s">
        <v>201</v>
      </c>
      <c r="D208" s="6">
        <v>21152.0</v>
      </c>
      <c r="E208" s="6">
        <v>430.0</v>
      </c>
      <c r="F208" s="6">
        <v>49.2</v>
      </c>
      <c r="G208" s="6">
        <v>90.47</v>
      </c>
      <c r="H208" s="6">
        <v>11.68</v>
      </c>
      <c r="I208" s="6">
        <v>15.67</v>
      </c>
      <c r="J208" s="6">
        <v>9600.0</v>
      </c>
      <c r="K208" s="6">
        <v>98.0</v>
      </c>
      <c r="L208" s="6">
        <v>269.5</v>
      </c>
      <c r="M208" s="6">
        <v>2.33</v>
      </c>
      <c r="N208" s="6">
        <v>0.0</v>
      </c>
      <c r="O208" s="6">
        <v>97.67</v>
      </c>
      <c r="P208" s="6">
        <v>2.0</v>
      </c>
      <c r="Q208" s="6">
        <v>21.84</v>
      </c>
      <c r="R208" s="6">
        <v>4.21</v>
      </c>
      <c r="S208" s="7"/>
      <c r="T208" s="7"/>
      <c r="U208" s="7"/>
    </row>
    <row r="209">
      <c r="A209" s="5" t="s">
        <v>487</v>
      </c>
      <c r="B209" s="5" t="s">
        <v>488</v>
      </c>
      <c r="C209" s="5" t="s">
        <v>192</v>
      </c>
      <c r="D209" s="6">
        <v>11810.0</v>
      </c>
      <c r="E209" s="6">
        <v>26.0</v>
      </c>
      <c r="F209" s="6">
        <v>454.2</v>
      </c>
      <c r="G209" s="6">
        <v>92.31</v>
      </c>
      <c r="H209" s="6">
        <v>0.0</v>
      </c>
      <c r="I209" s="6">
        <v>20.03</v>
      </c>
      <c r="J209" s="6">
        <v>1100.0</v>
      </c>
      <c r="K209" s="7"/>
      <c r="L209" s="6">
        <v>59.3</v>
      </c>
      <c r="M209" s="6">
        <v>0.0</v>
      </c>
      <c r="N209" s="6">
        <v>0.0</v>
      </c>
      <c r="O209" s="6">
        <v>100.0</v>
      </c>
      <c r="P209" s="6">
        <v>2.0</v>
      </c>
      <c r="Q209" s="6">
        <v>22.18</v>
      </c>
      <c r="R209" s="6">
        <v>7.11</v>
      </c>
      <c r="S209" s="6">
        <v>0.166</v>
      </c>
      <c r="T209" s="6">
        <v>0.272</v>
      </c>
      <c r="U209" s="6">
        <v>0.562</v>
      </c>
    </row>
    <row r="210">
      <c r="A210" s="5" t="s">
        <v>155</v>
      </c>
      <c r="B210" s="5" t="s">
        <v>489</v>
      </c>
      <c r="C210" s="5" t="s">
        <v>198</v>
      </c>
      <c r="D210" s="6">
        <v>2.8195754E7</v>
      </c>
      <c r="E210" s="6">
        <v>236040.0</v>
      </c>
      <c r="F210" s="6">
        <v>119.5</v>
      </c>
      <c r="G210" s="6">
        <v>0.0</v>
      </c>
      <c r="H210" s="6">
        <v>0.0</v>
      </c>
      <c r="I210" s="6">
        <v>67.83</v>
      </c>
      <c r="J210" s="6">
        <v>1400.0</v>
      </c>
      <c r="K210" s="6">
        <v>69.9</v>
      </c>
      <c r="L210" s="6">
        <v>3.6</v>
      </c>
      <c r="M210" s="6">
        <v>25.88</v>
      </c>
      <c r="N210" s="6">
        <v>10.65</v>
      </c>
      <c r="O210" s="6">
        <v>63.47</v>
      </c>
      <c r="P210" s="6">
        <v>2.0</v>
      </c>
      <c r="Q210" s="6">
        <v>47.35</v>
      </c>
      <c r="R210" s="6">
        <v>12.24</v>
      </c>
      <c r="S210" s="6">
        <v>0.311</v>
      </c>
      <c r="T210" s="6">
        <v>0.222</v>
      </c>
      <c r="U210" s="6">
        <v>0.469</v>
      </c>
    </row>
    <row r="211">
      <c r="A211" s="5" t="s">
        <v>156</v>
      </c>
      <c r="B211" s="5" t="s">
        <v>490</v>
      </c>
      <c r="C211" s="5" t="s">
        <v>206</v>
      </c>
      <c r="D211" s="6">
        <v>4.6710816E7</v>
      </c>
      <c r="E211" s="6">
        <v>603700.0</v>
      </c>
      <c r="F211" s="6">
        <v>77.4</v>
      </c>
      <c r="G211" s="6">
        <v>0.46</v>
      </c>
      <c r="H211" s="6">
        <v>-0.39</v>
      </c>
      <c r="I211" s="6">
        <v>20.34</v>
      </c>
      <c r="J211" s="6">
        <v>5400.0</v>
      </c>
      <c r="K211" s="6">
        <v>99.7</v>
      </c>
      <c r="L211" s="6">
        <v>259.9</v>
      </c>
      <c r="M211" s="6">
        <v>56.21</v>
      </c>
      <c r="N211" s="6">
        <v>1.61</v>
      </c>
      <c r="O211" s="6">
        <v>42.18</v>
      </c>
      <c r="P211" s="6">
        <v>3.0</v>
      </c>
      <c r="Q211" s="6">
        <v>8.82</v>
      </c>
      <c r="R211" s="6">
        <v>14.39</v>
      </c>
      <c r="S211" s="6">
        <v>0.187</v>
      </c>
      <c r="T211" s="6">
        <v>0.452</v>
      </c>
      <c r="U211" s="6">
        <v>0.361</v>
      </c>
    </row>
    <row r="212">
      <c r="A212" s="5" t="s">
        <v>157</v>
      </c>
      <c r="B212" s="5" t="s">
        <v>491</v>
      </c>
      <c r="C212" s="5" t="s">
        <v>215</v>
      </c>
      <c r="D212" s="6">
        <v>2602713.0</v>
      </c>
      <c r="E212" s="6">
        <v>82880.0</v>
      </c>
      <c r="F212" s="6">
        <v>31.4</v>
      </c>
      <c r="G212" s="6">
        <v>1.59</v>
      </c>
      <c r="H212" s="6">
        <v>1.03</v>
      </c>
      <c r="I212" s="6">
        <v>14.51</v>
      </c>
      <c r="J212" s="6">
        <v>23200.0</v>
      </c>
      <c r="K212" s="6">
        <v>77.9</v>
      </c>
      <c r="L212" s="6">
        <v>475.3</v>
      </c>
      <c r="M212" s="6">
        <v>0.6</v>
      </c>
      <c r="N212" s="6">
        <v>2.25</v>
      </c>
      <c r="O212" s="6">
        <v>97.15</v>
      </c>
      <c r="P212" s="6">
        <v>1.0</v>
      </c>
      <c r="Q212" s="6">
        <v>18.96</v>
      </c>
      <c r="R212" s="6">
        <v>4.4</v>
      </c>
      <c r="S212" s="6">
        <v>0.04</v>
      </c>
      <c r="T212" s="6">
        <v>0.585</v>
      </c>
      <c r="U212" s="6">
        <v>0.375</v>
      </c>
    </row>
    <row r="213">
      <c r="A213" s="5" t="s">
        <v>158</v>
      </c>
      <c r="B213" s="5" t="s">
        <v>492</v>
      </c>
      <c r="C213" s="5" t="s">
        <v>195</v>
      </c>
      <c r="D213" s="6">
        <v>6.0609153E7</v>
      </c>
      <c r="E213" s="6">
        <v>244820.0</v>
      </c>
      <c r="F213" s="6">
        <v>247.6</v>
      </c>
      <c r="G213" s="6">
        <v>5.08</v>
      </c>
      <c r="H213" s="6">
        <v>2.19</v>
      </c>
      <c r="I213" s="6">
        <v>5.16</v>
      </c>
      <c r="J213" s="6">
        <v>27700.0</v>
      </c>
      <c r="K213" s="6">
        <v>99.0</v>
      </c>
      <c r="L213" s="6">
        <v>543.5</v>
      </c>
      <c r="M213" s="6">
        <v>23.46</v>
      </c>
      <c r="N213" s="6">
        <v>0.21</v>
      </c>
      <c r="O213" s="6">
        <v>76.33</v>
      </c>
      <c r="P213" s="6">
        <v>3.0</v>
      </c>
      <c r="Q213" s="6">
        <v>10.71</v>
      </c>
      <c r="R213" s="6">
        <v>10.13</v>
      </c>
      <c r="S213" s="6">
        <v>0.005</v>
      </c>
      <c r="T213" s="6">
        <v>0.237</v>
      </c>
      <c r="U213" s="6">
        <v>0.758</v>
      </c>
    </row>
    <row r="214">
      <c r="A214" s="5" t="s">
        <v>159</v>
      </c>
      <c r="B214" s="5" t="s">
        <v>493</v>
      </c>
      <c r="C214" s="5" t="s">
        <v>226</v>
      </c>
      <c r="D214" s="8">
        <v>2.98E8</v>
      </c>
      <c r="E214" s="6">
        <v>9631420.0</v>
      </c>
      <c r="F214" s="6">
        <v>31.0</v>
      </c>
      <c r="G214" s="6">
        <v>0.21</v>
      </c>
      <c r="H214" s="6">
        <v>3.41</v>
      </c>
      <c r="I214" s="6">
        <v>6.5</v>
      </c>
      <c r="J214" s="6">
        <v>37800.0</v>
      </c>
      <c r="K214" s="6">
        <v>97.0</v>
      </c>
      <c r="L214" s="6">
        <v>898.0</v>
      </c>
      <c r="M214" s="6">
        <v>19.13</v>
      </c>
      <c r="N214" s="6">
        <v>0.22</v>
      </c>
      <c r="O214" s="6">
        <v>80.65</v>
      </c>
      <c r="P214" s="6">
        <v>3.0</v>
      </c>
      <c r="Q214" s="6">
        <v>14.14</v>
      </c>
      <c r="R214" s="6">
        <v>8.26</v>
      </c>
      <c r="S214" s="6">
        <v>0.01</v>
      </c>
      <c r="T214" s="6">
        <v>0.204</v>
      </c>
      <c r="U214" s="6">
        <v>0.787</v>
      </c>
    </row>
    <row r="215">
      <c r="A215" s="5" t="s">
        <v>160</v>
      </c>
      <c r="B215" s="5" t="s">
        <v>494</v>
      </c>
      <c r="C215" s="5" t="s">
        <v>201</v>
      </c>
      <c r="D215" s="6">
        <v>3431932.0</v>
      </c>
      <c r="E215" s="6">
        <v>176220.0</v>
      </c>
      <c r="F215" s="6">
        <v>19.5</v>
      </c>
      <c r="G215" s="6">
        <v>0.37</v>
      </c>
      <c r="H215" s="6">
        <v>-0.32</v>
      </c>
      <c r="I215" s="6">
        <v>11.95</v>
      </c>
      <c r="J215" s="6">
        <v>12800.0</v>
      </c>
      <c r="K215" s="6">
        <v>98.0</v>
      </c>
      <c r="L215" s="6">
        <v>291.4</v>
      </c>
      <c r="M215" s="6">
        <v>7.43</v>
      </c>
      <c r="N215" s="6">
        <v>0.23</v>
      </c>
      <c r="O215" s="6">
        <v>92.34</v>
      </c>
      <c r="P215" s="6">
        <v>3.0</v>
      </c>
      <c r="Q215" s="6">
        <v>13.91</v>
      </c>
      <c r="R215" s="6">
        <v>9.05</v>
      </c>
      <c r="S215" s="6">
        <v>0.093</v>
      </c>
      <c r="T215" s="6">
        <v>0.311</v>
      </c>
      <c r="U215" s="6">
        <v>0.596</v>
      </c>
    </row>
    <row r="216">
      <c r="A216" s="5" t="s">
        <v>161</v>
      </c>
      <c r="B216" s="5" t="s">
        <v>495</v>
      </c>
      <c r="C216" s="5" t="s">
        <v>206</v>
      </c>
      <c r="D216" s="6">
        <v>2.7307134E7</v>
      </c>
      <c r="E216" s="6">
        <v>447400.0</v>
      </c>
      <c r="F216" s="6">
        <v>61.0</v>
      </c>
      <c r="G216" s="6">
        <v>0.0</v>
      </c>
      <c r="H216" s="6">
        <v>-1.72</v>
      </c>
      <c r="I216" s="6">
        <v>71.1</v>
      </c>
      <c r="J216" s="6">
        <v>1700.0</v>
      </c>
      <c r="K216" s="6">
        <v>99.3</v>
      </c>
      <c r="L216" s="6">
        <v>62.9</v>
      </c>
      <c r="M216" s="6">
        <v>10.83</v>
      </c>
      <c r="N216" s="6">
        <v>0.83</v>
      </c>
      <c r="O216" s="6">
        <v>88.34</v>
      </c>
      <c r="P216" s="6">
        <v>1.0</v>
      </c>
      <c r="Q216" s="6">
        <v>26.36</v>
      </c>
      <c r="R216" s="6">
        <v>7.84</v>
      </c>
      <c r="S216" s="6">
        <v>0.342</v>
      </c>
      <c r="T216" s="6">
        <v>0.229</v>
      </c>
      <c r="U216" s="6">
        <v>0.43</v>
      </c>
    </row>
    <row r="217">
      <c r="A217" s="5" t="s">
        <v>496</v>
      </c>
      <c r="B217" s="5" t="s">
        <v>497</v>
      </c>
      <c r="C217" s="5" t="s">
        <v>192</v>
      </c>
      <c r="D217" s="6">
        <v>208869.0</v>
      </c>
      <c r="E217" s="6">
        <v>12200.0</v>
      </c>
      <c r="F217" s="6">
        <v>17.1</v>
      </c>
      <c r="G217" s="6">
        <v>20.72</v>
      </c>
      <c r="H217" s="6">
        <v>0.0</v>
      </c>
      <c r="I217" s="6">
        <v>55.16</v>
      </c>
      <c r="J217" s="6">
        <v>2900.0</v>
      </c>
      <c r="K217" s="6">
        <v>53.0</v>
      </c>
      <c r="L217" s="6">
        <v>32.6</v>
      </c>
      <c r="M217" s="6">
        <v>2.46</v>
      </c>
      <c r="N217" s="6">
        <v>7.38</v>
      </c>
      <c r="O217" s="6">
        <v>90.16</v>
      </c>
      <c r="P217" s="6">
        <v>2.0</v>
      </c>
      <c r="Q217" s="6">
        <v>22.72</v>
      </c>
      <c r="R217" s="6">
        <v>7.82</v>
      </c>
      <c r="S217" s="6">
        <v>0.26</v>
      </c>
      <c r="T217" s="6">
        <v>0.12</v>
      </c>
      <c r="U217" s="6">
        <v>0.62</v>
      </c>
    </row>
    <row r="218">
      <c r="A218" s="5" t="s">
        <v>498</v>
      </c>
      <c r="B218" s="5" t="s">
        <v>499</v>
      </c>
      <c r="C218" s="5" t="s">
        <v>201</v>
      </c>
      <c r="D218" s="6">
        <v>2.5730435E7</v>
      </c>
      <c r="E218" s="6">
        <v>912050.0</v>
      </c>
      <c r="F218" s="6">
        <v>28.2</v>
      </c>
      <c r="G218" s="6">
        <v>0.31</v>
      </c>
      <c r="H218" s="6">
        <v>-0.04</v>
      </c>
      <c r="I218" s="6">
        <v>22.2</v>
      </c>
      <c r="J218" s="6">
        <v>4800.0</v>
      </c>
      <c r="K218" s="6">
        <v>93.4</v>
      </c>
      <c r="L218" s="6">
        <v>140.1</v>
      </c>
      <c r="M218" s="6">
        <v>2.95</v>
      </c>
      <c r="N218" s="6">
        <v>0.92</v>
      </c>
      <c r="O218" s="6">
        <v>96.13</v>
      </c>
      <c r="P218" s="6">
        <v>2.0</v>
      </c>
      <c r="Q218" s="6">
        <v>18.71</v>
      </c>
      <c r="R218" s="6">
        <v>4.92</v>
      </c>
      <c r="S218" s="6">
        <v>0.04</v>
      </c>
      <c r="T218" s="6">
        <v>0.419</v>
      </c>
      <c r="U218" s="6">
        <v>0.541</v>
      </c>
    </row>
    <row r="219">
      <c r="A219" s="5" t="s">
        <v>162</v>
      </c>
      <c r="B219" s="5" t="s">
        <v>500</v>
      </c>
      <c r="C219" s="5" t="s">
        <v>185</v>
      </c>
      <c r="D219" s="6">
        <v>8.4402966E7</v>
      </c>
      <c r="E219" s="6">
        <v>329560.0</v>
      </c>
      <c r="F219" s="6">
        <v>256.1</v>
      </c>
      <c r="G219" s="6">
        <v>1.05</v>
      </c>
      <c r="H219" s="6">
        <v>-0.45</v>
      </c>
      <c r="I219" s="6">
        <v>25.95</v>
      </c>
      <c r="J219" s="6">
        <v>2500.0</v>
      </c>
      <c r="K219" s="6">
        <v>90.3</v>
      </c>
      <c r="L219" s="6">
        <v>187.7</v>
      </c>
      <c r="M219" s="6">
        <v>19.97</v>
      </c>
      <c r="N219" s="6">
        <v>5.95</v>
      </c>
      <c r="O219" s="6">
        <v>74.08</v>
      </c>
      <c r="P219" s="6">
        <v>2.0</v>
      </c>
      <c r="Q219" s="6">
        <v>16.86</v>
      </c>
      <c r="R219" s="6">
        <v>6.22</v>
      </c>
      <c r="S219" s="6">
        <v>0.209</v>
      </c>
      <c r="T219" s="6">
        <v>0.41</v>
      </c>
      <c r="U219" s="6">
        <v>0.381</v>
      </c>
    </row>
    <row r="220">
      <c r="A220" s="5" t="s">
        <v>501</v>
      </c>
      <c r="B220" s="5" t="s">
        <v>502</v>
      </c>
      <c r="C220" s="5" t="s">
        <v>201</v>
      </c>
      <c r="D220" s="6">
        <v>108605.0</v>
      </c>
      <c r="E220" s="6">
        <v>1910.0</v>
      </c>
      <c r="F220" s="6">
        <v>56.9</v>
      </c>
      <c r="G220" s="6">
        <v>9.84</v>
      </c>
      <c r="H220" s="6">
        <v>-8.94</v>
      </c>
      <c r="I220" s="6">
        <v>8.03</v>
      </c>
      <c r="J220" s="6">
        <v>17200.0</v>
      </c>
      <c r="K220" s="7"/>
      <c r="L220" s="6">
        <v>652.8</v>
      </c>
      <c r="M220" s="6">
        <v>11.76</v>
      </c>
      <c r="N220" s="6">
        <v>2.94</v>
      </c>
      <c r="O220" s="6">
        <v>85.3</v>
      </c>
      <c r="P220" s="6">
        <v>2.0</v>
      </c>
      <c r="Q220" s="6">
        <v>13.96</v>
      </c>
      <c r="R220" s="6">
        <v>6.43</v>
      </c>
      <c r="S220" s="6">
        <v>0.01</v>
      </c>
      <c r="T220" s="6">
        <v>0.19</v>
      </c>
      <c r="U220" s="6">
        <v>0.8</v>
      </c>
    </row>
    <row r="221">
      <c r="A221" s="5" t="s">
        <v>503</v>
      </c>
      <c r="B221" s="5" t="s">
        <v>504</v>
      </c>
      <c r="C221" s="5" t="s">
        <v>192</v>
      </c>
      <c r="D221" s="6">
        <v>16025.0</v>
      </c>
      <c r="E221" s="6">
        <v>274.0</v>
      </c>
      <c r="F221" s="6">
        <v>58.5</v>
      </c>
      <c r="G221" s="6">
        <v>47.08</v>
      </c>
      <c r="H221" s="7"/>
      <c r="I221" s="7"/>
      <c r="J221" s="6">
        <v>3700.0</v>
      </c>
      <c r="K221" s="6">
        <v>50.0</v>
      </c>
      <c r="L221" s="6">
        <v>118.6</v>
      </c>
      <c r="M221" s="6">
        <v>5.0</v>
      </c>
      <c r="N221" s="6">
        <v>25.0</v>
      </c>
      <c r="O221" s="6">
        <v>70.0</v>
      </c>
      <c r="P221" s="6">
        <v>2.0</v>
      </c>
      <c r="Q221" s="7"/>
      <c r="R221" s="7"/>
      <c r="S221" s="7"/>
      <c r="T221" s="7"/>
      <c r="U221" s="7"/>
    </row>
    <row r="222">
      <c r="A222" s="5" t="s">
        <v>505</v>
      </c>
      <c r="B222" s="5" t="s">
        <v>506</v>
      </c>
      <c r="C222" s="5" t="s">
        <v>189</v>
      </c>
      <c r="D222" s="6">
        <v>273008.0</v>
      </c>
      <c r="E222" s="6">
        <v>266000.0</v>
      </c>
      <c r="F222" s="6">
        <v>1.0</v>
      </c>
      <c r="G222" s="6">
        <v>0.42</v>
      </c>
      <c r="H222" s="7"/>
      <c r="I222" s="7"/>
      <c r="J222" s="7"/>
      <c r="K222" s="7"/>
      <c r="L222" s="7"/>
      <c r="M222" s="6">
        <v>0.02</v>
      </c>
      <c r="N222" s="6">
        <v>0.0</v>
      </c>
      <c r="O222" s="6">
        <v>99.98</v>
      </c>
      <c r="P222" s="6">
        <v>1.0</v>
      </c>
      <c r="Q222" s="7"/>
      <c r="R222" s="7"/>
      <c r="S222" s="7"/>
      <c r="T222" s="7"/>
      <c r="U222" s="6">
        <v>0.4</v>
      </c>
    </row>
    <row r="223">
      <c r="A223" s="5" t="s">
        <v>163</v>
      </c>
      <c r="B223" s="5" t="s">
        <v>507</v>
      </c>
      <c r="C223" s="5" t="s">
        <v>215</v>
      </c>
      <c r="D223" s="6">
        <v>2.1456188E7</v>
      </c>
      <c r="E223" s="6">
        <v>527970.0</v>
      </c>
      <c r="F223" s="6">
        <v>40.6</v>
      </c>
      <c r="G223" s="6">
        <v>0.36</v>
      </c>
      <c r="H223" s="6">
        <v>0.0</v>
      </c>
      <c r="I223" s="6">
        <v>61.5</v>
      </c>
      <c r="J223" s="6">
        <v>800.0</v>
      </c>
      <c r="K223" s="6">
        <v>50.2</v>
      </c>
      <c r="L223" s="6">
        <v>37.2</v>
      </c>
      <c r="M223" s="6">
        <v>2.78</v>
      </c>
      <c r="N223" s="6">
        <v>0.24</v>
      </c>
      <c r="O223" s="6">
        <v>96.98</v>
      </c>
      <c r="P223" s="6">
        <v>1.0</v>
      </c>
      <c r="Q223" s="6">
        <v>42.89</v>
      </c>
      <c r="R223" s="6">
        <v>8.3</v>
      </c>
      <c r="S223" s="6">
        <v>0.135</v>
      </c>
      <c r="T223" s="6">
        <v>0.472</v>
      </c>
      <c r="U223" s="6">
        <v>0.393</v>
      </c>
    </row>
    <row r="224">
      <c r="A224" s="5" t="s">
        <v>164</v>
      </c>
      <c r="B224" s="5" t="s">
        <v>508</v>
      </c>
      <c r="C224" s="5" t="s">
        <v>198</v>
      </c>
      <c r="D224" s="6">
        <v>1.150201E7</v>
      </c>
      <c r="E224" s="6">
        <v>752614.0</v>
      </c>
      <c r="F224" s="6">
        <v>15.3</v>
      </c>
      <c r="G224" s="6">
        <v>0.0</v>
      </c>
      <c r="H224" s="6">
        <v>0.0</v>
      </c>
      <c r="I224" s="6">
        <v>88.29</v>
      </c>
      <c r="J224" s="6">
        <v>800.0</v>
      </c>
      <c r="K224" s="6">
        <v>80.6</v>
      </c>
      <c r="L224" s="6">
        <v>8.2</v>
      </c>
      <c r="M224" s="6">
        <v>7.08</v>
      </c>
      <c r="N224" s="6">
        <v>0.03</v>
      </c>
      <c r="O224" s="6">
        <v>92.9</v>
      </c>
      <c r="P224" s="6">
        <v>2.0</v>
      </c>
      <c r="Q224" s="6">
        <v>41.0</v>
      </c>
      <c r="R224" s="6">
        <v>19.93</v>
      </c>
      <c r="S224" s="6">
        <v>0.22</v>
      </c>
      <c r="T224" s="6">
        <v>0.29</v>
      </c>
      <c r="U224" s="6">
        <v>0.489</v>
      </c>
    </row>
    <row r="225">
      <c r="A225" s="5" t="s">
        <v>165</v>
      </c>
      <c r="B225" s="5" t="s">
        <v>509</v>
      </c>
      <c r="C225" s="5" t="s">
        <v>198</v>
      </c>
      <c r="D225" s="6">
        <v>1.2236805E7</v>
      </c>
      <c r="E225" s="6">
        <v>390580.0</v>
      </c>
      <c r="F225" s="6">
        <v>31.3</v>
      </c>
      <c r="G225" s="6">
        <v>0.0</v>
      </c>
      <c r="H225" s="6">
        <v>0.0</v>
      </c>
      <c r="I225" s="6">
        <v>67.69</v>
      </c>
      <c r="J225" s="6">
        <v>1900.0</v>
      </c>
      <c r="K225" s="6">
        <v>90.7</v>
      </c>
      <c r="L225" s="6">
        <v>26.8</v>
      </c>
      <c r="M225" s="6">
        <v>8.32</v>
      </c>
      <c r="N225" s="6">
        <v>0.34</v>
      </c>
      <c r="O225" s="6">
        <v>91.34</v>
      </c>
      <c r="P225" s="6">
        <v>2.0</v>
      </c>
      <c r="Q225" s="6">
        <v>28.01</v>
      </c>
      <c r="R225" s="6">
        <v>21.84</v>
      </c>
      <c r="S225" s="6">
        <v>0.179</v>
      </c>
      <c r="T225" s="6">
        <v>0.243</v>
      </c>
      <c r="U225" s="6">
        <v>0.579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510</v>
      </c>
      <c r="B1" s="9" t="s">
        <v>2</v>
      </c>
      <c r="C1" s="9" t="s">
        <v>511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512</v>
      </c>
      <c r="O1" s="9" t="s">
        <v>513</v>
      </c>
      <c r="P1" s="9" t="s">
        <v>514</v>
      </c>
      <c r="Q1" s="9" t="s">
        <v>515</v>
      </c>
      <c r="R1" s="9" t="s">
        <v>516</v>
      </c>
      <c r="S1" s="9" t="s">
        <v>517</v>
      </c>
      <c r="T1" s="10" t="s">
        <v>518</v>
      </c>
    </row>
    <row r="2">
      <c r="A2" s="9" t="s">
        <v>15</v>
      </c>
      <c r="B2" s="11">
        <v>132.0</v>
      </c>
      <c r="C2" s="11">
        <v>4.04</v>
      </c>
      <c r="D2" s="11">
        <v>3.782937527</v>
      </c>
      <c r="E2" s="11">
        <v>7.517126083</v>
      </c>
      <c r="F2" s="11">
        <v>0.5206367373</v>
      </c>
      <c r="G2" s="11">
        <v>50.70926285</v>
      </c>
      <c r="H2" s="11">
        <v>0.5309350491</v>
      </c>
      <c r="I2" s="11">
        <v>0.2471592426</v>
      </c>
      <c r="J2" s="11">
        <v>0.7756198049</v>
      </c>
      <c r="K2" s="11">
        <v>0.7103847265</v>
      </c>
      <c r="L2" s="11">
        <v>0.2679191232</v>
      </c>
      <c r="M2" s="11">
        <v>0.4354401529</v>
      </c>
      <c r="N2" s="11">
        <v>-1.842995763</v>
      </c>
      <c r="O2" s="11">
        <v>-1.40407753</v>
      </c>
      <c r="P2" s="11">
        <v>1.798283219</v>
      </c>
      <c r="Q2" s="11">
        <v>0.4753668904</v>
      </c>
      <c r="R2" s="9"/>
      <c r="S2" s="9"/>
      <c r="T2" s="11">
        <v>0.3445396125</v>
      </c>
    </row>
    <row r="3">
      <c r="A3" s="9" t="s">
        <v>17</v>
      </c>
      <c r="B3" s="11">
        <v>59.0</v>
      </c>
      <c r="C3" s="11">
        <v>5.55</v>
      </c>
      <c r="D3" s="11">
        <v>5.510124207</v>
      </c>
      <c r="E3" s="11">
        <v>9.246648788</v>
      </c>
      <c r="F3" s="11">
        <v>0.784501791</v>
      </c>
      <c r="G3" s="11">
        <v>68.02888489</v>
      </c>
      <c r="H3" s="11">
        <v>0.6015121341</v>
      </c>
      <c r="I3" s="11">
        <v>-0.1745588034</v>
      </c>
      <c r="J3" s="11">
        <v>0.8476752043</v>
      </c>
      <c r="K3" s="11">
        <v>0.6066359282</v>
      </c>
      <c r="L3" s="11">
        <v>0.2713932395</v>
      </c>
      <c r="M3" s="11">
        <v>0.3648937047</v>
      </c>
      <c r="N3" s="11">
        <v>-0.06078376994</v>
      </c>
      <c r="O3" s="11">
        <v>-0.3288620114</v>
      </c>
      <c r="P3" s="11">
        <v>1.92120254</v>
      </c>
      <c r="Q3" s="11">
        <v>0.3486677408</v>
      </c>
      <c r="R3" s="11">
        <v>0.29</v>
      </c>
      <c r="S3" s="11">
        <v>0.30325</v>
      </c>
      <c r="T3" s="11">
        <v>0.5681526065</v>
      </c>
    </row>
    <row r="4">
      <c r="A4" s="9" t="s">
        <v>19</v>
      </c>
      <c r="B4" s="11">
        <v>69.0</v>
      </c>
      <c r="C4" s="11">
        <v>5.422</v>
      </c>
      <c r="D4" s="11">
        <v>5.604595661</v>
      </c>
      <c r="E4" s="11">
        <v>9.485086441</v>
      </c>
      <c r="F4" s="11">
        <v>0.839396894</v>
      </c>
      <c r="G4" s="11">
        <v>64.73936462</v>
      </c>
      <c r="H4" s="11">
        <v>0.5866634846</v>
      </c>
      <c r="I4" s="11">
        <v>-0.1988706887</v>
      </c>
      <c r="J4" s="11">
        <v>0.6901163459</v>
      </c>
      <c r="K4" s="11">
        <v>0.6040232778</v>
      </c>
      <c r="L4" s="11">
        <v>0.2297156602</v>
      </c>
      <c r="M4" s="9"/>
      <c r="N4" s="11">
        <v>-1.115534902</v>
      </c>
      <c r="O4" s="11">
        <v>-0.7711715698</v>
      </c>
      <c r="P4" s="11">
        <v>1.939236641</v>
      </c>
      <c r="Q4" s="11">
        <v>0.3460083008</v>
      </c>
      <c r="R4" s="9"/>
      <c r="S4" s="11">
        <v>0.276</v>
      </c>
      <c r="T4" s="11">
        <v>0.4214086235</v>
      </c>
    </row>
    <row r="5">
      <c r="A5" s="9" t="s">
        <v>196</v>
      </c>
      <c r="B5" s="11">
        <v>58.0</v>
      </c>
      <c r="C5" s="11">
        <v>5.589</v>
      </c>
      <c r="D5" s="11">
        <v>4.360249996</v>
      </c>
      <c r="E5" s="11">
        <v>8.699287415</v>
      </c>
      <c r="F5" s="11">
        <v>0.7525928617</v>
      </c>
      <c r="G5" s="11">
        <v>51.52178955</v>
      </c>
      <c r="H5" s="11">
        <v>0.4560285807</v>
      </c>
      <c r="I5" s="11">
        <v>-0.1247060001</v>
      </c>
      <c r="J5" s="11">
        <v>0.9063004851</v>
      </c>
      <c r="K5" s="11">
        <v>0.5579081178</v>
      </c>
      <c r="L5" s="11">
        <v>0.3048900664</v>
      </c>
      <c r="M5" s="11">
        <v>0.2370906919</v>
      </c>
      <c r="N5" s="11">
        <v>-0.7327846289</v>
      </c>
      <c r="O5" s="11">
        <v>-1.124386311</v>
      </c>
      <c r="P5" s="11">
        <v>2.150746107</v>
      </c>
      <c r="Q5" s="11">
        <v>0.4932621121</v>
      </c>
      <c r="R5" s="9"/>
      <c r="S5" s="11">
        <v>0.427</v>
      </c>
      <c r="T5" s="9"/>
    </row>
    <row r="6">
      <c r="A6" s="9" t="s">
        <v>21</v>
      </c>
      <c r="B6" s="11">
        <v>28.0</v>
      </c>
      <c r="C6" s="11">
        <v>6.562</v>
      </c>
      <c r="D6" s="11">
        <v>6.468387127</v>
      </c>
      <c r="E6" s="11">
        <v>9.863960266</v>
      </c>
      <c r="F6" s="11">
        <v>0.9017763734</v>
      </c>
      <c r="G6" s="11">
        <v>66.83669281</v>
      </c>
      <c r="H6" s="11">
        <v>0.7474983931</v>
      </c>
      <c r="I6" s="11">
        <v>-0.1480227709</v>
      </c>
      <c r="J6" s="11">
        <v>0.8165462017</v>
      </c>
      <c r="K6" s="11">
        <v>0.8565163016</v>
      </c>
      <c r="L6" s="11">
        <v>0.2722191215</v>
      </c>
      <c r="M6" s="11">
        <v>0.4182554781</v>
      </c>
      <c r="N6" s="11">
        <v>0.1991252303</v>
      </c>
      <c r="O6" s="11">
        <v>-0.5726534128</v>
      </c>
      <c r="P6" s="11">
        <v>2.098196507</v>
      </c>
      <c r="Q6" s="11">
        <v>0.3243770897</v>
      </c>
      <c r="R6" s="11">
        <v>0.425</v>
      </c>
      <c r="S6" s="11">
        <v>0.4760666667</v>
      </c>
      <c r="T6" s="11">
        <v>0.317216903</v>
      </c>
    </row>
    <row r="7">
      <c r="A7" s="9" t="s">
        <v>23</v>
      </c>
      <c r="B7" s="11">
        <v>118.0</v>
      </c>
      <c r="C7" s="11">
        <v>4.316</v>
      </c>
      <c r="D7" s="11">
        <v>4.319711685</v>
      </c>
      <c r="E7" s="11">
        <v>8.924141884</v>
      </c>
      <c r="F7" s="11">
        <v>0.6764464378</v>
      </c>
      <c r="G7" s="11">
        <v>64.25839233</v>
      </c>
      <c r="H7" s="11">
        <v>0.5018637776</v>
      </c>
      <c r="I7" s="11">
        <v>-0.2028696537</v>
      </c>
      <c r="J7" s="11">
        <v>0.8925443888</v>
      </c>
      <c r="K7" s="11">
        <v>0.5178629756</v>
      </c>
      <c r="L7" s="11">
        <v>0.4638554454</v>
      </c>
      <c r="M7" s="11">
        <v>0.2853623033</v>
      </c>
      <c r="N7" s="11">
        <v>-0.2078482211</v>
      </c>
      <c r="O7" s="11">
        <v>-0.1746587157</v>
      </c>
      <c r="P7" s="11">
        <v>2.257862568</v>
      </c>
      <c r="Q7" s="11">
        <v>0.5226882696</v>
      </c>
      <c r="R7" s="11">
        <v>0.305</v>
      </c>
      <c r="S7" s="11">
        <v>0.3250666667</v>
      </c>
      <c r="T7" s="11">
        <v>0.4206899703</v>
      </c>
    </row>
    <row r="8">
      <c r="A8" s="9" t="s">
        <v>25</v>
      </c>
      <c r="B8" s="11">
        <v>10.0</v>
      </c>
      <c r="C8" s="11">
        <v>7.35</v>
      </c>
      <c r="D8" s="11">
        <v>7.195585728</v>
      </c>
      <c r="E8" s="11">
        <v>10.65869617</v>
      </c>
      <c r="F8" s="11">
        <v>0.9445990324</v>
      </c>
      <c r="G8" s="11">
        <v>72.16123962</v>
      </c>
      <c r="H8" s="11">
        <v>0.9351462722</v>
      </c>
      <c r="I8" s="11">
        <v>0.2589762807</v>
      </c>
      <c r="J8" s="11">
        <v>0.3682517409</v>
      </c>
      <c r="K8" s="11">
        <v>0.8107417822</v>
      </c>
      <c r="L8" s="11">
        <v>0.2143969089</v>
      </c>
      <c r="M8" s="11">
        <v>0.4204191864</v>
      </c>
      <c r="N8" s="11">
        <v>1.248593807</v>
      </c>
      <c r="O8" s="11">
        <v>1.79015696</v>
      </c>
      <c r="P8" s="11">
        <v>1.761226296</v>
      </c>
      <c r="Q8" s="11">
        <v>0.2447648197</v>
      </c>
      <c r="R8" s="9"/>
      <c r="S8" s="11">
        <v>0.34275</v>
      </c>
      <c r="T8" s="11">
        <v>0.4060564339</v>
      </c>
    </row>
    <row r="9">
      <c r="A9" s="9" t="s">
        <v>27</v>
      </c>
      <c r="B9" s="11">
        <v>8.0</v>
      </c>
      <c r="C9" s="11">
        <v>7.369</v>
      </c>
      <c r="D9" s="11">
        <v>7.400688648</v>
      </c>
      <c r="E9" s="11">
        <v>10.70505238</v>
      </c>
      <c r="F9" s="11">
        <v>0.9451423883</v>
      </c>
      <c r="G9" s="11">
        <v>70.94441223</v>
      </c>
      <c r="H9" s="11">
        <v>0.9197039008</v>
      </c>
      <c r="I9" s="11">
        <v>0.1092219725</v>
      </c>
      <c r="J9" s="11">
        <v>0.7705857754</v>
      </c>
      <c r="K9" s="11">
        <v>0.8222477436</v>
      </c>
      <c r="L9" s="11">
        <v>0.156674996</v>
      </c>
      <c r="M9" s="11">
        <v>0.3765738606</v>
      </c>
      <c r="N9" s="11">
        <v>1.39467001</v>
      </c>
      <c r="O9" s="11">
        <v>1.586992741</v>
      </c>
      <c r="P9" s="11">
        <v>1.722668648</v>
      </c>
      <c r="Q9" s="11">
        <v>0.2327713966</v>
      </c>
      <c r="R9" s="11">
        <v>0.311</v>
      </c>
      <c r="S9" s="11">
        <v>0.3038181818</v>
      </c>
      <c r="T9" s="11">
        <v>0.3234701455</v>
      </c>
    </row>
    <row r="10">
      <c r="A10" s="9" t="s">
        <v>29</v>
      </c>
      <c r="B10" s="11">
        <v>107.0</v>
      </c>
      <c r="C10" s="11">
        <v>4.604</v>
      </c>
      <c r="D10" s="11">
        <v>4.910771847</v>
      </c>
      <c r="E10" s="11">
        <v>9.673333168</v>
      </c>
      <c r="F10" s="11">
        <v>0.7618732452</v>
      </c>
      <c r="G10" s="11">
        <v>62.47997284</v>
      </c>
      <c r="H10" s="11">
        <v>0.5988590717</v>
      </c>
      <c r="I10" s="11">
        <v>-0.1642878354</v>
      </c>
      <c r="J10" s="11">
        <v>0.7631548047</v>
      </c>
      <c r="K10" s="11">
        <v>0.5538694263</v>
      </c>
      <c r="L10" s="11">
        <v>0.2660934031</v>
      </c>
      <c r="M10" s="11">
        <v>0.7079892755</v>
      </c>
      <c r="N10" s="11">
        <v>-1.007616758</v>
      </c>
      <c r="O10" s="11">
        <v>-0.7999090552</v>
      </c>
      <c r="P10" s="11">
        <v>1.891108274</v>
      </c>
      <c r="Q10" s="11">
        <v>0.3850938976</v>
      </c>
      <c r="R10" s="9"/>
      <c r="S10" s="11">
        <v>0.2288333333</v>
      </c>
      <c r="T10" s="11">
        <v>0.2998872399</v>
      </c>
    </row>
    <row r="11">
      <c r="A11" s="9" t="s">
        <v>30</v>
      </c>
      <c r="B11" s="11">
        <v>74.0</v>
      </c>
      <c r="C11" s="11">
        <v>5.312</v>
      </c>
      <c r="D11" s="11">
        <v>5.027186871</v>
      </c>
      <c r="E11" s="11">
        <v>10.62035942</v>
      </c>
      <c r="F11" s="11">
        <v>0.9113495946</v>
      </c>
      <c r="G11" s="11">
        <v>65.5225296</v>
      </c>
      <c r="H11" s="11">
        <v>0.681822896</v>
      </c>
      <c r="I11" s="9"/>
      <c r="J11" s="11">
        <v>0.4379152656</v>
      </c>
      <c r="K11" s="11">
        <v>0.5890154839</v>
      </c>
      <c r="L11" s="11">
        <v>0.3808147609</v>
      </c>
      <c r="M11" s="9"/>
      <c r="N11" s="11">
        <v>-1.223989844</v>
      </c>
      <c r="O11" s="11">
        <v>0.4678467512</v>
      </c>
      <c r="P11" s="11">
        <v>1.900918961</v>
      </c>
      <c r="Q11" s="11">
        <v>0.3781277835</v>
      </c>
      <c r="R11" s="9"/>
      <c r="S11" s="9"/>
      <c r="T11" s="11">
        <v>0.3308746219</v>
      </c>
    </row>
    <row r="12">
      <c r="A12" s="9" t="s">
        <v>31</v>
      </c>
      <c r="B12" s="11">
        <v>100.0</v>
      </c>
      <c r="C12" s="11">
        <v>4.804</v>
      </c>
      <c r="D12" s="11">
        <v>4.724443913</v>
      </c>
      <c r="E12" s="11">
        <v>7.903443813</v>
      </c>
      <c r="F12" s="11">
        <v>0.5817652941</v>
      </c>
      <c r="G12" s="11">
        <v>60.94363022</v>
      </c>
      <c r="H12" s="11">
        <v>0.6676822901</v>
      </c>
      <c r="I12" s="11">
        <v>-0.0271593798</v>
      </c>
      <c r="J12" s="11">
        <v>0.7648944259</v>
      </c>
      <c r="K12" s="11">
        <v>0.7135082483</v>
      </c>
      <c r="L12" s="11">
        <v>0.1832453907</v>
      </c>
      <c r="M12" s="11">
        <v>0.7058119178</v>
      </c>
      <c r="N12" s="11">
        <v>-0.8905148506</v>
      </c>
      <c r="O12" s="11">
        <v>-0.8836794496</v>
      </c>
      <c r="P12" s="11">
        <v>1.928409934</v>
      </c>
      <c r="Q12" s="11">
        <v>0.4081771374</v>
      </c>
      <c r="R12" s="9"/>
      <c r="S12" s="11">
        <v>0.329</v>
      </c>
      <c r="T12" s="11">
        <v>0.4275033772</v>
      </c>
    </row>
    <row r="13">
      <c r="A13" s="9" t="s">
        <v>32</v>
      </c>
      <c r="B13" s="11">
        <v>63.0</v>
      </c>
      <c r="C13" s="11">
        <v>5.504</v>
      </c>
      <c r="D13" s="11">
        <v>5.749043465</v>
      </c>
      <c r="E13" s="11">
        <v>9.768808365</v>
      </c>
      <c r="F13" s="11">
        <v>0.9019615054</v>
      </c>
      <c r="G13" s="11">
        <v>63.96964645</v>
      </c>
      <c r="H13" s="11">
        <v>0.6452488303</v>
      </c>
      <c r="I13" s="11">
        <v>-0.2289473712</v>
      </c>
      <c r="J13" s="11">
        <v>0.6574302316</v>
      </c>
      <c r="K13" s="11">
        <v>0.5231954455</v>
      </c>
      <c r="L13" s="11">
        <v>0.1807645261</v>
      </c>
      <c r="M13" s="9"/>
      <c r="N13" s="11">
        <v>-0.7492830753</v>
      </c>
      <c r="O13" s="11">
        <v>-0.8564399481</v>
      </c>
      <c r="P13" s="11">
        <v>2.036961317</v>
      </c>
      <c r="Q13" s="11">
        <v>0.3543130755</v>
      </c>
      <c r="R13" s="11">
        <v>0.265</v>
      </c>
      <c r="S13" s="11">
        <v>0.281875</v>
      </c>
      <c r="T13" s="11">
        <v>0.2804612517</v>
      </c>
    </row>
    <row r="14">
      <c r="A14" s="9" t="s">
        <v>33</v>
      </c>
      <c r="B14" s="11">
        <v>21.0</v>
      </c>
      <c r="C14" s="11">
        <v>6.967</v>
      </c>
      <c r="D14" s="11">
        <v>6.935122013</v>
      </c>
      <c r="E14" s="11">
        <v>10.62246037</v>
      </c>
      <c r="F14" s="11">
        <v>0.9271170497</v>
      </c>
      <c r="G14" s="11">
        <v>71.3420105</v>
      </c>
      <c r="H14" s="11">
        <v>0.8552666306</v>
      </c>
      <c r="I14" s="11">
        <v>-0.05974919721</v>
      </c>
      <c r="J14" s="11">
        <v>0.7575725317</v>
      </c>
      <c r="K14" s="11">
        <v>0.8204857707</v>
      </c>
      <c r="L14" s="11">
        <v>0.2382768095</v>
      </c>
      <c r="M14" s="11">
        <v>0.4401171803</v>
      </c>
      <c r="N14" s="11">
        <v>1.136510849</v>
      </c>
      <c r="O14" s="11">
        <v>1.466563344</v>
      </c>
      <c r="P14" s="11">
        <v>1.834067941</v>
      </c>
      <c r="Q14" s="11">
        <v>0.2644608021</v>
      </c>
      <c r="R14" s="11">
        <v>0.275</v>
      </c>
      <c r="S14" s="11">
        <v>0.2851818182</v>
      </c>
      <c r="T14" s="11">
        <v>0.3273201585</v>
      </c>
    </row>
    <row r="15">
      <c r="A15" s="9" t="s">
        <v>34</v>
      </c>
      <c r="B15" s="11">
        <v>142.0</v>
      </c>
      <c r="C15" s="11">
        <v>3.528</v>
      </c>
      <c r="D15" s="11">
        <v>3.193468809</v>
      </c>
      <c r="E15" s="11">
        <v>7.526094437</v>
      </c>
      <c r="F15" s="11">
        <v>0.5230273008</v>
      </c>
      <c r="G15" s="11">
        <v>50.67614746</v>
      </c>
      <c r="H15" s="11">
        <v>0.7689710855</v>
      </c>
      <c r="I15" s="11">
        <v>-0.08535829931</v>
      </c>
      <c r="J15" s="11">
        <v>0.8059776425</v>
      </c>
      <c r="K15" s="11">
        <v>0.5825242996</v>
      </c>
      <c r="L15" s="11">
        <v>0.2306645364</v>
      </c>
      <c r="M15" s="11">
        <v>0.5820804834</v>
      </c>
      <c r="N15" s="11">
        <v>0.2444265336</v>
      </c>
      <c r="O15" s="11">
        <v>-0.5840241313</v>
      </c>
      <c r="P15" s="11">
        <v>1.640371084</v>
      </c>
      <c r="Q15" s="11">
        <v>0.5136643648</v>
      </c>
      <c r="R15" s="9"/>
      <c r="S15" s="11">
        <v>0.4326666667</v>
      </c>
      <c r="T15" s="11">
        <v>0.4950511456</v>
      </c>
    </row>
    <row r="16">
      <c r="A16" s="9" t="s">
        <v>36</v>
      </c>
      <c r="B16" s="11">
        <v>47.0</v>
      </c>
      <c r="C16" s="11">
        <v>5.857</v>
      </c>
      <c r="D16" s="11">
        <v>6.018894672</v>
      </c>
      <c r="E16" s="11">
        <v>8.664394379</v>
      </c>
      <c r="F16" s="11">
        <v>0.780819416</v>
      </c>
      <c r="G16" s="11">
        <v>58.52014923</v>
      </c>
      <c r="H16" s="11">
        <v>0.8623796701</v>
      </c>
      <c r="I16" s="11">
        <v>-0.009825645946</v>
      </c>
      <c r="J16" s="11">
        <v>0.8397014141</v>
      </c>
      <c r="K16" s="11">
        <v>0.7824813724</v>
      </c>
      <c r="L16" s="11">
        <v>0.4088801444</v>
      </c>
      <c r="M16" s="11">
        <v>0.4352926314</v>
      </c>
      <c r="N16" s="11">
        <v>-0.2698267102</v>
      </c>
      <c r="O16" s="11">
        <v>-0.7343816161</v>
      </c>
      <c r="P16" s="11">
        <v>2.167617559</v>
      </c>
      <c r="Q16" s="11">
        <v>0.3601354957</v>
      </c>
      <c r="R16" s="11">
        <v>0.467</v>
      </c>
      <c r="S16" s="11">
        <v>0.5316428571</v>
      </c>
      <c r="T16" s="11">
        <v>0.4238950908</v>
      </c>
    </row>
    <row r="17">
      <c r="A17" s="9" t="s">
        <v>37</v>
      </c>
      <c r="B17" s="11">
        <v>98.0</v>
      </c>
      <c r="C17" s="11">
        <v>4.813</v>
      </c>
      <c r="D17" s="11">
        <v>4.773144722</v>
      </c>
      <c r="E17" s="11">
        <v>9.203255653</v>
      </c>
      <c r="F17" s="11">
        <v>0.7788598537</v>
      </c>
      <c r="G17" s="11">
        <v>67.22298431</v>
      </c>
      <c r="H17" s="11">
        <v>0.4197893143</v>
      </c>
      <c r="I17" s="11">
        <v>-0.01526561379</v>
      </c>
      <c r="J17" s="11">
        <v>0.9534219503</v>
      </c>
      <c r="K17" s="11">
        <v>0.547962606</v>
      </c>
      <c r="L17" s="11">
        <v>0.3382406831</v>
      </c>
      <c r="M17" s="11">
        <v>0.194952324</v>
      </c>
      <c r="N17" s="11">
        <v>-0.3192370534</v>
      </c>
      <c r="O17" s="11">
        <v>-0.2549371123</v>
      </c>
      <c r="P17" s="11">
        <v>2.411530972</v>
      </c>
      <c r="Q17" s="11">
        <v>0.5052289367</v>
      </c>
      <c r="R17" s="9"/>
      <c r="S17" s="11">
        <v>0.32725</v>
      </c>
      <c r="T17" s="11">
        <v>0.4149228334</v>
      </c>
    </row>
    <row r="18">
      <c r="A18" s="9" t="s">
        <v>38</v>
      </c>
      <c r="B18" s="11">
        <v>134.0</v>
      </c>
      <c r="C18" s="11">
        <v>3.97</v>
      </c>
      <c r="D18" s="11">
        <v>4.835938931</v>
      </c>
      <c r="E18" s="11">
        <v>9.564126015</v>
      </c>
      <c r="F18" s="11">
        <v>0.8367431164</v>
      </c>
      <c r="G18" s="11">
        <v>53.29683685</v>
      </c>
      <c r="H18" s="11">
        <v>0.799410224</v>
      </c>
      <c r="I18" s="11">
        <v>-0.212750569</v>
      </c>
      <c r="J18" s="11">
        <v>0.8144228458</v>
      </c>
      <c r="K18" s="11">
        <v>0.7733638883</v>
      </c>
      <c r="L18" s="11">
        <v>0.1712573618</v>
      </c>
      <c r="M18" s="11">
        <v>0.6622377634</v>
      </c>
      <c r="N18" s="11">
        <v>0.8185055852</v>
      </c>
      <c r="O18" s="11">
        <v>0.6723254919</v>
      </c>
      <c r="P18" s="11">
        <v>1.992194295</v>
      </c>
      <c r="Q18" s="11">
        <v>0.4119560421</v>
      </c>
      <c r="R18" s="9"/>
      <c r="S18" s="11">
        <v>0.626</v>
      </c>
      <c r="T18" s="11">
        <v>0.5814531446</v>
      </c>
    </row>
    <row r="19">
      <c r="A19" s="9" t="s">
        <v>39</v>
      </c>
      <c r="B19" s="11">
        <v>23.0</v>
      </c>
      <c r="C19" s="11">
        <v>6.849</v>
      </c>
      <c r="D19" s="11">
        <v>6.660003662</v>
      </c>
      <c r="E19" s="11">
        <v>9.623650551</v>
      </c>
      <c r="F19" s="11">
        <v>0.8903141022</v>
      </c>
      <c r="G19" s="11">
        <v>64.35497284</v>
      </c>
      <c r="H19" s="11">
        <v>0.848606348</v>
      </c>
      <c r="I19" s="9"/>
      <c r="J19" s="11">
        <v>0.6225431561</v>
      </c>
      <c r="K19" s="11">
        <v>0.7546249032</v>
      </c>
      <c r="L19" s="11">
        <v>0.3497586846</v>
      </c>
      <c r="M19" s="11">
        <v>0.458935678</v>
      </c>
      <c r="N19" s="11">
        <v>0.2619339228</v>
      </c>
      <c r="O19" s="11">
        <v>-0.03524950519</v>
      </c>
      <c r="P19" s="11">
        <v>2.395508289</v>
      </c>
      <c r="Q19" s="11">
        <v>0.359685719</v>
      </c>
      <c r="R19" s="11">
        <v>0.527</v>
      </c>
      <c r="S19" s="11">
        <v>0.5502142857</v>
      </c>
      <c r="T19" s="11">
        <v>0.5171296597</v>
      </c>
    </row>
    <row r="20">
      <c r="A20" s="9" t="s">
        <v>40</v>
      </c>
      <c r="B20" s="11">
        <v>133.0</v>
      </c>
      <c r="C20" s="11">
        <v>3.981</v>
      </c>
      <c r="D20" s="11">
        <v>4.222297192</v>
      </c>
      <c r="E20" s="11">
        <v>9.665990829</v>
      </c>
      <c r="F20" s="11">
        <v>0.8379666209</v>
      </c>
      <c r="G20" s="11">
        <v>66.28061676</v>
      </c>
      <c r="H20" s="11">
        <v>0.6412564516</v>
      </c>
      <c r="I20" s="11">
        <v>-0.1774509847</v>
      </c>
      <c r="J20" s="11">
        <v>0.9382086992</v>
      </c>
      <c r="K20" s="11">
        <v>0.5730912089</v>
      </c>
      <c r="L20" s="11">
        <v>0.2366328239</v>
      </c>
      <c r="M20" s="11">
        <v>0.3429228067</v>
      </c>
      <c r="N20" s="11">
        <v>0.3903747797</v>
      </c>
      <c r="O20" s="11">
        <v>0.09802100807</v>
      </c>
      <c r="P20" s="11">
        <v>2.167435169</v>
      </c>
      <c r="Q20" s="11">
        <v>0.5133308172</v>
      </c>
      <c r="R20" s="11">
        <v>0.36</v>
      </c>
      <c r="S20" s="11">
        <v>0.3546666667</v>
      </c>
      <c r="T20" s="11">
        <v>0.3946333528</v>
      </c>
    </row>
    <row r="21">
      <c r="A21" s="9" t="s">
        <v>41</v>
      </c>
      <c r="B21" s="11">
        <v>121.0</v>
      </c>
      <c r="C21" s="11">
        <v>4.259</v>
      </c>
      <c r="D21" s="11">
        <v>3.95500803</v>
      </c>
      <c r="E21" s="11">
        <v>7.327422142</v>
      </c>
      <c r="F21" s="11">
        <v>0.7437657714</v>
      </c>
      <c r="G21" s="11">
        <v>50.25502396</v>
      </c>
      <c r="H21" s="11">
        <v>0.6218487024</v>
      </c>
      <c r="I21" s="11">
        <v>-0.05704825744</v>
      </c>
      <c r="J21" s="11">
        <v>0.7262868881</v>
      </c>
      <c r="K21" s="11">
        <v>0.5448514223</v>
      </c>
      <c r="L21" s="11">
        <v>0.2997229397</v>
      </c>
      <c r="M21" s="11">
        <v>0.617090106</v>
      </c>
      <c r="N21" s="11">
        <v>-0.4390500486</v>
      </c>
      <c r="O21" s="11">
        <v>-0.4146332145</v>
      </c>
      <c r="P21" s="11">
        <v>1.758125663</v>
      </c>
      <c r="Q21" s="11">
        <v>0.4445315003</v>
      </c>
      <c r="R21" s="9"/>
      <c r="S21" s="11">
        <v>0.3946666667</v>
      </c>
      <c r="T21" s="11">
        <v>0.5504024029</v>
      </c>
    </row>
    <row r="22">
      <c r="A22" s="9" t="s">
        <v>42</v>
      </c>
      <c r="B22" s="11">
        <v>129.0</v>
      </c>
      <c r="C22" s="11">
        <v>4.067</v>
      </c>
      <c r="D22" s="11">
        <v>3.898706913</v>
      </c>
      <c r="E22" s="11">
        <v>7.939874172</v>
      </c>
      <c r="F22" s="11">
        <v>0.6055285931</v>
      </c>
      <c r="G22" s="11">
        <v>57.04125977</v>
      </c>
      <c r="H22" s="11">
        <v>0.9555957913</v>
      </c>
      <c r="I22" s="11">
        <v>0.2471164465</v>
      </c>
      <c r="J22" s="11">
        <v>0.8901361227</v>
      </c>
      <c r="K22" s="11">
        <v>0.8204613328</v>
      </c>
      <c r="L22" s="11">
        <v>0.3518585861</v>
      </c>
      <c r="M22" s="11">
        <v>0.82517308</v>
      </c>
      <c r="N22" s="11">
        <v>-0.5325285196</v>
      </c>
      <c r="O22" s="11">
        <v>-0.8017514348</v>
      </c>
      <c r="P22" s="11">
        <v>1.701752067</v>
      </c>
      <c r="Q22" s="11">
        <v>0.4364914</v>
      </c>
      <c r="R22" s="9"/>
      <c r="S22" s="9"/>
      <c r="T22" s="11">
        <v>0.6628337502</v>
      </c>
    </row>
    <row r="23">
      <c r="A23" s="9" t="s">
        <v>44</v>
      </c>
      <c r="B23" s="11">
        <v>113.0</v>
      </c>
      <c r="C23" s="11">
        <v>4.42</v>
      </c>
      <c r="D23" s="11">
        <v>4.244634151</v>
      </c>
      <c r="E23" s="11">
        <v>8.013411522</v>
      </c>
      <c r="F23" s="11">
        <v>0.7428373098</v>
      </c>
      <c r="G23" s="11">
        <v>48.18658447</v>
      </c>
      <c r="H23" s="11">
        <v>0.7660642266</v>
      </c>
      <c r="I23" s="11">
        <v>-0.03372201696</v>
      </c>
      <c r="J23" s="11">
        <v>0.898028791</v>
      </c>
      <c r="K23" s="11">
        <v>0.617998898</v>
      </c>
      <c r="L23" s="11">
        <v>0.2844478786</v>
      </c>
      <c r="M23" s="11">
        <v>0.5333145857</v>
      </c>
      <c r="N23" s="11">
        <v>-0.8050492406</v>
      </c>
      <c r="O23" s="11">
        <v>-1.032383323</v>
      </c>
      <c r="P23" s="11">
        <v>2.237308741</v>
      </c>
      <c r="Q23" s="11">
        <v>0.5270910859</v>
      </c>
      <c r="R23" s="9"/>
      <c r="S23" s="11">
        <v>0.438</v>
      </c>
      <c r="T23" s="11">
        <v>0.4913602471</v>
      </c>
    </row>
    <row r="24">
      <c r="A24" s="9" t="s">
        <v>244</v>
      </c>
      <c r="B24" s="11">
        <v>6.0</v>
      </c>
      <c r="C24" s="11">
        <v>7.477</v>
      </c>
      <c r="D24" s="11">
        <v>7.415144444</v>
      </c>
      <c r="E24" s="11">
        <v>10.64052105</v>
      </c>
      <c r="F24" s="11">
        <v>0.9481283426</v>
      </c>
      <c r="G24" s="11">
        <v>71.63430023</v>
      </c>
      <c r="H24" s="11">
        <v>0.9179611206</v>
      </c>
      <c r="I24" s="11">
        <v>0.2760964334</v>
      </c>
      <c r="J24" s="11">
        <v>0.4656018317</v>
      </c>
      <c r="K24" s="11">
        <v>0.8567036986</v>
      </c>
      <c r="L24" s="11">
        <v>0.2293320894</v>
      </c>
      <c r="M24" s="11">
        <v>0.5234481692</v>
      </c>
      <c r="N24" s="11">
        <v>1.275260806</v>
      </c>
      <c r="O24" s="11">
        <v>1.792761922</v>
      </c>
      <c r="P24" s="11">
        <v>1.77270925</v>
      </c>
      <c r="Q24" s="11">
        <v>0.2390660495</v>
      </c>
      <c r="R24" s="9"/>
      <c r="S24" s="11">
        <v>0.3368</v>
      </c>
      <c r="T24" s="11">
        <v>0.8844138384</v>
      </c>
    </row>
    <row r="25">
      <c r="A25" s="9" t="s">
        <v>46</v>
      </c>
      <c r="B25" s="11">
        <v>130.0</v>
      </c>
      <c r="C25" s="11">
        <v>4.056</v>
      </c>
      <c r="D25" s="11">
        <v>4.03297472</v>
      </c>
      <c r="E25" s="11">
        <v>7.582166672</v>
      </c>
      <c r="F25" s="11">
        <v>0.6728664637</v>
      </c>
      <c r="G25" s="11">
        <v>44.23704529</v>
      </c>
      <c r="H25" s="11">
        <v>0.562908113</v>
      </c>
      <c r="I25" s="11">
        <v>-0.04432886466</v>
      </c>
      <c r="J25" s="11">
        <v>0.8844758272</v>
      </c>
      <c r="K25" s="11">
        <v>0.5265463591</v>
      </c>
      <c r="L25" s="11">
        <v>0.3157471418</v>
      </c>
      <c r="M25" s="11">
        <v>0.3027713299</v>
      </c>
      <c r="N25" s="11">
        <v>-1.19343245</v>
      </c>
      <c r="O25" s="11">
        <v>-1.335223913</v>
      </c>
      <c r="P25" s="11">
        <v>1.579964519</v>
      </c>
      <c r="Q25" s="11">
        <v>0.3917615712</v>
      </c>
      <c r="R25" s="9"/>
      <c r="S25" s="11">
        <v>0.4155</v>
      </c>
      <c r="T25" s="11">
        <v>0.5466051102</v>
      </c>
    </row>
    <row r="26">
      <c r="A26" s="9" t="s">
        <v>47</v>
      </c>
      <c r="B26" s="11">
        <v>27.0</v>
      </c>
      <c r="C26" s="11">
        <v>6.587</v>
      </c>
      <c r="D26" s="11">
        <v>6.599128723</v>
      </c>
      <c r="E26" s="11">
        <v>9.967881203</v>
      </c>
      <c r="F26" s="11">
        <v>0.8552355766</v>
      </c>
      <c r="G26" s="11">
        <v>68.78334808</v>
      </c>
      <c r="H26" s="11">
        <v>0.7336109281</v>
      </c>
      <c r="I26" s="11">
        <v>0.18186979</v>
      </c>
      <c r="J26" s="11">
        <v>0.7821174264</v>
      </c>
      <c r="K26" s="11">
        <v>0.8153911829</v>
      </c>
      <c r="L26" s="11">
        <v>0.287592113</v>
      </c>
      <c r="M26" s="11">
        <v>0.3432677984</v>
      </c>
      <c r="N26" s="11">
        <v>0.7040236592</v>
      </c>
      <c r="O26" s="11">
        <v>1.444172263</v>
      </c>
      <c r="P26" s="11">
        <v>2.12383008</v>
      </c>
      <c r="Q26" s="11">
        <v>0.3218349218</v>
      </c>
      <c r="R26" s="9"/>
      <c r="S26" s="11">
        <v>0.4915714286</v>
      </c>
      <c r="T26" s="11">
        <v>0.4667419493</v>
      </c>
    </row>
    <row r="27">
      <c r="A27" s="9" t="s">
        <v>48</v>
      </c>
      <c r="B27" s="11">
        <v>88.0</v>
      </c>
      <c r="C27" s="11">
        <v>4.978</v>
      </c>
      <c r="D27" s="11">
        <v>5.094917297</v>
      </c>
      <c r="E27" s="11">
        <v>9.318813324</v>
      </c>
      <c r="F27" s="11">
        <v>0.7878181934</v>
      </c>
      <c r="G27" s="11">
        <v>68.56943512</v>
      </c>
      <c r="H27" s="11">
        <v>0.808255136</v>
      </c>
      <c r="I27" s="11">
        <v>-0.2029186189</v>
      </c>
      <c r="J27" s="9"/>
      <c r="K27" s="11">
        <v>0.8207849264</v>
      </c>
      <c r="L27" s="11">
        <v>0.1587029994</v>
      </c>
      <c r="M27" s="9"/>
      <c r="N27" s="11">
        <v>-1.08836174</v>
      </c>
      <c r="O27" s="11">
        <v>-0.2989960909</v>
      </c>
      <c r="P27" s="11">
        <v>2.083999872</v>
      </c>
      <c r="Q27" s="11">
        <v>0.4090350866</v>
      </c>
      <c r="R27" s="11">
        <v>0.422</v>
      </c>
      <c r="S27" s="11">
        <v>0.425</v>
      </c>
      <c r="T27" s="11">
        <v>0.5575392842</v>
      </c>
    </row>
    <row r="28">
      <c r="A28" s="9" t="s">
        <v>50</v>
      </c>
      <c r="B28" s="11">
        <v>32.0</v>
      </c>
      <c r="C28" s="11">
        <v>6.416</v>
      </c>
      <c r="D28" s="11">
        <v>6.374879837</v>
      </c>
      <c r="E28" s="11">
        <v>9.379259109</v>
      </c>
      <c r="F28" s="11">
        <v>0.914372623</v>
      </c>
      <c r="G28" s="11">
        <v>63.37839508</v>
      </c>
      <c r="H28" s="11">
        <v>0.827868104</v>
      </c>
      <c r="I28" s="11">
        <v>-0.0165038649</v>
      </c>
      <c r="J28" s="11">
        <v>0.8683715463</v>
      </c>
      <c r="K28" s="11">
        <v>0.8459177613</v>
      </c>
      <c r="L28" s="11">
        <v>0.2937023938</v>
      </c>
      <c r="M28" s="11">
        <v>0.3573828638</v>
      </c>
      <c r="N28" s="11">
        <v>-0.7329008579</v>
      </c>
      <c r="O28" s="11">
        <v>-0.07942368835</v>
      </c>
      <c r="P28" s="11">
        <v>2.529939413</v>
      </c>
      <c r="Q28" s="11">
        <v>0.3968607187</v>
      </c>
      <c r="R28" s="11">
        <v>0.535</v>
      </c>
      <c r="S28" s="11">
        <v>0.5525</v>
      </c>
      <c r="T28" s="11">
        <v>0.5100064278</v>
      </c>
    </row>
    <row r="29">
      <c r="A29" s="9" t="s">
        <v>255</v>
      </c>
      <c r="B29" s="11">
        <v>138.0</v>
      </c>
      <c r="C29" s="11">
        <v>3.851</v>
      </c>
      <c r="D29" s="11">
        <v>3.955640316</v>
      </c>
      <c r="E29" s="11">
        <v>7.259981155</v>
      </c>
      <c r="F29" s="11">
        <v>0.7192178965</v>
      </c>
      <c r="G29" s="11">
        <v>53.49705887</v>
      </c>
      <c r="H29" s="11">
        <v>0.5340409279</v>
      </c>
      <c r="I29" s="11">
        <v>-0.06955273449</v>
      </c>
      <c r="J29" s="11">
        <v>0.6510092616</v>
      </c>
      <c r="K29" s="11">
        <v>0.6122413278</v>
      </c>
      <c r="L29" s="11">
        <v>0.2118438184</v>
      </c>
      <c r="M29" s="11">
        <v>0.4648626447</v>
      </c>
      <c r="N29" s="11">
        <v>-0.459228456</v>
      </c>
      <c r="O29" s="11">
        <v>-1.185267329</v>
      </c>
      <c r="P29" s="11">
        <v>1.385449886</v>
      </c>
      <c r="Q29" s="11">
        <v>0.3502466679</v>
      </c>
      <c r="R29" s="9"/>
      <c r="S29" s="11">
        <v>0.5045</v>
      </c>
      <c r="T29" s="11">
        <v>0.4288643897</v>
      </c>
    </row>
    <row r="30">
      <c r="A30" s="9" t="s">
        <v>51</v>
      </c>
      <c r="B30" s="11">
        <v>119.0</v>
      </c>
      <c r="C30" s="11">
        <v>4.297</v>
      </c>
      <c r="D30" s="11">
        <v>3.919341803</v>
      </c>
      <c r="E30" s="11">
        <v>8.570007324</v>
      </c>
      <c r="F30" s="11">
        <v>0.6223303676</v>
      </c>
      <c r="G30" s="11">
        <v>52.6687088</v>
      </c>
      <c r="H30" s="11">
        <v>0.772510767</v>
      </c>
      <c r="I30" s="11">
        <v>-0.1473674029</v>
      </c>
      <c r="J30" s="11">
        <v>0.7996537089</v>
      </c>
      <c r="K30" s="11">
        <v>0.5642199516</v>
      </c>
      <c r="L30" s="11">
        <v>0.3225829601</v>
      </c>
      <c r="M30" s="11">
        <v>0.5419326425</v>
      </c>
      <c r="N30" s="11">
        <v>-0.8224115968</v>
      </c>
      <c r="O30" s="11">
        <v>-1.221892476</v>
      </c>
      <c r="P30" s="11">
        <v>2.118503332</v>
      </c>
      <c r="Q30" s="11">
        <v>0.5405252576</v>
      </c>
      <c r="R30" s="9"/>
      <c r="S30" s="11">
        <v>0.481</v>
      </c>
      <c r="T30" s="11">
        <v>0.6000138521</v>
      </c>
    </row>
    <row r="31">
      <c r="A31" s="9" t="s">
        <v>52</v>
      </c>
      <c r="B31" s="11">
        <v>108.0</v>
      </c>
      <c r="C31" s="11">
        <v>4.578</v>
      </c>
      <c r="D31" s="11">
        <v>4.63922739</v>
      </c>
      <c r="E31" s="11">
        <v>6.481235981</v>
      </c>
      <c r="F31" s="11">
        <v>0.7695459723</v>
      </c>
      <c r="G31" s="11">
        <v>48.95683289</v>
      </c>
      <c r="H31" s="11">
        <v>0.5572862029</v>
      </c>
      <c r="I31" s="11">
        <v>-0.005517538637</v>
      </c>
      <c r="J31" s="11">
        <v>0.8074066043</v>
      </c>
      <c r="K31" s="11">
        <v>0.6340030432</v>
      </c>
      <c r="L31" s="11">
        <v>0.2296513766</v>
      </c>
      <c r="M31" s="11">
        <v>0.4375702143</v>
      </c>
      <c r="N31" s="11">
        <v>-1.78348732</v>
      </c>
      <c r="O31" s="11">
        <v>-1.528378963</v>
      </c>
      <c r="P31" s="11">
        <v>1.280192971</v>
      </c>
      <c r="Q31" s="11">
        <v>0.2759495974</v>
      </c>
      <c r="R31" s="11">
        <v>0.421</v>
      </c>
      <c r="S31" s="11">
        <v>0.4215</v>
      </c>
      <c r="T31" s="11">
        <v>0.4199361503</v>
      </c>
    </row>
    <row r="32">
      <c r="A32" s="9" t="s">
        <v>53</v>
      </c>
      <c r="B32" s="11">
        <v>12.0</v>
      </c>
      <c r="C32" s="11">
        <v>7.257</v>
      </c>
      <c r="D32" s="11">
        <v>7.272250175</v>
      </c>
      <c r="E32" s="11">
        <v>9.538064003</v>
      </c>
      <c r="F32" s="11">
        <v>0.9022068977</v>
      </c>
      <c r="G32" s="11">
        <v>69.04761505</v>
      </c>
      <c r="H32" s="11">
        <v>0.9289140701</v>
      </c>
      <c r="I32" s="11">
        <v>0.04566192254</v>
      </c>
      <c r="J32" s="11">
        <v>0.7943013906</v>
      </c>
      <c r="K32" s="11">
        <v>0.8968852162</v>
      </c>
      <c r="L32" s="11">
        <v>0.2630271316</v>
      </c>
      <c r="M32" s="11">
        <v>0.280074805</v>
      </c>
      <c r="N32" s="11">
        <v>0.8633111119</v>
      </c>
      <c r="O32" s="11">
        <v>0.5524562001</v>
      </c>
      <c r="P32" s="11">
        <v>2.141749144</v>
      </c>
      <c r="Q32" s="11">
        <v>0.2945098281</v>
      </c>
      <c r="R32" s="11">
        <v>0.486</v>
      </c>
      <c r="S32" s="11">
        <v>0.4913125</v>
      </c>
      <c r="T32" s="11">
        <v>0.5061998963</v>
      </c>
    </row>
    <row r="33">
      <c r="A33" s="9" t="s">
        <v>54</v>
      </c>
      <c r="B33" s="11">
        <v>55.0</v>
      </c>
      <c r="C33" s="11">
        <v>5.661</v>
      </c>
      <c r="D33" s="11">
        <v>6.027634621</v>
      </c>
      <c r="E33" s="11">
        <v>9.919036865</v>
      </c>
      <c r="F33" s="11">
        <v>0.7758178711</v>
      </c>
      <c r="G33" s="11">
        <v>67.06228638</v>
      </c>
      <c r="H33" s="11">
        <v>0.5419097543</v>
      </c>
      <c r="I33" s="11">
        <v>-0.248352468</v>
      </c>
      <c r="J33" s="11">
        <v>0.9238600135</v>
      </c>
      <c r="K33" s="11">
        <v>0.6215745807</v>
      </c>
      <c r="L33" s="11">
        <v>0.271040529</v>
      </c>
      <c r="M33" s="11">
        <v>0.3111186028</v>
      </c>
      <c r="N33" s="11">
        <v>0.5738610029</v>
      </c>
      <c r="O33" s="11">
        <v>0.3551118672</v>
      </c>
      <c r="P33" s="11">
        <v>2.060128689</v>
      </c>
      <c r="Q33" s="11">
        <v>0.3417806327</v>
      </c>
      <c r="R33" s="11">
        <v>0.325</v>
      </c>
      <c r="S33" s="11">
        <v>0.3233333333</v>
      </c>
      <c r="T33" s="11">
        <v>0.3173695207</v>
      </c>
    </row>
    <row r="34">
      <c r="A34" s="9" t="s">
        <v>55</v>
      </c>
      <c r="B34" s="11">
        <v>31.0</v>
      </c>
      <c r="C34" s="11">
        <v>6.466</v>
      </c>
      <c r="D34" s="11">
        <v>6.180507183</v>
      </c>
      <c r="E34" s="11">
        <v>10.36275196</v>
      </c>
      <c r="F34" s="11">
        <v>0.7671771049</v>
      </c>
      <c r="G34" s="11">
        <v>71.98014069</v>
      </c>
      <c r="H34" s="11">
        <v>0.724629581</v>
      </c>
      <c r="I34" s="11">
        <v>0.08674626052</v>
      </c>
      <c r="J34" s="11">
        <v>0.8706917167</v>
      </c>
      <c r="K34" s="11">
        <v>0.7553168535</v>
      </c>
      <c r="L34" s="11">
        <v>0.3686329126</v>
      </c>
      <c r="M34" s="11">
        <v>0.3364124</v>
      </c>
      <c r="N34" s="11">
        <v>0.8285748363</v>
      </c>
      <c r="O34" s="11">
        <v>1.218171716</v>
      </c>
      <c r="P34" s="11">
        <v>2.206048727</v>
      </c>
      <c r="Q34" s="11">
        <v>0.3569365144</v>
      </c>
      <c r="R34" s="11">
        <v>0.343</v>
      </c>
      <c r="S34" s="11">
        <v>0.3249090909</v>
      </c>
      <c r="T34" s="11">
        <v>0.40483132</v>
      </c>
    </row>
    <row r="35">
      <c r="A35" s="9" t="s">
        <v>56</v>
      </c>
      <c r="B35" s="11">
        <v>36.0</v>
      </c>
      <c r="C35" s="11">
        <v>6.29</v>
      </c>
      <c r="D35" s="11">
        <v>6.334149361</v>
      </c>
      <c r="E35" s="11">
        <v>10.25861073</v>
      </c>
      <c r="F35" s="11">
        <v>0.9124267697</v>
      </c>
      <c r="G35" s="11">
        <v>69.0668869</v>
      </c>
      <c r="H35" s="11">
        <v>0.7398087382</v>
      </c>
      <c r="I35" s="11">
        <v>-0.1608385593</v>
      </c>
      <c r="J35" s="11">
        <v>0.956799686</v>
      </c>
      <c r="K35" s="11">
        <v>0.6090407968</v>
      </c>
      <c r="L35" s="11">
        <v>0.2565081418</v>
      </c>
      <c r="M35" s="11">
        <v>0.1698113382</v>
      </c>
      <c r="N35" s="11">
        <v>1.012242913</v>
      </c>
      <c r="O35" s="11">
        <v>0.8255332708</v>
      </c>
      <c r="P35" s="11">
        <v>2.028648853</v>
      </c>
      <c r="Q35" s="11">
        <v>0.3202717006</v>
      </c>
      <c r="R35" s="11">
        <v>0.261</v>
      </c>
      <c r="S35" s="11">
        <v>0.2647272727</v>
      </c>
      <c r="T35" s="11">
        <v>0.2886693478</v>
      </c>
    </row>
    <row r="36">
      <c r="A36" s="9" t="s">
        <v>57</v>
      </c>
      <c r="B36" s="11">
        <v>1.0</v>
      </c>
      <c r="C36" s="11">
        <v>7.693</v>
      </c>
      <c r="D36" s="11">
        <v>7.519909382</v>
      </c>
      <c r="E36" s="11">
        <v>10.69957066</v>
      </c>
      <c r="F36" s="11">
        <v>0.9514371753</v>
      </c>
      <c r="G36" s="11">
        <v>70.04481506</v>
      </c>
      <c r="H36" s="11">
        <v>0.9326279163</v>
      </c>
      <c r="I36" s="11">
        <v>0.1275394261</v>
      </c>
      <c r="J36" s="11">
        <v>0.1874076128</v>
      </c>
      <c r="K36" s="11">
        <v>0.773763597</v>
      </c>
      <c r="L36" s="11">
        <v>0.2085695118</v>
      </c>
      <c r="M36" s="11">
        <v>0.5342527628</v>
      </c>
      <c r="N36" s="11">
        <v>1.294512391</v>
      </c>
      <c r="O36" s="11">
        <v>2.01157999</v>
      </c>
      <c r="P36" s="11">
        <v>1.702373385</v>
      </c>
      <c r="Q36" s="11">
        <v>0.2263821661</v>
      </c>
      <c r="R36" s="11">
        <v>0.278</v>
      </c>
      <c r="S36" s="11">
        <v>0.2670909091</v>
      </c>
      <c r="T36" s="11">
        <v>0.3652744889</v>
      </c>
    </row>
    <row r="37">
      <c r="A37" s="9" t="s">
        <v>59</v>
      </c>
      <c r="B37" s="11">
        <v>89.0</v>
      </c>
      <c r="C37" s="11">
        <v>4.963</v>
      </c>
      <c r="D37" s="11">
        <v>4.753311157</v>
      </c>
      <c r="E37" s="11">
        <v>9.349291801</v>
      </c>
      <c r="F37" s="11">
        <v>0.8791581988</v>
      </c>
      <c r="G37" s="11">
        <v>62.68739319</v>
      </c>
      <c r="H37" s="11">
        <v>0.8401293755</v>
      </c>
      <c r="I37" s="11">
        <v>-0.06519880891</v>
      </c>
      <c r="J37" s="11">
        <v>0.7273002863</v>
      </c>
      <c r="K37" s="11">
        <v>0.7968018055</v>
      </c>
      <c r="L37" s="11">
        <v>0.2970431447</v>
      </c>
      <c r="M37" s="11">
        <v>0.4315841198</v>
      </c>
      <c r="N37" s="11">
        <v>0.1884795129</v>
      </c>
      <c r="O37" s="11">
        <v>-0.5405619144</v>
      </c>
      <c r="P37" s="11">
        <v>2.741707325</v>
      </c>
      <c r="Q37" s="11">
        <v>0.5767994523</v>
      </c>
      <c r="R37" s="11">
        <v>0.457</v>
      </c>
      <c r="S37" s="11">
        <v>0.4886875</v>
      </c>
      <c r="T37" s="11">
        <v>0.5762130022</v>
      </c>
    </row>
    <row r="38">
      <c r="A38" s="9" t="s">
        <v>60</v>
      </c>
      <c r="B38" s="11">
        <v>46.0</v>
      </c>
      <c r="C38" s="11">
        <v>5.865</v>
      </c>
      <c r="D38" s="11">
        <v>5.960716248</v>
      </c>
      <c r="E38" s="11">
        <v>9.242050171</v>
      </c>
      <c r="F38" s="11">
        <v>0.7852010131</v>
      </c>
      <c r="G38" s="11">
        <v>66.38101959</v>
      </c>
      <c r="H38" s="11">
        <v>0.8252751231</v>
      </c>
      <c r="I38" s="11">
        <v>-0.08929894865</v>
      </c>
      <c r="J38" s="11">
        <v>0.7299788594</v>
      </c>
      <c r="K38" s="11">
        <v>0.8471848369</v>
      </c>
      <c r="L38" s="11">
        <v>0.3333090544</v>
      </c>
      <c r="M38" s="11">
        <v>0.6372349262</v>
      </c>
      <c r="N38" s="11">
        <v>-0.4332103133</v>
      </c>
      <c r="O38" s="11">
        <v>-0.8087363839</v>
      </c>
      <c r="P38" s="11">
        <v>2.127263308</v>
      </c>
      <c r="Q38" s="11">
        <v>0.356880486</v>
      </c>
      <c r="R38" s="11">
        <v>0.466</v>
      </c>
      <c r="S38" s="11">
        <v>0.5059285714</v>
      </c>
      <c r="T38" s="11">
        <v>0.3672393262</v>
      </c>
    </row>
    <row r="39">
      <c r="A39" s="9" t="s">
        <v>61</v>
      </c>
      <c r="B39" s="11">
        <v>120.0</v>
      </c>
      <c r="C39" s="11">
        <v>4.273</v>
      </c>
      <c r="D39" s="11">
        <v>4.204156876</v>
      </c>
      <c r="E39" s="11">
        <v>9.192422867</v>
      </c>
      <c r="F39" s="11">
        <v>0.7366451025</v>
      </c>
      <c r="G39" s="11">
        <v>60.76647949</v>
      </c>
      <c r="H39" s="11">
        <v>0.4515433609</v>
      </c>
      <c r="I39" s="11">
        <v>-0.1469380707</v>
      </c>
      <c r="J39" s="11">
        <v>0.8803830743</v>
      </c>
      <c r="K39" s="11">
        <v>0.5272213817</v>
      </c>
      <c r="L39" s="11">
        <v>0.3984230161</v>
      </c>
      <c r="M39" s="11">
        <v>0.6019011736</v>
      </c>
      <c r="N39" s="11">
        <v>-1.100696564</v>
      </c>
      <c r="O39" s="11">
        <v>-0.5885275006</v>
      </c>
      <c r="P39" s="11">
        <v>2.045084953</v>
      </c>
      <c r="Q39" s="11">
        <v>0.4864435494</v>
      </c>
      <c r="R39" s="11">
        <v>0.298</v>
      </c>
      <c r="S39" s="11">
        <v>0.3122</v>
      </c>
      <c r="T39" s="11">
        <v>0.3988240957</v>
      </c>
    </row>
    <row r="40">
      <c r="A40" s="9" t="s">
        <v>62</v>
      </c>
      <c r="B40" s="11">
        <v>49.0</v>
      </c>
      <c r="C40" s="11">
        <v>5.809</v>
      </c>
      <c r="D40" s="11">
        <v>5.934371471</v>
      </c>
      <c r="E40" s="11">
        <v>8.927030563</v>
      </c>
      <c r="F40" s="11">
        <v>0.8060147166</v>
      </c>
      <c r="G40" s="11">
        <v>63.20287323</v>
      </c>
      <c r="H40" s="11">
        <v>0.682744801</v>
      </c>
      <c r="I40" s="11">
        <v>-0.1636615247</v>
      </c>
      <c r="J40" s="11">
        <v>0.7862948179</v>
      </c>
      <c r="K40" s="11">
        <v>0.8306321502</v>
      </c>
      <c r="L40" s="11">
        <v>0.3652208149</v>
      </c>
      <c r="M40" s="11">
        <v>0.3123109341</v>
      </c>
      <c r="N40" s="11">
        <v>0.09719512612</v>
      </c>
      <c r="O40" s="11">
        <v>-0.2282826155</v>
      </c>
      <c r="P40" s="11">
        <v>2.34046936</v>
      </c>
      <c r="Q40" s="11">
        <v>0.3943921328</v>
      </c>
      <c r="R40" s="11">
        <v>0.418</v>
      </c>
      <c r="S40" s="11">
        <v>0.4611875</v>
      </c>
      <c r="T40" s="11">
        <v>0.3967437446</v>
      </c>
    </row>
    <row r="41">
      <c r="A41" s="9" t="s">
        <v>63</v>
      </c>
      <c r="B41" s="11">
        <v>67.0</v>
      </c>
      <c r="C41" s="11">
        <v>5.426</v>
      </c>
      <c r="D41" s="11">
        <v>5.363927841</v>
      </c>
      <c r="E41" s="11">
        <v>10.15393448</v>
      </c>
      <c r="F41" s="11">
        <v>0.8894545436</v>
      </c>
      <c r="G41" s="11">
        <v>66.41425323</v>
      </c>
      <c r="H41" s="11">
        <v>0.6968257427</v>
      </c>
      <c r="I41" s="11">
        <v>-0.201046899</v>
      </c>
      <c r="J41" s="11">
        <v>0.7928526998</v>
      </c>
      <c r="K41" s="11">
        <v>0.6473603249</v>
      </c>
      <c r="L41" s="11">
        <v>0.1989667416</v>
      </c>
      <c r="M41" s="11">
        <v>0.2729759514</v>
      </c>
      <c r="N41" s="11">
        <v>0.8741949201</v>
      </c>
      <c r="O41" s="11">
        <v>1.156192064</v>
      </c>
      <c r="P41" s="11">
        <v>1.961893439</v>
      </c>
      <c r="Q41" s="11">
        <v>0.3657568693</v>
      </c>
      <c r="R41" s="11">
        <v>0.329</v>
      </c>
      <c r="S41" s="11">
        <v>0.333</v>
      </c>
      <c r="T41" s="11">
        <v>0.3817320764</v>
      </c>
    </row>
    <row r="42">
      <c r="A42" s="9" t="s">
        <v>64</v>
      </c>
      <c r="B42" s="11">
        <v>110.0</v>
      </c>
      <c r="C42" s="11">
        <v>4.561</v>
      </c>
      <c r="D42" s="11">
        <v>4.561168671</v>
      </c>
      <c r="E42" s="11">
        <v>7.115237236</v>
      </c>
      <c r="F42" s="11">
        <v>0.6587942839</v>
      </c>
      <c r="G42" s="11">
        <v>54.35425186</v>
      </c>
      <c r="H42" s="11">
        <v>0.7763082385</v>
      </c>
      <c r="I42" s="11">
        <v>-0.03252097592</v>
      </c>
      <c r="J42" s="9"/>
      <c r="K42" s="11">
        <v>0.6683414578</v>
      </c>
      <c r="L42" s="11">
        <v>0.1371661276</v>
      </c>
      <c r="M42" s="9"/>
      <c r="N42" s="11">
        <v>-1.436589599</v>
      </c>
      <c r="O42" s="11">
        <v>-0.6883252263</v>
      </c>
      <c r="P42" s="11">
        <v>1.858586311</v>
      </c>
      <c r="Q42" s="11">
        <v>0.4074802995</v>
      </c>
      <c r="R42" s="9"/>
      <c r="S42" s="11">
        <v>0.315</v>
      </c>
      <c r="T42" s="11">
        <v>0.5210139155</v>
      </c>
    </row>
    <row r="43">
      <c r="A43" s="9" t="s">
        <v>65</v>
      </c>
      <c r="B43" s="11">
        <v>7.0</v>
      </c>
      <c r="C43" s="11">
        <v>7.389</v>
      </c>
      <c r="D43" s="11">
        <v>7.420209408</v>
      </c>
      <c r="E43" s="11">
        <v>10.59445572</v>
      </c>
      <c r="F43" s="11">
        <v>0.9277393818</v>
      </c>
      <c r="G43" s="11">
        <v>70.67289734</v>
      </c>
      <c r="H43" s="11">
        <v>0.9209681153</v>
      </c>
      <c r="I43" s="11">
        <v>-0.01204581093</v>
      </c>
      <c r="J43" s="11">
        <v>0.3607339561</v>
      </c>
      <c r="K43" s="11">
        <v>0.7962850928</v>
      </c>
      <c r="L43" s="11">
        <v>0.2016544342</v>
      </c>
      <c r="M43" s="11">
        <v>0.5979415774</v>
      </c>
      <c r="N43" s="11">
        <v>1.50073123</v>
      </c>
      <c r="O43" s="11">
        <v>2.059122801</v>
      </c>
      <c r="P43" s="11">
        <v>1.630132437</v>
      </c>
      <c r="Q43" s="11">
        <v>0.219688192</v>
      </c>
      <c r="R43" s="11">
        <v>0.271</v>
      </c>
      <c r="S43" s="11">
        <v>0.2759090909</v>
      </c>
      <c r="T43" s="11">
        <v>0.3797109723</v>
      </c>
    </row>
    <row r="44">
      <c r="A44" s="9" t="s">
        <v>66</v>
      </c>
      <c r="B44" s="11">
        <v>24.0</v>
      </c>
      <c r="C44" s="11">
        <v>6.764</v>
      </c>
      <c r="D44" s="11">
        <v>6.649365425</v>
      </c>
      <c r="E44" s="11">
        <v>10.5279417</v>
      </c>
      <c r="F44" s="11">
        <v>0.9370974302</v>
      </c>
      <c r="G44" s="11">
        <v>71.97216034</v>
      </c>
      <c r="H44" s="11">
        <v>0.8413203359</v>
      </c>
      <c r="I44" s="11">
        <v>-0.1596499234</v>
      </c>
      <c r="J44" s="11">
        <v>0.6079052687</v>
      </c>
      <c r="K44" s="11">
        <v>0.754119575</v>
      </c>
      <c r="L44" s="11">
        <v>0.2529880106</v>
      </c>
      <c r="M44" s="11">
        <v>0.4406253397</v>
      </c>
      <c r="N44" s="11">
        <v>0.8965236545</v>
      </c>
      <c r="O44" s="11">
        <v>1.345152617</v>
      </c>
      <c r="P44" s="11">
        <v>1.794548273</v>
      </c>
      <c r="Q44" s="11">
        <v>0.2698826492</v>
      </c>
      <c r="R44" s="11">
        <v>0.33</v>
      </c>
      <c r="S44" s="11">
        <v>0.3203</v>
      </c>
      <c r="T44" s="11">
        <v>0.328147918</v>
      </c>
    </row>
    <row r="45">
      <c r="A45" s="9" t="s">
        <v>67</v>
      </c>
      <c r="B45" s="11">
        <v>127.0</v>
      </c>
      <c r="C45" s="11">
        <v>4.114</v>
      </c>
      <c r="D45" s="11">
        <v>3.97205925</v>
      </c>
      <c r="E45" s="11">
        <v>9.690262794</v>
      </c>
      <c r="F45" s="11">
        <v>0.7360961437</v>
      </c>
      <c r="G45" s="11">
        <v>54.93886566</v>
      </c>
      <c r="H45" s="11">
        <v>0.5659658313</v>
      </c>
      <c r="I45" s="11">
        <v>-0.2155151367</v>
      </c>
      <c r="J45" s="11">
        <v>0.8101196885</v>
      </c>
      <c r="K45" s="11">
        <v>0.4699985087</v>
      </c>
      <c r="L45" s="11">
        <v>0.2657430768</v>
      </c>
      <c r="M45" s="11">
        <v>0.3647176623</v>
      </c>
      <c r="N45" s="11">
        <v>-0.2851576209</v>
      </c>
      <c r="O45" s="11">
        <v>-0.6663925648</v>
      </c>
      <c r="P45" s="11">
        <v>2.019146442</v>
      </c>
      <c r="Q45" s="11">
        <v>0.5083374381</v>
      </c>
      <c r="R45" s="9"/>
      <c r="S45" s="11">
        <v>0.422</v>
      </c>
      <c r="T45" s="11">
        <v>0.6073435545</v>
      </c>
    </row>
    <row r="46">
      <c r="A46" s="9" t="s">
        <v>68</v>
      </c>
      <c r="B46" s="11">
        <v>123.0</v>
      </c>
      <c r="C46" s="11">
        <v>4.187</v>
      </c>
      <c r="D46" s="11">
        <v>4.254445553</v>
      </c>
      <c r="E46" s="11">
        <v>8.972251892</v>
      </c>
      <c r="F46" s="11">
        <v>0.5325864553</v>
      </c>
      <c r="G46" s="11">
        <v>63.7734642</v>
      </c>
      <c r="H46" s="11">
        <v>0.65872401</v>
      </c>
      <c r="I46" s="11">
        <v>-0.2544491887</v>
      </c>
      <c r="J46" s="11">
        <v>0.3208875954</v>
      </c>
      <c r="K46" s="11">
        <v>0.5591539145</v>
      </c>
      <c r="L46" s="11">
        <v>0.2500878572</v>
      </c>
      <c r="M46" s="11">
        <v>0.6108416319</v>
      </c>
      <c r="N46" s="11">
        <v>-0.3294366002</v>
      </c>
      <c r="O46" s="11">
        <v>0.4215568304</v>
      </c>
      <c r="P46" s="11">
        <v>1.958423615</v>
      </c>
      <c r="Q46" s="11">
        <v>0.460324049</v>
      </c>
      <c r="R46" s="11">
        <v>0.413</v>
      </c>
      <c r="S46" s="11">
        <v>0.4034375</v>
      </c>
      <c r="T46" s="11">
        <v>0.4627374113</v>
      </c>
    </row>
    <row r="47">
      <c r="A47" s="9" t="s">
        <v>69</v>
      </c>
      <c r="B47" s="11">
        <v>25.0</v>
      </c>
      <c r="C47" s="11">
        <v>6.672</v>
      </c>
      <c r="D47" s="11">
        <v>6.702362061</v>
      </c>
      <c r="E47" s="11">
        <v>10.66480923</v>
      </c>
      <c r="F47" s="11">
        <v>0.9264066219</v>
      </c>
      <c r="G47" s="11">
        <v>70.59593964</v>
      </c>
      <c r="H47" s="11">
        <v>0.9044404626</v>
      </c>
      <c r="I47" s="11">
        <v>0.0603171289</v>
      </c>
      <c r="J47" s="11">
        <v>0.6792367101</v>
      </c>
      <c r="K47" s="11">
        <v>0.8037393093</v>
      </c>
      <c r="L47" s="11">
        <v>0.1695761681</v>
      </c>
      <c r="M47" s="11">
        <v>0.516928196</v>
      </c>
      <c r="N47" s="11">
        <v>1.084679723</v>
      </c>
      <c r="O47" s="11">
        <v>1.656006575</v>
      </c>
      <c r="P47" s="11">
        <v>1.830847383</v>
      </c>
      <c r="Q47" s="11">
        <v>0.2731645107</v>
      </c>
      <c r="R47" s="9"/>
      <c r="S47" s="11">
        <v>0.3115714286</v>
      </c>
      <c r="T47" s="11">
        <v>0.405439347</v>
      </c>
    </row>
    <row r="48">
      <c r="A48" s="9" t="s">
        <v>70</v>
      </c>
      <c r="B48" s="11">
        <v>81.0</v>
      </c>
      <c r="C48" s="11">
        <v>5.091</v>
      </c>
      <c r="D48" s="11">
        <v>5.057261944</v>
      </c>
      <c r="E48" s="11">
        <v>8.197658539</v>
      </c>
      <c r="F48" s="11">
        <v>0.6851118803</v>
      </c>
      <c r="G48" s="11">
        <v>53.58569717</v>
      </c>
      <c r="H48" s="11">
        <v>0.6794184446</v>
      </c>
      <c r="I48" s="11">
        <v>0.04771926627</v>
      </c>
      <c r="J48" s="11">
        <v>0.8978361487</v>
      </c>
      <c r="K48" s="11">
        <v>0.7596880198</v>
      </c>
      <c r="L48" s="11">
        <v>0.1523763835</v>
      </c>
      <c r="M48" s="11">
        <v>0.5767508149</v>
      </c>
      <c r="N48" s="11">
        <v>0.2810235918</v>
      </c>
      <c r="O48" s="11">
        <v>-0.00911937654</v>
      </c>
      <c r="P48" s="11">
        <v>2.139453173</v>
      </c>
      <c r="Q48" s="11">
        <v>0.4230457544</v>
      </c>
      <c r="R48" s="11">
        <v>0.422</v>
      </c>
      <c r="S48" s="11">
        <v>0.425</v>
      </c>
      <c r="T48" s="9"/>
    </row>
    <row r="49">
      <c r="A49" s="9" t="s">
        <v>71</v>
      </c>
      <c r="B49" s="11">
        <v>66.0</v>
      </c>
      <c r="C49" s="11">
        <v>5.435</v>
      </c>
      <c r="D49" s="11">
        <v>5.096354008</v>
      </c>
      <c r="E49" s="11">
        <v>10.10087299</v>
      </c>
      <c r="F49" s="11">
        <v>0.8121411204</v>
      </c>
      <c r="G49" s="11">
        <v>70.67931366</v>
      </c>
      <c r="H49" s="11">
        <v>0.37261042</v>
      </c>
      <c r="I49" s="11">
        <v>-0.3109920621</v>
      </c>
      <c r="J49" s="11">
        <v>0.9589089751</v>
      </c>
      <c r="K49" s="11">
        <v>0.5806875825</v>
      </c>
      <c r="L49" s="11">
        <v>0.3515062928</v>
      </c>
      <c r="M49" s="11">
        <v>0.1262189895</v>
      </c>
      <c r="N49" s="11">
        <v>0.2417709082</v>
      </c>
      <c r="O49" s="11">
        <v>0.271006763</v>
      </c>
      <c r="P49" s="11">
        <v>2.490795374</v>
      </c>
      <c r="Q49" s="11">
        <v>0.4887406528</v>
      </c>
      <c r="R49" s="11">
        <v>0.363</v>
      </c>
      <c r="S49" s="11">
        <v>0.3469090909</v>
      </c>
      <c r="T49" s="11">
        <v>0.3441457748</v>
      </c>
    </row>
    <row r="50">
      <c r="A50" s="9" t="s">
        <v>72</v>
      </c>
      <c r="B50" s="11">
        <v>44.0</v>
      </c>
      <c r="C50" s="11">
        <v>5.965</v>
      </c>
      <c r="D50" s="11">
        <v>5.855717182</v>
      </c>
      <c r="E50" s="11">
        <v>8.839147568</v>
      </c>
      <c r="F50" s="11">
        <v>0.8021489978</v>
      </c>
      <c r="G50" s="11">
        <v>62.10200882</v>
      </c>
      <c r="H50" s="11">
        <v>0.8654720187</v>
      </c>
      <c r="I50" s="11">
        <v>0.01672626473</v>
      </c>
      <c r="J50" s="11">
        <v>0.8209239841</v>
      </c>
      <c r="K50" s="11">
        <v>0.862783432</v>
      </c>
      <c r="L50" s="11">
        <v>0.3494049609</v>
      </c>
      <c r="M50" s="11">
        <v>0.5024558306</v>
      </c>
      <c r="N50" s="11">
        <v>-0.4949794114</v>
      </c>
      <c r="O50" s="11">
        <v>-0.6657077074</v>
      </c>
      <c r="P50" s="11">
        <v>2.68243742</v>
      </c>
      <c r="Q50" s="11">
        <v>0.4580886364</v>
      </c>
      <c r="R50" s="9"/>
      <c r="S50" s="11">
        <v>0.52675</v>
      </c>
      <c r="T50" s="11">
        <v>0.4863206744</v>
      </c>
    </row>
    <row r="51">
      <c r="A51" s="9" t="s">
        <v>73</v>
      </c>
      <c r="B51" s="11">
        <v>139.0</v>
      </c>
      <c r="C51" s="11">
        <v>3.847</v>
      </c>
      <c r="D51" s="11">
        <v>3.651554823</v>
      </c>
      <c r="E51" s="11">
        <v>7.429011345</v>
      </c>
      <c r="F51" s="11">
        <v>0.5422952771</v>
      </c>
      <c r="G51" s="11">
        <v>48.79819107</v>
      </c>
      <c r="H51" s="11">
        <v>0.6461878419</v>
      </c>
      <c r="I51" s="11">
        <v>0.01155864913</v>
      </c>
      <c r="J51" s="11">
        <v>0.7944502234</v>
      </c>
      <c r="K51" s="11">
        <v>0.6772125959</v>
      </c>
      <c r="L51" s="11">
        <v>0.2845733762</v>
      </c>
      <c r="M51" s="11">
        <v>0.5571724772</v>
      </c>
      <c r="N51" s="11">
        <v>-1.150450587</v>
      </c>
      <c r="O51" s="11">
        <v>-1.184596658</v>
      </c>
      <c r="P51" s="11">
        <v>1.659664035</v>
      </c>
      <c r="Q51" s="11">
        <v>0.4545088708</v>
      </c>
      <c r="R51" s="11">
        <v>0.337</v>
      </c>
      <c r="S51" s="11">
        <v>0.387</v>
      </c>
      <c r="T51" s="11">
        <v>0.5044803023</v>
      </c>
    </row>
    <row r="52">
      <c r="A52" s="9" t="s">
        <v>74</v>
      </c>
      <c r="B52" s="11">
        <v>117.0</v>
      </c>
      <c r="C52" s="11">
        <v>4.341</v>
      </c>
      <c r="D52" s="11">
        <v>4.413475037</v>
      </c>
      <c r="E52" s="11">
        <v>7.368234158</v>
      </c>
      <c r="F52" s="11">
        <v>0.7486627102</v>
      </c>
      <c r="G52" s="11">
        <v>52.02882004</v>
      </c>
      <c r="H52" s="11">
        <v>0.4824858606</v>
      </c>
      <c r="I52" s="11">
        <v>0.2925466001</v>
      </c>
      <c r="J52" s="11">
        <v>0.7171663642</v>
      </c>
      <c r="K52" s="11">
        <v>0.593434155</v>
      </c>
      <c r="L52" s="11">
        <v>0.2838064134</v>
      </c>
      <c r="M52" s="11">
        <v>0.3673265278</v>
      </c>
      <c r="N52" s="11">
        <v>-0.775418222</v>
      </c>
      <c r="O52" s="11">
        <v>-1.287150621</v>
      </c>
      <c r="P52" s="11">
        <v>1.783457279</v>
      </c>
      <c r="Q52" s="11">
        <v>0.404093653</v>
      </c>
      <c r="R52" s="11">
        <v>0.409</v>
      </c>
      <c r="S52" s="11">
        <v>0.409</v>
      </c>
      <c r="T52" s="11">
        <v>0.4072239995</v>
      </c>
    </row>
    <row r="53">
      <c r="A53" s="9" t="s">
        <v>75</v>
      </c>
      <c r="B53" s="11">
        <v>79.0</v>
      </c>
      <c r="C53" s="11">
        <v>5.142</v>
      </c>
      <c r="D53" s="11">
        <v>4.602218151</v>
      </c>
      <c r="E53" s="11">
        <v>8.327683449</v>
      </c>
      <c r="F53" s="11">
        <v>0.7791948915</v>
      </c>
      <c r="G53" s="11">
        <v>62.92237854</v>
      </c>
      <c r="H53" s="11">
        <v>0.7004520893</v>
      </c>
      <c r="I53" s="11">
        <v>0.003997721244</v>
      </c>
      <c r="J53" s="11">
        <v>0.8714371324</v>
      </c>
      <c r="K53" s="11">
        <v>0.8465103507</v>
      </c>
      <c r="L53" s="11">
        <v>0.2935912609</v>
      </c>
      <c r="M53" s="11">
        <v>0.2633529603</v>
      </c>
      <c r="N53" s="11">
        <v>-0.4099466503</v>
      </c>
      <c r="O53" s="11">
        <v>-0.7463109493</v>
      </c>
      <c r="P53" s="11">
        <v>2.548845053</v>
      </c>
      <c r="Q53" s="11">
        <v>0.55382967</v>
      </c>
      <c r="R53" s="11">
        <v>0.574</v>
      </c>
      <c r="S53" s="11">
        <v>0.5556</v>
      </c>
      <c r="T53" s="11">
        <v>0.4766641855</v>
      </c>
    </row>
    <row r="54">
      <c r="A54" s="9" t="s">
        <v>519</v>
      </c>
      <c r="B54" s="11">
        <v>61.0</v>
      </c>
      <c r="C54" s="11">
        <v>5.523</v>
      </c>
      <c r="D54" s="11">
        <v>5.483764648</v>
      </c>
      <c r="E54" s="11">
        <v>10.82668686</v>
      </c>
      <c r="F54" s="11">
        <v>0.8264256716</v>
      </c>
      <c r="G54" s="11">
        <v>75.28047943</v>
      </c>
      <c r="H54" s="11">
        <v>0.8797524571</v>
      </c>
      <c r="I54" s="11">
        <v>0.2046568394</v>
      </c>
      <c r="J54" s="11">
        <v>0.3797831535</v>
      </c>
      <c r="K54" s="11">
        <v>0.7151373029</v>
      </c>
      <c r="L54" s="11">
        <v>0.1833492666</v>
      </c>
      <c r="M54" s="11">
        <v>0.4979059398</v>
      </c>
      <c r="N54" s="11">
        <v>0.8229994774</v>
      </c>
      <c r="O54" s="11">
        <v>1.776014566</v>
      </c>
      <c r="P54" s="11">
        <v>1.937088728</v>
      </c>
      <c r="Q54" s="11">
        <v>0.3532406688</v>
      </c>
      <c r="R54" s="9"/>
      <c r="S54" s="9"/>
      <c r="T54" s="9"/>
    </row>
    <row r="55">
      <c r="A55" s="9" t="s">
        <v>77</v>
      </c>
      <c r="B55" s="11">
        <v>102.0</v>
      </c>
      <c r="C55" s="11">
        <v>4.775</v>
      </c>
      <c r="D55" s="11">
        <v>4.683358192</v>
      </c>
      <c r="E55" s="11">
        <v>10.02491188</v>
      </c>
      <c r="F55" s="11">
        <v>0.9061139822</v>
      </c>
      <c r="G55" s="11">
        <v>66.05580139</v>
      </c>
      <c r="H55" s="11">
        <v>0.5692315102</v>
      </c>
      <c r="I55" s="11">
        <v>-0.1470437348</v>
      </c>
      <c r="J55" s="11">
        <v>0.9302973151</v>
      </c>
      <c r="K55" s="11">
        <v>0.6519079804</v>
      </c>
      <c r="L55" s="11">
        <v>0.3153980076</v>
      </c>
      <c r="M55" s="11">
        <v>0.2097782642</v>
      </c>
      <c r="N55" s="11">
        <v>0.7125812173</v>
      </c>
      <c r="O55" s="11">
        <v>0.64710778</v>
      </c>
      <c r="P55" s="11">
        <v>2.094283819</v>
      </c>
      <c r="Q55" s="11">
        <v>0.4471756518</v>
      </c>
      <c r="R55" s="11">
        <v>0.305</v>
      </c>
      <c r="S55" s="11">
        <v>0.2968181818</v>
      </c>
      <c r="T55" s="11">
        <v>0.3106411994</v>
      </c>
    </row>
    <row r="56">
      <c r="A56" s="9" t="s">
        <v>78</v>
      </c>
      <c r="B56" s="11">
        <v>9.0</v>
      </c>
      <c r="C56" s="11">
        <v>7.355</v>
      </c>
      <c r="D56" s="11">
        <v>7.590660095</v>
      </c>
      <c r="E56" s="11">
        <v>10.58997154</v>
      </c>
      <c r="F56" s="11">
        <v>0.9789652824</v>
      </c>
      <c r="G56" s="11">
        <v>72.80523682</v>
      </c>
      <c r="H56" s="11">
        <v>0.9046545029</v>
      </c>
      <c r="I56" s="11">
        <v>0.2337452918</v>
      </c>
      <c r="J56" s="11">
        <v>0.7585856318</v>
      </c>
      <c r="K56" s="11">
        <v>0.8997184634</v>
      </c>
      <c r="L56" s="11">
        <v>0.157153815</v>
      </c>
      <c r="M56" s="11">
        <v>0.2573355734</v>
      </c>
      <c r="N56" s="11">
        <v>1.34399116</v>
      </c>
      <c r="O56" s="11">
        <v>1.545394659</v>
      </c>
      <c r="P56" s="11">
        <v>1.569349289</v>
      </c>
      <c r="Q56" s="11">
        <v>0.2067474127</v>
      </c>
      <c r="R56" s="11">
        <v>0.268</v>
      </c>
      <c r="S56" s="11">
        <v>0.2800909091</v>
      </c>
      <c r="T56" s="11">
        <v>0.4028895199</v>
      </c>
    </row>
    <row r="57">
      <c r="A57" s="9" t="s">
        <v>79</v>
      </c>
      <c r="B57" s="11">
        <v>103.0</v>
      </c>
      <c r="C57" s="11">
        <v>4.772</v>
      </c>
      <c r="D57" s="11">
        <v>4.720146656</v>
      </c>
      <c r="E57" s="11">
        <v>8.482096672</v>
      </c>
      <c r="F57" s="11">
        <v>0.5105745792</v>
      </c>
      <c r="G57" s="11">
        <v>58.20915604</v>
      </c>
      <c r="H57" s="11">
        <v>0.6093201041</v>
      </c>
      <c r="I57" s="11">
        <v>0.05529278517</v>
      </c>
      <c r="J57" s="11">
        <v>0.8296147585</v>
      </c>
      <c r="K57" s="11">
        <v>0.6287343502</v>
      </c>
      <c r="L57" s="11">
        <v>0.2948410213</v>
      </c>
      <c r="M57" s="11">
        <v>0.5392065048</v>
      </c>
      <c r="N57" s="11">
        <v>-0.4449278414</v>
      </c>
      <c r="O57" s="11">
        <v>-0.3072330058</v>
      </c>
      <c r="P57" s="11">
        <v>1.964058876</v>
      </c>
      <c r="Q57" s="11">
        <v>0.4161012471</v>
      </c>
      <c r="R57" s="9"/>
      <c r="S57" s="11">
        <v>0.352</v>
      </c>
      <c r="T57" s="11">
        <v>0.3940365314</v>
      </c>
    </row>
    <row r="58">
      <c r="A58" s="9" t="s">
        <v>80</v>
      </c>
      <c r="B58" s="11">
        <v>71.0</v>
      </c>
      <c r="C58" s="11">
        <v>5.348</v>
      </c>
      <c r="D58" s="11">
        <v>5.36777401</v>
      </c>
      <c r="E58" s="11">
        <v>9.132506371</v>
      </c>
      <c r="F58" s="11">
        <v>0.8336211443</v>
      </c>
      <c r="G58" s="11">
        <v>59.83226013</v>
      </c>
      <c r="H58" s="11">
        <v>0.7703193426</v>
      </c>
      <c r="I58" s="11">
        <v>0.3406031728</v>
      </c>
      <c r="J58" s="11">
        <v>0.9615888596</v>
      </c>
      <c r="K58" s="11">
        <v>0.8969274163</v>
      </c>
      <c r="L58" s="11">
        <v>0.2289796025</v>
      </c>
      <c r="M58" s="11">
        <v>0.6725809574</v>
      </c>
      <c r="N58" s="11">
        <v>-0.2628250718</v>
      </c>
      <c r="O58" s="11">
        <v>-0.4417856336</v>
      </c>
      <c r="P58" s="11">
        <v>1.602591753</v>
      </c>
      <c r="Q58" s="11">
        <v>0.2985579669</v>
      </c>
      <c r="R58" s="9"/>
      <c r="S58" s="11">
        <v>0.395</v>
      </c>
      <c r="T58" s="11">
        <v>0.4123979807</v>
      </c>
    </row>
    <row r="59">
      <c r="A59" s="9" t="s">
        <v>81</v>
      </c>
      <c r="B59" s="11">
        <v>106.0</v>
      </c>
      <c r="C59" s="11">
        <v>4.643</v>
      </c>
      <c r="D59" s="11">
        <v>4.608927727</v>
      </c>
      <c r="E59" s="11">
        <v>9.718718529</v>
      </c>
      <c r="F59" s="11">
        <v>0.5995426178</v>
      </c>
      <c r="G59" s="11">
        <v>64.69434357</v>
      </c>
      <c r="H59" s="11">
        <v>0.7644184232</v>
      </c>
      <c r="I59" s="9"/>
      <c r="J59" s="11">
        <v>0.6777071357</v>
      </c>
      <c r="K59" s="11">
        <v>0.6085979342</v>
      </c>
      <c r="L59" s="11">
        <v>0.5249687433</v>
      </c>
      <c r="M59" s="11">
        <v>0.7185541987</v>
      </c>
      <c r="N59" s="11">
        <v>-1.462069392</v>
      </c>
      <c r="O59" s="11">
        <v>-0.9143994451</v>
      </c>
      <c r="P59" s="11">
        <v>2.500261784</v>
      </c>
      <c r="Q59" s="11">
        <v>0.5424823165</v>
      </c>
      <c r="R59" s="9"/>
      <c r="S59" s="11">
        <v>0.4132</v>
      </c>
      <c r="T59" s="11">
        <v>0.4276078939</v>
      </c>
    </row>
    <row r="60">
      <c r="A60" s="9" t="s">
        <v>82</v>
      </c>
      <c r="B60" s="11">
        <v>97.0</v>
      </c>
      <c r="C60" s="11">
        <v>4.817</v>
      </c>
      <c r="D60" s="11">
        <v>4.659508705</v>
      </c>
      <c r="E60" s="11">
        <v>9.590554237</v>
      </c>
      <c r="F60" s="11">
        <v>0.7301182151</v>
      </c>
      <c r="G60" s="11">
        <v>60.08565903</v>
      </c>
      <c r="H60" s="11">
        <v>0.3145646155</v>
      </c>
      <c r="I60" s="11">
        <v>-0.05977096036</v>
      </c>
      <c r="J60" s="11">
        <v>0.78919065</v>
      </c>
      <c r="K60" s="11">
        <v>0.4229276478</v>
      </c>
      <c r="L60" s="11">
        <v>0.4490588903</v>
      </c>
      <c r="M60" s="11">
        <v>0.339846313</v>
      </c>
      <c r="N60" s="11">
        <v>-1.50511539</v>
      </c>
      <c r="O60" s="11">
        <v>-1.258518577</v>
      </c>
      <c r="P60" s="11">
        <v>1.971013665</v>
      </c>
      <c r="Q60" s="11">
        <v>0.423008889</v>
      </c>
      <c r="R60" s="11">
        <v>0.295</v>
      </c>
      <c r="S60" s="11">
        <v>0.2905</v>
      </c>
      <c r="T60" s="11">
        <v>0.3372286558</v>
      </c>
    </row>
    <row r="61">
      <c r="A61" s="9" t="s">
        <v>83</v>
      </c>
      <c r="B61" s="11">
        <v>18.0</v>
      </c>
      <c r="C61" s="11">
        <v>7.076</v>
      </c>
      <c r="D61" s="11">
        <v>6.964645386</v>
      </c>
      <c r="E61" s="11">
        <v>10.71657276</v>
      </c>
      <c r="F61" s="11">
        <v>0.9617859125</v>
      </c>
      <c r="G61" s="11">
        <v>70.86531067</v>
      </c>
      <c r="H61" s="11">
        <v>0.9021945596</v>
      </c>
      <c r="I61" s="11">
        <v>0.2918332815</v>
      </c>
      <c r="J61" s="11">
        <v>0.5726322532</v>
      </c>
      <c r="K61" s="11">
        <v>0.8352019787</v>
      </c>
      <c r="L61" s="11">
        <v>0.2366615683</v>
      </c>
      <c r="M61" s="11">
        <v>0.3458727002</v>
      </c>
      <c r="N61" s="11">
        <v>1.131797075</v>
      </c>
      <c r="O61" s="11">
        <v>1.579027534</v>
      </c>
      <c r="P61" s="11">
        <v>1.870121717</v>
      </c>
      <c r="Q61" s="11">
        <v>0.2685164213</v>
      </c>
      <c r="R61" s="11">
        <v>0.325</v>
      </c>
      <c r="S61" s="11">
        <v>0.3255454545</v>
      </c>
      <c r="T61" s="11">
        <v>0.470194757</v>
      </c>
    </row>
    <row r="62">
      <c r="A62" s="9" t="s">
        <v>84</v>
      </c>
      <c r="B62" s="11">
        <v>11.0</v>
      </c>
      <c r="C62" s="11">
        <v>7.301</v>
      </c>
      <c r="D62" s="11">
        <v>7.110854626</v>
      </c>
      <c r="E62" s="11">
        <v>10.32817173</v>
      </c>
      <c r="F62" s="11">
        <v>0.9034155011</v>
      </c>
      <c r="G62" s="11">
        <v>71.74086761</v>
      </c>
      <c r="H62" s="11">
        <v>0.6814392209</v>
      </c>
      <c r="I62" s="11">
        <v>0.1451615542</v>
      </c>
      <c r="J62" s="11">
        <v>0.8623272777</v>
      </c>
      <c r="K62" s="11">
        <v>0.6651018262</v>
      </c>
      <c r="L62" s="11">
        <v>0.3192314506</v>
      </c>
      <c r="M62" s="11">
        <v>0.3435697556</v>
      </c>
      <c r="N62" s="11">
        <v>-0.217279762</v>
      </c>
      <c r="O62" s="11">
        <v>1.074690342</v>
      </c>
      <c r="P62" s="11">
        <v>1.740085363</v>
      </c>
      <c r="Q62" s="11">
        <v>0.2447083294</v>
      </c>
      <c r="R62" s="11">
        <v>0.414</v>
      </c>
      <c r="S62" s="11">
        <v>0.411</v>
      </c>
      <c r="T62" s="11">
        <v>0.2848124802</v>
      </c>
    </row>
    <row r="63">
      <c r="A63" s="9" t="s">
        <v>85</v>
      </c>
      <c r="B63" s="11">
        <v>42.0</v>
      </c>
      <c r="C63" s="11">
        <v>6.021</v>
      </c>
      <c r="D63" s="11">
        <v>5.839313984</v>
      </c>
      <c r="E63" s="11">
        <v>10.46958542</v>
      </c>
      <c r="F63" s="11">
        <v>0.86948663</v>
      </c>
      <c r="G63" s="11">
        <v>72.33071136</v>
      </c>
      <c r="H63" s="11">
        <v>0.570094943</v>
      </c>
      <c r="I63" s="11">
        <v>0.1045923606</v>
      </c>
      <c r="J63" s="11">
        <v>0.9083236456</v>
      </c>
      <c r="K63" s="11">
        <v>0.6697612405</v>
      </c>
      <c r="L63" s="11">
        <v>0.3876522481</v>
      </c>
      <c r="M63" s="11">
        <v>0.2806946039</v>
      </c>
      <c r="N63" s="11">
        <v>0.7125133872</v>
      </c>
      <c r="O63" s="11">
        <v>0.4100390971</v>
      </c>
      <c r="P63" s="11">
        <v>2.190985203</v>
      </c>
      <c r="Q63" s="11">
        <v>0.3752127886</v>
      </c>
      <c r="R63" s="11">
        <v>0.349</v>
      </c>
      <c r="S63" s="11">
        <v>0.3412727273</v>
      </c>
      <c r="T63" s="11">
        <v>0.3690492809</v>
      </c>
    </row>
    <row r="64">
      <c r="A64" s="9" t="s">
        <v>88</v>
      </c>
      <c r="B64" s="11">
        <v>40.0</v>
      </c>
      <c r="C64" s="11">
        <v>6.064</v>
      </c>
      <c r="D64" s="11">
        <v>5.968216419</v>
      </c>
      <c r="E64" s="11">
        <v>10.50143242</v>
      </c>
      <c r="F64" s="11">
        <v>0.9052954316</v>
      </c>
      <c r="G64" s="11">
        <v>74.19293976</v>
      </c>
      <c r="H64" s="11">
        <v>0.7528315187</v>
      </c>
      <c r="I64" s="9"/>
      <c r="J64" s="11">
        <v>0.6923874021</v>
      </c>
      <c r="K64" s="11">
        <v>0.7769108415</v>
      </c>
      <c r="L64" s="11">
        <v>0.1714747101</v>
      </c>
      <c r="M64" s="11">
        <v>0.1691780537</v>
      </c>
      <c r="N64" s="11">
        <v>1.024869084</v>
      </c>
      <c r="O64" s="11">
        <v>1.386078477</v>
      </c>
      <c r="P64" s="11">
        <v>1.902083993</v>
      </c>
      <c r="Q64" s="11">
        <v>0.3187022507</v>
      </c>
      <c r="R64" s="9"/>
      <c r="S64" s="11">
        <v>0.321</v>
      </c>
      <c r="T64" s="11">
        <v>0.3611557484</v>
      </c>
    </row>
    <row r="65">
      <c r="A65" s="9" t="s">
        <v>89</v>
      </c>
      <c r="B65" s="11">
        <v>70.0</v>
      </c>
      <c r="C65" s="11">
        <v>5.414</v>
      </c>
      <c r="D65" s="11">
        <v>5.131996155</v>
      </c>
      <c r="E65" s="11">
        <v>9.101000786</v>
      </c>
      <c r="F65" s="11">
        <v>0.8294963241</v>
      </c>
      <c r="G65" s="11">
        <v>63.78110504</v>
      </c>
      <c r="H65" s="11">
        <v>0.6931421161</v>
      </c>
      <c r="I65" s="11">
        <v>-0.160638839</v>
      </c>
      <c r="J65" s="9"/>
      <c r="K65" s="11">
        <v>0.5647245049</v>
      </c>
      <c r="L65" s="11">
        <v>0.3453364074</v>
      </c>
      <c r="M65" s="9"/>
      <c r="N65" s="11">
        <v>-0.6292351484</v>
      </c>
      <c r="O65" s="11">
        <v>0.1559111923</v>
      </c>
      <c r="P65" s="11">
        <v>2.095973015</v>
      </c>
      <c r="Q65" s="11">
        <v>0.4084128141</v>
      </c>
      <c r="R65" s="9"/>
      <c r="S65" s="11">
        <v>0.343</v>
      </c>
      <c r="T65" s="11">
        <v>0.3240623772</v>
      </c>
    </row>
    <row r="66">
      <c r="A66" s="9" t="s">
        <v>90</v>
      </c>
      <c r="B66" s="11">
        <v>54.0</v>
      </c>
      <c r="C66" s="11">
        <v>5.671</v>
      </c>
      <c r="D66" s="11">
        <v>5.759469509</v>
      </c>
      <c r="E66" s="11">
        <v>9.998214722</v>
      </c>
      <c r="F66" s="11">
        <v>0.8917166591</v>
      </c>
      <c r="G66" s="11">
        <v>61.42058945</v>
      </c>
      <c r="H66" s="11">
        <v>0.8398323059</v>
      </c>
      <c r="I66" s="11">
        <v>-0.1861950308</v>
      </c>
      <c r="J66" s="11">
        <v>0.8766818047</v>
      </c>
      <c r="K66" s="11">
        <v>0.7398428321</v>
      </c>
      <c r="L66" s="11">
        <v>0.1843814999</v>
      </c>
      <c r="M66" s="11">
        <v>0.7261606455</v>
      </c>
      <c r="N66" s="11">
        <v>-0.7925878763</v>
      </c>
      <c r="O66" s="11">
        <v>-0.6047688127</v>
      </c>
      <c r="P66" s="11">
        <v>1.966768384</v>
      </c>
      <c r="Q66" s="11">
        <v>0.3414843082</v>
      </c>
      <c r="R66" s="11">
        <v>0.275</v>
      </c>
      <c r="S66" s="11">
        <v>0.2950666667</v>
      </c>
      <c r="T66" s="11">
        <v>0.401825428</v>
      </c>
    </row>
    <row r="67">
      <c r="A67" s="9" t="s">
        <v>91</v>
      </c>
      <c r="B67" s="11">
        <v>114.0</v>
      </c>
      <c r="C67" s="11">
        <v>4.403</v>
      </c>
      <c r="D67" s="11">
        <v>4.547335148</v>
      </c>
      <c r="E67" s="11">
        <v>7.864229202</v>
      </c>
      <c r="F67" s="11">
        <v>0.83141011</v>
      </c>
      <c r="G67" s="11">
        <v>56.35370636</v>
      </c>
      <c r="H67" s="11">
        <v>0.6276541948</v>
      </c>
      <c r="I67" s="11">
        <v>0.08248769492</v>
      </c>
      <c r="J67" s="11">
        <v>0.9112730622</v>
      </c>
      <c r="K67" s="11">
        <v>0.7069639564</v>
      </c>
      <c r="L67" s="11">
        <v>0.1941772401</v>
      </c>
      <c r="M67" s="11">
        <v>0.4018447697</v>
      </c>
      <c r="N67" s="11">
        <v>-0.8056224585</v>
      </c>
      <c r="O67" s="11">
        <v>-0.6851089597</v>
      </c>
      <c r="P67" s="11">
        <v>1.782849431</v>
      </c>
      <c r="Q67" s="11">
        <v>0.3920646608</v>
      </c>
      <c r="R67" s="9"/>
      <c r="S67" s="11">
        <v>0.485</v>
      </c>
      <c r="T67" s="11">
        <v>0.5602175593</v>
      </c>
    </row>
    <row r="68">
      <c r="A68" s="9" t="s">
        <v>92</v>
      </c>
      <c r="B68" s="11">
        <v>78.0</v>
      </c>
      <c r="C68" s="11">
        <v>5.222</v>
      </c>
      <c r="D68" s="11">
        <v>5.639588356</v>
      </c>
      <c r="E68" s="11">
        <v>9.034417152</v>
      </c>
      <c r="F68" s="11">
        <v>0.7571471334</v>
      </c>
      <c r="G68" s="11">
        <v>61.22325897</v>
      </c>
      <c r="H68" s="11">
        <v>0.6357933879</v>
      </c>
      <c r="I68" s="11">
        <v>0.01928925887</v>
      </c>
      <c r="J68" s="11">
        <v>0.9496514201</v>
      </c>
      <c r="K68" s="11">
        <v>0.5955715775</v>
      </c>
      <c r="L68" s="11">
        <v>0.09963038564</v>
      </c>
      <c r="M68" s="11">
        <v>0.3123989701</v>
      </c>
      <c r="N68" s="9"/>
      <c r="O68" s="9"/>
      <c r="P68" s="11">
        <v>2.442061186</v>
      </c>
      <c r="Q68" s="11">
        <v>0.4330211878</v>
      </c>
      <c r="R68" s="9"/>
      <c r="S68" s="9"/>
      <c r="T68" s="11">
        <v>0.3740545511</v>
      </c>
    </row>
    <row r="69">
      <c r="A69" s="9" t="s">
        <v>93</v>
      </c>
      <c r="B69" s="11">
        <v>29.0</v>
      </c>
      <c r="C69" s="11">
        <v>6.515</v>
      </c>
      <c r="D69" s="11">
        <v>6.221094608</v>
      </c>
      <c r="E69" s="11">
        <v>11.25955486</v>
      </c>
      <c r="F69" s="11">
        <v>0.8889166713</v>
      </c>
      <c r="G69" s="11">
        <v>64.8392334</v>
      </c>
      <c r="H69" s="11">
        <v>0.9340495467</v>
      </c>
      <c r="I69" s="9"/>
      <c r="J69" s="9"/>
      <c r="K69" s="11">
        <v>0.8207085729</v>
      </c>
      <c r="L69" s="11">
        <v>0.09549049288</v>
      </c>
      <c r="M69" s="9"/>
      <c r="N69" s="11">
        <v>-0.2196858674</v>
      </c>
      <c r="O69" s="11">
        <v>0.01757476479</v>
      </c>
      <c r="P69" s="11">
        <v>1.61350131</v>
      </c>
      <c r="Q69" s="11">
        <v>0.2593597174</v>
      </c>
      <c r="R69" s="9"/>
      <c r="S69" s="9"/>
      <c r="T69" s="11">
        <v>0.3713550866</v>
      </c>
    </row>
    <row r="70">
      <c r="A70" s="9" t="s">
        <v>94</v>
      </c>
      <c r="B70" s="11">
        <v>84.0</v>
      </c>
      <c r="C70" s="11">
        <v>5.042</v>
      </c>
      <c r="D70" s="11">
        <v>5.207785606</v>
      </c>
      <c r="E70" s="11">
        <v>7.962011337</v>
      </c>
      <c r="F70" s="11">
        <v>0.8561817408</v>
      </c>
      <c r="G70" s="11">
        <v>61.88621521</v>
      </c>
      <c r="H70" s="11">
        <v>0.7027316689</v>
      </c>
      <c r="I70" s="11">
        <v>-0.05572851747</v>
      </c>
      <c r="J70" s="11">
        <v>0.8920367956</v>
      </c>
      <c r="K70" s="11">
        <v>0.6905240417</v>
      </c>
      <c r="L70" s="11">
        <v>0.1823832691</v>
      </c>
      <c r="M70" s="11">
        <v>0.5132870674</v>
      </c>
      <c r="N70" s="11">
        <v>-0.7611742616</v>
      </c>
      <c r="O70" s="11">
        <v>-0.8151615262</v>
      </c>
      <c r="P70" s="11">
        <v>1.584668517</v>
      </c>
      <c r="Q70" s="11">
        <v>0.3042883575</v>
      </c>
      <c r="R70" s="11">
        <v>0.274</v>
      </c>
      <c r="S70" s="11">
        <v>0.306375</v>
      </c>
      <c r="T70" s="11">
        <v>0.3260069191</v>
      </c>
    </row>
    <row r="71">
      <c r="A71" s="9" t="s">
        <v>345</v>
      </c>
      <c r="B71" s="11">
        <v>101.0</v>
      </c>
      <c r="C71" s="11">
        <v>4.787</v>
      </c>
      <c r="D71" s="11">
        <v>4.876084805</v>
      </c>
      <c r="E71" s="11">
        <v>8.417757988</v>
      </c>
      <c r="F71" s="11">
        <v>0.6926279068</v>
      </c>
      <c r="G71" s="11">
        <v>56.26917648</v>
      </c>
      <c r="H71" s="9"/>
      <c r="I71" s="11">
        <v>0.2380681485</v>
      </c>
      <c r="J71" s="9"/>
      <c r="K71" s="11">
        <v>0.9168009758</v>
      </c>
      <c r="L71" s="11">
        <v>0.3866792321</v>
      </c>
      <c r="M71" s="9"/>
      <c r="N71" s="11">
        <v>-0.8049160838</v>
      </c>
      <c r="O71" s="11">
        <v>-0.8821674585</v>
      </c>
      <c r="P71" s="11">
        <v>1.696086407</v>
      </c>
      <c r="Q71" s="11">
        <v>0.3478377461</v>
      </c>
      <c r="R71" s="11">
        <v>0.364</v>
      </c>
      <c r="S71" s="11">
        <v>0.348</v>
      </c>
      <c r="T71" s="11">
        <v>0.6117562056</v>
      </c>
    </row>
    <row r="72">
      <c r="A72" s="9" t="s">
        <v>95</v>
      </c>
      <c r="B72" s="11">
        <v>83.0</v>
      </c>
      <c r="C72" s="11">
        <v>5.046</v>
      </c>
      <c r="D72" s="11">
        <v>5.125025272</v>
      </c>
      <c r="E72" s="11">
        <v>9.944042206</v>
      </c>
      <c r="F72" s="11">
        <v>0.8511952162</v>
      </c>
      <c r="G72" s="11">
        <v>64.80504608</v>
      </c>
      <c r="H72" s="11">
        <v>0.563811779</v>
      </c>
      <c r="I72" s="11">
        <v>-0.04499488696</v>
      </c>
      <c r="J72" s="11">
        <v>0.8949793577</v>
      </c>
      <c r="K72" s="11">
        <v>0.560012877</v>
      </c>
      <c r="L72" s="11">
        <v>0.232224524</v>
      </c>
      <c r="M72" s="11">
        <v>0.1912198067</v>
      </c>
      <c r="N72" s="11">
        <v>0.6145711541</v>
      </c>
      <c r="O72" s="11">
        <v>0.7214947939</v>
      </c>
      <c r="P72" s="11">
        <v>1.890645146</v>
      </c>
      <c r="Q72" s="11">
        <v>0.3689045608</v>
      </c>
      <c r="R72" s="11">
        <v>0.352</v>
      </c>
      <c r="S72" s="11">
        <v>0.362</v>
      </c>
      <c r="T72" s="11">
        <v>0.3217988908</v>
      </c>
    </row>
    <row r="73">
      <c r="A73" s="9" t="s">
        <v>96</v>
      </c>
      <c r="B73" s="11">
        <v>91.0</v>
      </c>
      <c r="C73" s="11">
        <v>4.931</v>
      </c>
      <c r="D73" s="11">
        <v>4.572566986</v>
      </c>
      <c r="E73" s="11">
        <v>9.619617462</v>
      </c>
      <c r="F73" s="11">
        <v>0.7126114964</v>
      </c>
      <c r="G73" s="11">
        <v>68.10767365</v>
      </c>
      <c r="H73" s="11">
        <v>0.6206271648</v>
      </c>
      <c r="I73" s="11">
        <v>-0.007968697697</v>
      </c>
      <c r="J73" s="11">
        <v>0.8557775617</v>
      </c>
      <c r="K73" s="11">
        <v>0.4994409084</v>
      </c>
      <c r="L73" s="11">
        <v>0.3388568461</v>
      </c>
      <c r="M73" s="9"/>
      <c r="N73" s="11">
        <v>-1.025322795</v>
      </c>
      <c r="O73" s="11">
        <v>-0.5212273598</v>
      </c>
      <c r="P73" s="11">
        <v>2.328357935</v>
      </c>
      <c r="Q73" s="11">
        <v>0.509201467</v>
      </c>
      <c r="R73" s="9"/>
      <c r="S73" s="11">
        <v>0.318</v>
      </c>
      <c r="T73" s="11">
        <v>0.3702098131</v>
      </c>
    </row>
    <row r="74">
      <c r="A74" s="9" t="s">
        <v>98</v>
      </c>
      <c r="B74" s="11">
        <v>73.0</v>
      </c>
      <c r="C74" s="11">
        <v>5.34</v>
      </c>
      <c r="D74" s="11">
        <v>5.754394054</v>
      </c>
      <c r="E74" s="11">
        <v>10.02394676</v>
      </c>
      <c r="F74" s="11">
        <v>0.8549309373</v>
      </c>
      <c r="G74" s="11">
        <v>61.14139557</v>
      </c>
      <c r="H74" s="11">
        <v>0.7115188837</v>
      </c>
      <c r="I74" s="11">
        <v>-0.06226363778</v>
      </c>
      <c r="J74" s="11">
        <v>0.7905561328</v>
      </c>
      <c r="K74" s="11">
        <v>0.6948840022</v>
      </c>
      <c r="L74" s="11">
        <v>0.3161496818</v>
      </c>
      <c r="M74" s="9"/>
      <c r="N74" s="11">
        <v>-1.243850827</v>
      </c>
      <c r="O74" s="11">
        <v>-1.40801692</v>
      </c>
      <c r="P74" s="11">
        <v>2.278058529</v>
      </c>
      <c r="Q74" s="11">
        <v>0.3958815634</v>
      </c>
      <c r="R74" s="9"/>
      <c r="S74" s="9"/>
      <c r="T74" s="11">
        <v>0.3474021852</v>
      </c>
    </row>
    <row r="75">
      <c r="A75" s="9" t="s">
        <v>99</v>
      </c>
      <c r="B75" s="11">
        <v>68.0</v>
      </c>
      <c r="C75" s="11">
        <v>5.426</v>
      </c>
      <c r="D75" s="11">
        <v>5.771037102</v>
      </c>
      <c r="E75" s="11">
        <v>10.08793449</v>
      </c>
      <c r="F75" s="11">
        <v>0.918690145</v>
      </c>
      <c r="G75" s="11">
        <v>64.88002777</v>
      </c>
      <c r="H75" s="11">
        <v>0.5030271411</v>
      </c>
      <c r="I75" s="11">
        <v>-0.2819199264</v>
      </c>
      <c r="J75" s="11">
        <v>0.9569592476</v>
      </c>
      <c r="K75" s="11">
        <v>0.5809710026</v>
      </c>
      <c r="L75" s="11">
        <v>0.2773855627</v>
      </c>
      <c r="M75" s="11">
        <v>0.1457295418</v>
      </c>
      <c r="N75" s="11">
        <v>0.8578597903</v>
      </c>
      <c r="O75" s="11">
        <v>0.8004401922</v>
      </c>
      <c r="P75" s="11">
        <v>1.846569896</v>
      </c>
      <c r="Q75" s="11">
        <v>0.3199719191</v>
      </c>
      <c r="R75" s="11">
        <v>0.351</v>
      </c>
      <c r="S75" s="11">
        <v>0.3530909091</v>
      </c>
      <c r="T75" s="11">
        <v>0.3101136386</v>
      </c>
    </row>
    <row r="76">
      <c r="A76" s="9" t="s">
        <v>100</v>
      </c>
      <c r="B76" s="11">
        <v>19.0</v>
      </c>
      <c r="C76" s="11">
        <v>7.054</v>
      </c>
      <c r="D76" s="11">
        <v>6.964097023</v>
      </c>
      <c r="E76" s="11">
        <v>11.40205193</v>
      </c>
      <c r="F76" s="11">
        <v>0.9139077067</v>
      </c>
      <c r="G76" s="11">
        <v>71.46674347</v>
      </c>
      <c r="H76" s="11">
        <v>0.9165209532</v>
      </c>
      <c r="I76" s="11">
        <v>0.04448125139</v>
      </c>
      <c r="J76" s="11">
        <v>0.4027532041</v>
      </c>
      <c r="K76" s="11">
        <v>0.8152487278</v>
      </c>
      <c r="L76" s="11">
        <v>0.2274117172</v>
      </c>
      <c r="M76" s="11">
        <v>0.7436705232</v>
      </c>
      <c r="N76" s="11">
        <v>1.490909815</v>
      </c>
      <c r="O76" s="11">
        <v>1.840276241</v>
      </c>
      <c r="P76" s="11">
        <v>1.782285094</v>
      </c>
      <c r="Q76" s="11">
        <v>0.2559247911</v>
      </c>
      <c r="R76" s="11">
        <v>0.343</v>
      </c>
      <c r="S76" s="11">
        <v>0.3153636364</v>
      </c>
      <c r="T76" s="11">
        <v>0.3489034176</v>
      </c>
    </row>
    <row r="77">
      <c r="A77" s="9" t="s">
        <v>101</v>
      </c>
      <c r="B77" s="11">
        <v>109.0</v>
      </c>
      <c r="C77" s="11">
        <v>4.574</v>
      </c>
      <c r="D77" s="11">
        <v>4.639647484</v>
      </c>
      <c r="E77" s="11">
        <v>9.354403496</v>
      </c>
      <c r="F77" s="11">
        <v>0.7983050346</v>
      </c>
      <c r="G77" s="11">
        <v>65.12363434</v>
      </c>
      <c r="H77" s="11">
        <v>0.613055706</v>
      </c>
      <c r="I77" s="11">
        <v>-0.08659270406</v>
      </c>
      <c r="J77" s="11">
        <v>0.9198451638</v>
      </c>
      <c r="K77" s="11">
        <v>0.6418868303</v>
      </c>
      <c r="L77" s="11">
        <v>0.4217519164</v>
      </c>
      <c r="M77" s="11">
        <v>0.369646579</v>
      </c>
      <c r="N77" s="11">
        <v>-0.2605728209</v>
      </c>
      <c r="O77" s="11">
        <v>0.00512482319</v>
      </c>
      <c r="P77" s="11">
        <v>2.1744771</v>
      </c>
      <c r="Q77" s="11">
        <v>0.4686729014</v>
      </c>
      <c r="R77" s="11">
        <v>0.401</v>
      </c>
      <c r="S77" s="11">
        <v>0.3901666667</v>
      </c>
      <c r="T77" s="11">
        <v>0.3756512105</v>
      </c>
    </row>
    <row r="78">
      <c r="A78" s="9" t="s">
        <v>102</v>
      </c>
      <c r="B78" s="11">
        <v>135.0</v>
      </c>
      <c r="C78" s="11">
        <v>3.966</v>
      </c>
      <c r="D78" s="11">
        <v>3.550609589</v>
      </c>
      <c r="E78" s="11">
        <v>7.223259449</v>
      </c>
      <c r="F78" s="11">
        <v>0.6730883121</v>
      </c>
      <c r="G78" s="11">
        <v>55.21408844</v>
      </c>
      <c r="H78" s="11">
        <v>0.4870078862</v>
      </c>
      <c r="I78" s="11">
        <v>-0.04727784917</v>
      </c>
      <c r="J78" s="11">
        <v>0.8535904884</v>
      </c>
      <c r="K78" s="11">
        <v>0.6898556948</v>
      </c>
      <c r="L78" s="11">
        <v>0.1939774156</v>
      </c>
      <c r="M78" s="11">
        <v>0.3500553966</v>
      </c>
      <c r="N78" s="11">
        <v>-0.7097038031</v>
      </c>
      <c r="O78" s="11">
        <v>-0.8059148788</v>
      </c>
      <c r="P78" s="11">
        <v>1.54313612</v>
      </c>
      <c r="Q78" s="11">
        <v>0.4346115887</v>
      </c>
      <c r="R78" s="11">
        <v>0.427</v>
      </c>
      <c r="S78" s="11">
        <v>0.431</v>
      </c>
      <c r="T78" s="11">
        <v>0.5365642309</v>
      </c>
    </row>
    <row r="79">
      <c r="A79" s="9" t="s">
        <v>103</v>
      </c>
      <c r="B79" s="11">
        <v>128.0</v>
      </c>
      <c r="C79" s="11">
        <v>4.113</v>
      </c>
      <c r="D79" s="11">
        <v>4.279269695</v>
      </c>
      <c r="E79" s="11">
        <v>6.946744442</v>
      </c>
      <c r="F79" s="11">
        <v>0.6037256718</v>
      </c>
      <c r="G79" s="11">
        <v>50.69045258</v>
      </c>
      <c r="H79" s="11">
        <v>0.6373627186</v>
      </c>
      <c r="I79" s="11">
        <v>0.165935576</v>
      </c>
      <c r="J79" s="11">
        <v>0.8857849836</v>
      </c>
      <c r="K79" s="11">
        <v>0.8156164289</v>
      </c>
      <c r="L79" s="11">
        <v>0.2004629225</v>
      </c>
      <c r="M79" s="11">
        <v>0.4718101919</v>
      </c>
      <c r="N79" s="11">
        <v>-0.1043852717</v>
      </c>
      <c r="O79" s="11">
        <v>-0.4680004716</v>
      </c>
      <c r="P79" s="11">
        <v>2.840632677</v>
      </c>
      <c r="Q79" s="11">
        <v>0.6638125181</v>
      </c>
      <c r="R79" s="9"/>
      <c r="S79" s="11">
        <v>0.43</v>
      </c>
      <c r="T79" s="11">
        <v>0.6643068194</v>
      </c>
    </row>
    <row r="80">
      <c r="A80" s="9" t="s">
        <v>362</v>
      </c>
      <c r="B80" s="11">
        <v>53.0</v>
      </c>
      <c r="C80" s="11">
        <v>5.76</v>
      </c>
      <c r="D80" s="11">
        <v>5.914283752</v>
      </c>
      <c r="E80" s="11">
        <v>10.02529716</v>
      </c>
      <c r="F80" s="11">
        <v>0.8412189484</v>
      </c>
      <c r="G80" s="11">
        <v>64.5929184</v>
      </c>
      <c r="H80" s="11">
        <v>0.8480718136</v>
      </c>
      <c r="I80" s="11">
        <v>-0.001914886292</v>
      </c>
      <c r="J80" s="11">
        <v>0.8466184735</v>
      </c>
      <c r="K80" s="11">
        <v>0.8673529029</v>
      </c>
      <c r="L80" s="11">
        <v>0.1768818945</v>
      </c>
      <c r="M80" s="11">
        <v>0.761775732</v>
      </c>
      <c r="N80" s="11">
        <v>-0.1758757979</v>
      </c>
      <c r="O80" s="11">
        <v>0.5482535958</v>
      </c>
      <c r="P80" s="11">
        <v>1.56255281</v>
      </c>
      <c r="Q80" s="11">
        <v>0.2641998529</v>
      </c>
      <c r="R80" s="9"/>
      <c r="S80" s="11">
        <v>0.461</v>
      </c>
      <c r="T80" s="11">
        <v>0.4484169483</v>
      </c>
    </row>
    <row r="81">
      <c r="A81" s="9" t="s">
        <v>104</v>
      </c>
      <c r="B81" s="11">
        <v>122.0</v>
      </c>
      <c r="C81" s="11">
        <v>4.247</v>
      </c>
      <c r="D81" s="11">
        <v>4.313016891</v>
      </c>
      <c r="E81" s="11">
        <v>7.498283863</v>
      </c>
      <c r="F81" s="11">
        <v>0.8234350681</v>
      </c>
      <c r="G81" s="11">
        <v>47.2441597</v>
      </c>
      <c r="H81" s="11">
        <v>0.7042192817</v>
      </c>
      <c r="I81" s="11">
        <v>-0.08291771263</v>
      </c>
      <c r="J81" s="11">
        <v>0.786719501</v>
      </c>
      <c r="K81" s="11">
        <v>0.68075037</v>
      </c>
      <c r="L81" s="11">
        <v>0.1094475016</v>
      </c>
      <c r="M81" s="11">
        <v>0.4864379168</v>
      </c>
      <c r="N81" s="11">
        <v>-1.264929414</v>
      </c>
      <c r="O81" s="11">
        <v>-0.7260406613</v>
      </c>
      <c r="P81" s="11">
        <v>2.043205023</v>
      </c>
      <c r="Q81" s="11">
        <v>0.4737298787</v>
      </c>
      <c r="R81" s="9"/>
      <c r="S81" s="11">
        <v>0.3726666667</v>
      </c>
      <c r="T81" s="11">
        <v>0.4603742659</v>
      </c>
    </row>
    <row r="82">
      <c r="A82" s="9" t="s">
        <v>105</v>
      </c>
      <c r="B82" s="11">
        <v>45.0</v>
      </c>
      <c r="C82" s="11">
        <v>5.964</v>
      </c>
      <c r="D82" s="11">
        <v>5.962872028</v>
      </c>
      <c r="E82" s="11">
        <v>10.27960587</v>
      </c>
      <c r="F82" s="11">
        <v>0.9217520356</v>
      </c>
      <c r="G82" s="11">
        <v>70.77765656</v>
      </c>
      <c r="H82" s="11">
        <v>0.8606898785</v>
      </c>
      <c r="I82" s="11">
        <v>0.3408752382</v>
      </c>
      <c r="J82" s="9"/>
      <c r="K82" s="11">
        <v>0.7442806363</v>
      </c>
      <c r="L82" s="11">
        <v>0.3905039728</v>
      </c>
      <c r="M82" s="11">
        <v>0.4987580776</v>
      </c>
      <c r="N82" s="11">
        <v>1.115231633</v>
      </c>
      <c r="O82" s="11">
        <v>1.216024399</v>
      </c>
      <c r="P82" s="11">
        <v>2.184447765</v>
      </c>
      <c r="Q82" s="11">
        <v>0.3663415611</v>
      </c>
      <c r="R82" s="9"/>
      <c r="S82" s="9"/>
      <c r="T82" s="11">
        <v>0.4047964215</v>
      </c>
    </row>
    <row r="83">
      <c r="A83" s="9" t="s">
        <v>106</v>
      </c>
      <c r="B83" s="11">
        <v>104.0</v>
      </c>
      <c r="C83" s="11">
        <v>4.758</v>
      </c>
      <c r="D83" s="11">
        <v>4.673203945</v>
      </c>
      <c r="E83" s="11">
        <v>8.149764061</v>
      </c>
      <c r="F83" s="11">
        <v>0.7633327246</v>
      </c>
      <c r="G83" s="11">
        <v>52.5381012</v>
      </c>
      <c r="H83" s="11">
        <v>0.487372756</v>
      </c>
      <c r="I83" s="11">
        <v>-0.002736215014</v>
      </c>
      <c r="J83" s="11">
        <v>0.7070057988</v>
      </c>
      <c r="K83" s="11">
        <v>0.7820675969</v>
      </c>
      <c r="L83" s="11">
        <v>0.1636814922</v>
      </c>
      <c r="M83" s="11">
        <v>0.3839749992</v>
      </c>
      <c r="N83" s="11">
        <v>-1.022454023</v>
      </c>
      <c r="O83" s="11">
        <v>-0.8116333485</v>
      </c>
      <c r="P83" s="11">
        <v>1.355009198</v>
      </c>
      <c r="Q83" s="11">
        <v>0.2899529338</v>
      </c>
      <c r="R83" s="9"/>
      <c r="S83" s="11">
        <v>0.36825</v>
      </c>
      <c r="T83" s="11">
        <v>0.3597749472</v>
      </c>
    </row>
    <row r="84">
      <c r="A84" s="9" t="s">
        <v>108</v>
      </c>
      <c r="B84" s="11">
        <v>16.0</v>
      </c>
      <c r="C84" s="11">
        <v>7.088</v>
      </c>
      <c r="D84" s="11">
        <v>7.320185184</v>
      </c>
      <c r="E84" s="11">
        <v>9.700418472</v>
      </c>
      <c r="F84" s="11">
        <v>0.7672794461</v>
      </c>
      <c r="G84" s="11">
        <v>67.31171417</v>
      </c>
      <c r="H84" s="11">
        <v>0.7877683043</v>
      </c>
      <c r="I84" s="11">
        <v>-0.09909848124</v>
      </c>
      <c r="J84" s="11">
        <v>0.6332811117</v>
      </c>
      <c r="K84" s="11">
        <v>0.7844792008</v>
      </c>
      <c r="L84" s="11">
        <v>0.278110534</v>
      </c>
      <c r="M84" s="11">
        <v>0.3614087999</v>
      </c>
      <c r="N84" s="11">
        <v>-0.2748544216</v>
      </c>
      <c r="O84" s="11">
        <v>-0.0315426439</v>
      </c>
      <c r="P84" s="11">
        <v>2.074157</v>
      </c>
      <c r="Q84" s="11">
        <v>0.2833476067</v>
      </c>
      <c r="R84" s="11">
        <v>0.481</v>
      </c>
      <c r="S84" s="11">
        <v>0.48475</v>
      </c>
      <c r="T84" s="11">
        <v>0.4264298677</v>
      </c>
    </row>
    <row r="85">
      <c r="A85" s="9" t="s">
        <v>109</v>
      </c>
      <c r="B85" s="11">
        <v>50.0</v>
      </c>
      <c r="C85" s="11">
        <v>5.791</v>
      </c>
      <c r="D85" s="11">
        <v>5.995712757</v>
      </c>
      <c r="E85" s="11">
        <v>8.330985069</v>
      </c>
      <c r="F85" s="11">
        <v>0.8262197971</v>
      </c>
      <c r="G85" s="11">
        <v>62.53709793</v>
      </c>
      <c r="H85" s="11">
        <v>0.6024185419</v>
      </c>
      <c r="I85" s="11">
        <v>-0.001563910278</v>
      </c>
      <c r="J85" s="11">
        <v>0.9554845691</v>
      </c>
      <c r="K85" s="11">
        <v>0.5676965117</v>
      </c>
      <c r="L85" s="11">
        <v>0.3137258887</v>
      </c>
      <c r="M85" s="11">
        <v>0.2146221697</v>
      </c>
      <c r="N85" s="11">
        <v>0.00603220053</v>
      </c>
      <c r="O85" s="11">
        <v>-0.402287662</v>
      </c>
      <c r="P85" s="11">
        <v>1.904993892</v>
      </c>
      <c r="Q85" s="11">
        <v>0.317726016</v>
      </c>
      <c r="R85" s="11">
        <v>0.292</v>
      </c>
      <c r="S85" s="11">
        <v>0.3299375</v>
      </c>
      <c r="T85" s="11">
        <v>0.3755857646</v>
      </c>
    </row>
    <row r="86">
      <c r="A86" s="9" t="s">
        <v>110</v>
      </c>
      <c r="B86" s="11">
        <v>94.0</v>
      </c>
      <c r="C86" s="11">
        <v>4.834</v>
      </c>
      <c r="D86" s="11">
        <v>4.885150433</v>
      </c>
      <c r="E86" s="11">
        <v>9.188996315</v>
      </c>
      <c r="F86" s="11">
        <v>0.9185160995</v>
      </c>
      <c r="G86" s="11">
        <v>61.13117599</v>
      </c>
      <c r="H86" s="11">
        <v>0.6883116961</v>
      </c>
      <c r="I86" s="11">
        <v>0.09188356996</v>
      </c>
      <c r="J86" s="11">
        <v>0.9323859811</v>
      </c>
      <c r="K86" s="11">
        <v>0.6890526414</v>
      </c>
      <c r="L86" s="11">
        <v>0.1810663491</v>
      </c>
      <c r="M86" s="11">
        <v>0.3102683127</v>
      </c>
      <c r="N86" s="11">
        <v>0.2683049142</v>
      </c>
      <c r="O86" s="11">
        <v>-0.4383928478</v>
      </c>
      <c r="P86" s="11">
        <v>1.579062223</v>
      </c>
      <c r="Q86" s="11">
        <v>0.3232371807</v>
      </c>
      <c r="R86" s="11">
        <v>0.338</v>
      </c>
      <c r="S86" s="11">
        <v>0.3358333333</v>
      </c>
      <c r="T86" s="11">
        <v>0.3798568547</v>
      </c>
    </row>
    <row r="87">
      <c r="A87" s="9" t="s">
        <v>111</v>
      </c>
      <c r="B87" s="11">
        <v>75.0</v>
      </c>
      <c r="C87" s="11">
        <v>5.299</v>
      </c>
      <c r="D87" s="11">
        <v>5.218724251</v>
      </c>
      <c r="E87" s="11">
        <v>9.551541328</v>
      </c>
      <c r="F87" s="11">
        <v>0.7040327787</v>
      </c>
      <c r="G87" s="11">
        <v>66.01222229</v>
      </c>
      <c r="H87" s="11">
        <v>0.4617063701</v>
      </c>
      <c r="I87" s="11">
        <v>-0.1945617944</v>
      </c>
      <c r="J87" s="11">
        <v>0.7550597191</v>
      </c>
      <c r="K87" s="11">
        <v>0.5736104846</v>
      </c>
      <c r="L87" s="11">
        <v>0.379281342</v>
      </c>
      <c r="M87" s="11">
        <v>0.3553998172</v>
      </c>
      <c r="N87" s="11">
        <v>0.4072344899</v>
      </c>
      <c r="O87" s="11">
        <v>0.01485325675</v>
      </c>
      <c r="P87" s="11">
        <v>2.309457302</v>
      </c>
      <c r="Q87" s="11">
        <v>0.4425329268</v>
      </c>
      <c r="R87" s="11">
        <v>0.322</v>
      </c>
      <c r="S87" s="11">
        <v>0.3093</v>
      </c>
      <c r="T87" s="11">
        <v>0.3550635874</v>
      </c>
    </row>
    <row r="88">
      <c r="A88" s="9" t="s">
        <v>112</v>
      </c>
      <c r="B88" s="11">
        <v>92.0</v>
      </c>
      <c r="C88" s="11">
        <v>4.885</v>
      </c>
      <c r="D88" s="11">
        <v>4.969656467</v>
      </c>
      <c r="E88" s="11">
        <v>8.823402405</v>
      </c>
      <c r="F88" s="11">
        <v>0.6758249402</v>
      </c>
      <c r="G88" s="11">
        <v>64.14507294</v>
      </c>
      <c r="H88" s="11">
        <v>0.7567846179</v>
      </c>
      <c r="I88" s="11">
        <v>-0.1987012774</v>
      </c>
      <c r="J88" s="11">
        <v>0.8449347615</v>
      </c>
      <c r="K88" s="11">
        <v>0.6871310472</v>
      </c>
      <c r="L88" s="11">
        <v>0.2813359797</v>
      </c>
      <c r="M88" s="11">
        <v>0.525867641</v>
      </c>
      <c r="N88" s="11">
        <v>-0.5380629897</v>
      </c>
      <c r="O88" s="11">
        <v>-0.1970709413</v>
      </c>
      <c r="P88" s="11">
        <v>1.934658766</v>
      </c>
      <c r="Q88" s="11">
        <v>0.3892942667</v>
      </c>
      <c r="R88" s="9"/>
      <c r="S88" s="11">
        <v>0.4065</v>
      </c>
      <c r="T88" s="11">
        <v>0.5582728982</v>
      </c>
    </row>
    <row r="89">
      <c r="A89" s="9" t="s">
        <v>114</v>
      </c>
      <c r="B89" s="11">
        <v>112.0</v>
      </c>
      <c r="C89" s="11">
        <v>4.439</v>
      </c>
      <c r="D89" s="11">
        <v>4.438939571</v>
      </c>
      <c r="E89" s="11">
        <v>8.330550194</v>
      </c>
      <c r="F89" s="11">
        <v>0.6122496724</v>
      </c>
      <c r="G89" s="11">
        <v>56.76591492</v>
      </c>
      <c r="H89" s="11">
        <v>0.6910942793</v>
      </c>
      <c r="I89" s="11">
        <v>0.6253916025</v>
      </c>
      <c r="J89" s="11">
        <v>0.6947386861</v>
      </c>
      <c r="K89" s="11">
        <v>0.7643041611</v>
      </c>
      <c r="L89" s="11">
        <v>0.2054144144</v>
      </c>
      <c r="M89" s="9"/>
      <c r="N89" s="11">
        <v>-1.281897187</v>
      </c>
      <c r="O89" s="11">
        <v>-1.433520555</v>
      </c>
      <c r="P89" s="11">
        <v>1.732100248</v>
      </c>
      <c r="Q89" s="11">
        <v>0.3902058601</v>
      </c>
      <c r="R89" s="9"/>
      <c r="S89" s="11">
        <v>0.381</v>
      </c>
      <c r="T89" s="11">
        <v>0.4614269137</v>
      </c>
    </row>
    <row r="90">
      <c r="A90" s="9" t="s">
        <v>116</v>
      </c>
      <c r="B90" s="11">
        <v>124.0</v>
      </c>
      <c r="C90" s="11">
        <v>4.156</v>
      </c>
      <c r="D90" s="11">
        <v>4.233244896</v>
      </c>
      <c r="E90" s="11">
        <v>7.651288509</v>
      </c>
      <c r="F90" s="11">
        <v>0.733602345</v>
      </c>
      <c r="G90" s="11">
        <v>59.63160324</v>
      </c>
      <c r="H90" s="11">
        <v>0.6377784014</v>
      </c>
      <c r="I90" s="11">
        <v>0.08105196804</v>
      </c>
      <c r="J90" s="11">
        <v>0.8834940195</v>
      </c>
      <c r="K90" s="11">
        <v>0.7360829115</v>
      </c>
      <c r="L90" s="11">
        <v>0.2310708016</v>
      </c>
      <c r="M90" s="11">
        <v>0.4397999346</v>
      </c>
      <c r="N90" s="11">
        <v>-1.011797905</v>
      </c>
      <c r="O90" s="11">
        <v>-0.83282125</v>
      </c>
      <c r="P90" s="11">
        <v>1.778289437</v>
      </c>
      <c r="Q90" s="11">
        <v>0.4200771451</v>
      </c>
      <c r="R90" s="9"/>
      <c r="S90" s="11">
        <v>0.383</v>
      </c>
      <c r="T90" s="11">
        <v>0.4548867345</v>
      </c>
    </row>
    <row r="91">
      <c r="A91" s="9" t="s">
        <v>117</v>
      </c>
      <c r="B91" s="11">
        <v>4.0</v>
      </c>
      <c r="C91" s="11">
        <v>7.512</v>
      </c>
      <c r="D91" s="11">
        <v>7.470715523</v>
      </c>
      <c r="E91" s="11">
        <v>10.72351742</v>
      </c>
      <c r="F91" s="11">
        <v>0.9388846755</v>
      </c>
      <c r="G91" s="11">
        <v>71.0919342</v>
      </c>
      <c r="H91" s="11">
        <v>0.8771186471</v>
      </c>
      <c r="I91" s="11">
        <v>0.2760996222</v>
      </c>
      <c r="J91" s="11">
        <v>0.4337537885</v>
      </c>
      <c r="K91" s="11">
        <v>0.8606405854</v>
      </c>
      <c r="L91" s="11">
        <v>0.2262898684</v>
      </c>
      <c r="M91" s="11">
        <v>0.5745139122</v>
      </c>
      <c r="N91" s="11">
        <v>1.396525025</v>
      </c>
      <c r="O91" s="11">
        <v>1.886309624</v>
      </c>
      <c r="P91" s="11">
        <v>1.351189137</v>
      </c>
      <c r="Q91" s="11">
        <v>0.1808647513</v>
      </c>
      <c r="R91" s="11">
        <v>0.276</v>
      </c>
      <c r="S91" s="11">
        <v>0.2869090909</v>
      </c>
      <c r="T91" s="11">
        <v>0.3524535298</v>
      </c>
    </row>
    <row r="92">
      <c r="A92" s="9" t="s">
        <v>118</v>
      </c>
      <c r="B92" s="11">
        <v>13.0</v>
      </c>
      <c r="C92" s="11">
        <v>7.221</v>
      </c>
      <c r="D92" s="11">
        <v>7.249629974</v>
      </c>
      <c r="E92" s="11">
        <v>10.41291523</v>
      </c>
      <c r="F92" s="11">
        <v>0.9300286174</v>
      </c>
      <c r="G92" s="11">
        <v>71.25901031</v>
      </c>
      <c r="H92" s="11">
        <v>0.9018530846</v>
      </c>
      <c r="I92" s="11">
        <v>0.2773782909</v>
      </c>
      <c r="J92" s="11">
        <v>0.2892979383</v>
      </c>
      <c r="K92" s="11">
        <v>0.8663041592</v>
      </c>
      <c r="L92" s="11">
        <v>0.2068781704</v>
      </c>
      <c r="M92" s="11">
        <v>0.6146999598</v>
      </c>
      <c r="N92" s="11">
        <v>1.489543796</v>
      </c>
      <c r="O92" s="11">
        <v>1.965111136</v>
      </c>
      <c r="P92" s="11">
        <v>1.722624302</v>
      </c>
      <c r="Q92" s="11">
        <v>0.237615481</v>
      </c>
      <c r="R92" s="9"/>
      <c r="S92" s="9"/>
      <c r="T92" s="11">
        <v>0.3853135407</v>
      </c>
    </row>
    <row r="93">
      <c r="A93" s="9" t="s">
        <v>119</v>
      </c>
      <c r="B93" s="11">
        <v>62.0</v>
      </c>
      <c r="C93" s="11">
        <v>5.507</v>
      </c>
      <c r="D93" s="11">
        <v>5.448006153</v>
      </c>
      <c r="E93" s="11">
        <v>8.401390076</v>
      </c>
      <c r="F93" s="11">
        <v>0.8940544128</v>
      </c>
      <c r="G93" s="11">
        <v>65.06034851</v>
      </c>
      <c r="H93" s="11">
        <v>0.8503049016</v>
      </c>
      <c r="I93" s="11">
        <v>0.01891338266</v>
      </c>
      <c r="J93" s="11">
        <v>0.6435787678</v>
      </c>
      <c r="K93" s="11">
        <v>0.8032538295</v>
      </c>
      <c r="L93" s="11">
        <v>0.2546604872</v>
      </c>
      <c r="M93" s="11">
        <v>0.5733956695</v>
      </c>
      <c r="N93" s="11">
        <v>-0.4425590038</v>
      </c>
      <c r="O93" s="11">
        <v>-0.6742702723</v>
      </c>
      <c r="P93" s="11">
        <v>2.462352276</v>
      </c>
      <c r="Q93" s="11">
        <v>0.4519731104</v>
      </c>
      <c r="R93" s="9"/>
      <c r="S93" s="11">
        <v>0.48275</v>
      </c>
      <c r="T93" s="11">
        <v>0.4613369703</v>
      </c>
    </row>
    <row r="94">
      <c r="A94" s="9" t="s">
        <v>120</v>
      </c>
      <c r="B94" s="11">
        <v>125.0</v>
      </c>
      <c r="C94" s="11">
        <v>4.152</v>
      </c>
      <c r="D94" s="11">
        <v>3.798088312</v>
      </c>
      <c r="E94" s="11">
        <v>6.759936333</v>
      </c>
      <c r="F94" s="11">
        <v>0.7001075745</v>
      </c>
      <c r="G94" s="11">
        <v>49.29681778</v>
      </c>
      <c r="H94" s="11">
        <v>0.7344309092</v>
      </c>
      <c r="I94" s="11">
        <v>-0.04501057044</v>
      </c>
      <c r="J94" s="11">
        <v>0.777340889</v>
      </c>
      <c r="K94" s="11">
        <v>0.6025446653</v>
      </c>
      <c r="L94" s="11">
        <v>0.1415530443</v>
      </c>
      <c r="M94" s="11">
        <v>0.5345283747</v>
      </c>
      <c r="N94" s="11">
        <v>-0.7163792253</v>
      </c>
      <c r="O94" s="11">
        <v>-0.6416733861</v>
      </c>
      <c r="P94" s="11">
        <v>1.313709259</v>
      </c>
      <c r="Q94" s="11">
        <v>0.3458869755</v>
      </c>
      <c r="R94" s="9"/>
      <c r="S94" s="11">
        <v>0.368</v>
      </c>
      <c r="T94" s="11">
        <v>0.5062547922</v>
      </c>
    </row>
    <row r="95">
      <c r="A95" s="9" t="s">
        <v>121</v>
      </c>
      <c r="B95" s="11">
        <v>77.0</v>
      </c>
      <c r="C95" s="11">
        <v>5.248</v>
      </c>
      <c r="D95" s="11">
        <v>5.492954254</v>
      </c>
      <c r="E95" s="11">
        <v>8.582878113</v>
      </c>
      <c r="F95" s="11">
        <v>0.8175795674</v>
      </c>
      <c r="G95" s="11">
        <v>44.03263855</v>
      </c>
      <c r="H95" s="11">
        <v>0.6516888738</v>
      </c>
      <c r="I95" s="11">
        <v>0.05468057841</v>
      </c>
      <c r="J95" s="11">
        <v>0.9004313946</v>
      </c>
      <c r="K95" s="11">
        <v>0.8109055161</v>
      </c>
      <c r="L95" s="11">
        <v>0.2090994865</v>
      </c>
      <c r="M95" s="11">
        <v>0.3035616875</v>
      </c>
      <c r="N95" s="11">
        <v>-1.371146798</v>
      </c>
      <c r="O95" s="11">
        <v>-1.006082296</v>
      </c>
      <c r="P95" s="11">
        <v>1.732020974</v>
      </c>
      <c r="Q95" s="11">
        <v>0.3153168261</v>
      </c>
      <c r="R95" s="9"/>
      <c r="S95" s="11">
        <v>0.4155</v>
      </c>
      <c r="T95" s="11">
        <v>0.4810748696</v>
      </c>
    </row>
    <row r="96">
      <c r="A96" s="9" t="s">
        <v>520</v>
      </c>
      <c r="B96" s="11">
        <v>65.0</v>
      </c>
      <c r="C96" s="11">
        <v>5.463</v>
      </c>
      <c r="D96" s="11">
        <v>5.463305473</v>
      </c>
      <c r="E96" s="9"/>
      <c r="F96" s="11">
        <v>0.8711500764</v>
      </c>
      <c r="G96" s="9"/>
      <c r="H96" s="11">
        <v>0.6925676465</v>
      </c>
      <c r="I96" s="9"/>
      <c r="J96" s="11">
        <v>0.8547296524</v>
      </c>
      <c r="K96" s="11">
        <v>0.7092360854</v>
      </c>
      <c r="L96" s="11">
        <v>0.4054346681</v>
      </c>
      <c r="M96" s="11">
        <v>0.4140004516</v>
      </c>
      <c r="N96" s="9"/>
      <c r="O96" s="9"/>
      <c r="P96" s="11">
        <v>2.743689299</v>
      </c>
      <c r="Q96" s="11">
        <v>0.5022031665</v>
      </c>
      <c r="R96" s="9"/>
      <c r="S96" s="9"/>
      <c r="T96" s="11">
        <v>0.3682986796</v>
      </c>
    </row>
    <row r="97">
      <c r="A97" s="9" t="s">
        <v>122</v>
      </c>
      <c r="B97" s="11">
        <v>2.0</v>
      </c>
      <c r="C97" s="11">
        <v>7.655</v>
      </c>
      <c r="D97" s="11">
        <v>7.678277016</v>
      </c>
      <c r="E97" s="11">
        <v>11.05094433</v>
      </c>
      <c r="F97" s="11">
        <v>0.9476574063</v>
      </c>
      <c r="G97" s="11">
        <v>70.52483368</v>
      </c>
      <c r="H97" s="11">
        <v>0.9465658665</v>
      </c>
      <c r="I97" s="11">
        <v>0.1209223643</v>
      </c>
      <c r="J97" s="11">
        <v>0.3680426776</v>
      </c>
      <c r="K97" s="11">
        <v>0.8227498531</v>
      </c>
      <c r="L97" s="11">
        <v>0.2128211111</v>
      </c>
      <c r="M97" s="11">
        <v>0.6633405089</v>
      </c>
      <c r="N97" s="11">
        <v>1.527816534</v>
      </c>
      <c r="O97" s="11">
        <v>1.917715073</v>
      </c>
      <c r="P97" s="11">
        <v>1.746017814</v>
      </c>
      <c r="Q97" s="11">
        <v>0.2273970842</v>
      </c>
      <c r="R97" s="11">
        <v>0.257</v>
      </c>
      <c r="S97" s="11">
        <v>0.2717272727</v>
      </c>
      <c r="T97" s="11">
        <v>0.3188039958</v>
      </c>
    </row>
    <row r="98">
      <c r="A98" s="9" t="s">
        <v>123</v>
      </c>
      <c r="B98" s="11">
        <v>76.0</v>
      </c>
      <c r="C98" s="11">
        <v>5.292</v>
      </c>
      <c r="D98" s="11">
        <v>5.131565094</v>
      </c>
      <c r="E98" s="11">
        <v>8.38193512</v>
      </c>
      <c r="F98" s="11">
        <v>0.5420380235</v>
      </c>
      <c r="G98" s="11">
        <v>56.60122681</v>
      </c>
      <c r="H98" s="11">
        <v>0.3668441176</v>
      </c>
      <c r="I98" s="11">
        <v>0.1506817341</v>
      </c>
      <c r="J98" s="11">
        <v>0.8420245051</v>
      </c>
      <c r="K98" s="11">
        <v>0.6646184921</v>
      </c>
      <c r="L98" s="11">
        <v>0.3324477375</v>
      </c>
      <c r="M98" s="11">
        <v>0.2286804169</v>
      </c>
      <c r="N98" s="11">
        <v>-1.760292888</v>
      </c>
      <c r="O98" s="11">
        <v>-0.8605480194</v>
      </c>
      <c r="P98" s="11">
        <v>2.179158688</v>
      </c>
      <c r="Q98" s="11">
        <v>0.4246577024</v>
      </c>
      <c r="R98" s="9"/>
      <c r="S98" s="11">
        <v>0.3125714286</v>
      </c>
      <c r="T98" s="11">
        <v>0.4294294715</v>
      </c>
    </row>
    <row r="99">
      <c r="A99" s="9" t="s">
        <v>124</v>
      </c>
      <c r="B99" s="11">
        <v>105.0</v>
      </c>
      <c r="C99" s="11">
        <v>4.7</v>
      </c>
      <c r="D99" s="11">
        <v>4.646608353</v>
      </c>
      <c r="E99" s="11">
        <v>8.485044479</v>
      </c>
      <c r="F99" s="11">
        <v>0.7821691036</v>
      </c>
      <c r="G99" s="11">
        <v>62.48500061</v>
      </c>
      <c r="H99" s="11">
        <v>0.5415828824</v>
      </c>
      <c r="I99" s="11">
        <v>-0.1582238525</v>
      </c>
      <c r="J99" s="11">
        <v>0.7301940918</v>
      </c>
      <c r="K99" s="11">
        <v>0.6163551807</v>
      </c>
      <c r="L99" s="11">
        <v>0.3785038292</v>
      </c>
      <c r="M99" s="11">
        <v>0.466042757</v>
      </c>
      <c r="N99" s="9"/>
      <c r="O99" s="9"/>
      <c r="P99" s="11">
        <v>2.207691669</v>
      </c>
      <c r="Q99" s="11">
        <v>0.4751189351</v>
      </c>
      <c r="R99" s="9"/>
      <c r="S99" s="9"/>
      <c r="T99" s="11">
        <v>0.3974960744</v>
      </c>
    </row>
    <row r="100">
      <c r="A100" s="9" t="s">
        <v>125</v>
      </c>
      <c r="B100" s="11">
        <v>15.0</v>
      </c>
      <c r="C100" s="11">
        <v>7.143</v>
      </c>
      <c r="D100" s="11">
        <v>6.859835625</v>
      </c>
      <c r="E100" s="11">
        <v>9.808291435</v>
      </c>
      <c r="F100" s="11">
        <v>0.8973911405</v>
      </c>
      <c r="G100" s="11">
        <v>67.20800781</v>
      </c>
      <c r="H100" s="11">
        <v>0.7831825018</v>
      </c>
      <c r="I100" s="11">
        <v>0.005216824822</v>
      </c>
      <c r="J100" s="11">
        <v>0.7957966328</v>
      </c>
      <c r="K100" s="11">
        <v>0.8685874939</v>
      </c>
      <c r="L100" s="11">
        <v>0.2066413462</v>
      </c>
      <c r="M100" s="11">
        <v>0.361556232</v>
      </c>
      <c r="N100" s="11">
        <v>0.144992128</v>
      </c>
      <c r="O100" s="11">
        <v>0.02814272419</v>
      </c>
      <c r="P100" s="11">
        <v>2.303227901</v>
      </c>
      <c r="Q100" s="11">
        <v>0.3357555568</v>
      </c>
      <c r="R100" s="11">
        <v>0.519</v>
      </c>
      <c r="S100" s="11">
        <v>0.53675</v>
      </c>
      <c r="T100" s="11">
        <v>0.394367218</v>
      </c>
    </row>
    <row r="101">
      <c r="A101" s="9" t="s">
        <v>412</v>
      </c>
      <c r="B101" s="11">
        <v>51.0</v>
      </c>
      <c r="C101" s="11">
        <v>5.779</v>
      </c>
      <c r="D101" s="11">
        <v>5.820058346</v>
      </c>
      <c r="E101" s="11">
        <v>8.897328377</v>
      </c>
      <c r="F101" s="11">
        <v>0.9310049415</v>
      </c>
      <c r="G101" s="11">
        <v>62.96724319</v>
      </c>
      <c r="H101" s="11">
        <v>0.7482066154</v>
      </c>
      <c r="I101" s="11">
        <v>0.2147300839</v>
      </c>
      <c r="J101" s="11">
        <v>0.7736591101</v>
      </c>
      <c r="K101" s="11">
        <v>0.8371753097</v>
      </c>
      <c r="L101" s="11">
        <v>0.2128386348</v>
      </c>
      <c r="M101" s="11">
        <v>0.2960636914</v>
      </c>
      <c r="N101" s="11">
        <v>-0.4928195179</v>
      </c>
      <c r="O101" s="11">
        <v>-0.7286666036</v>
      </c>
      <c r="P101" s="11">
        <v>1.709317088</v>
      </c>
      <c r="Q101" s="11">
        <v>0.2936941385</v>
      </c>
      <c r="R101" s="11">
        <v>0.482</v>
      </c>
      <c r="S101" s="11">
        <v>0.5190666667</v>
      </c>
      <c r="T101" s="11">
        <v>0.5050396323</v>
      </c>
    </row>
    <row r="102">
      <c r="A102" s="9" t="s">
        <v>126</v>
      </c>
      <c r="B102" s="11">
        <v>52.0</v>
      </c>
      <c r="C102" s="11">
        <v>5.776</v>
      </c>
      <c r="D102" s="11">
        <v>5.824557304</v>
      </c>
      <c r="E102" s="11">
        <v>9.300539017</v>
      </c>
      <c r="F102" s="11">
        <v>0.7640715837</v>
      </c>
      <c r="G102" s="11">
        <v>64.43893433</v>
      </c>
      <c r="H102" s="11">
        <v>0.7030005455</v>
      </c>
      <c r="I102" s="11">
        <v>-0.09106285125</v>
      </c>
      <c r="J102" s="11">
        <v>0.8668379188</v>
      </c>
      <c r="K102" s="11">
        <v>0.7571783662</v>
      </c>
      <c r="L102" s="11">
        <v>0.3979585171</v>
      </c>
      <c r="M102" s="11">
        <v>0.2722021043</v>
      </c>
      <c r="N102" s="11">
        <v>-0.3965508938</v>
      </c>
      <c r="O102" s="11">
        <v>-0.1494439095</v>
      </c>
      <c r="P102" s="11">
        <v>2.097959995</v>
      </c>
      <c r="Q102" s="11">
        <v>0.3601921797</v>
      </c>
      <c r="R102" s="11">
        <v>0.451</v>
      </c>
      <c r="S102" s="11">
        <v>0.4891875</v>
      </c>
      <c r="T102" s="11">
        <v>0.5207678676</v>
      </c>
    </row>
    <row r="103">
      <c r="A103" s="9" t="s">
        <v>127</v>
      </c>
      <c r="B103" s="11">
        <v>87.0</v>
      </c>
      <c r="C103" s="11">
        <v>4.985</v>
      </c>
      <c r="D103" s="11">
        <v>5.001965046</v>
      </c>
      <c r="E103" s="11">
        <v>8.697647095</v>
      </c>
      <c r="F103" s="11">
        <v>0.8129217029</v>
      </c>
      <c r="G103" s="11">
        <v>59.65584183</v>
      </c>
      <c r="H103" s="11">
        <v>0.9144995809</v>
      </c>
      <c r="I103" s="11">
        <v>0.04732471704</v>
      </c>
      <c r="J103" s="11">
        <v>0.7711676359</v>
      </c>
      <c r="K103" s="11">
        <v>0.8651311398</v>
      </c>
      <c r="L103" s="11">
        <v>0.3511252701</v>
      </c>
      <c r="M103" s="11">
        <v>0.7582085729</v>
      </c>
      <c r="N103" s="11">
        <v>-0.6089634895</v>
      </c>
      <c r="O103" s="11">
        <v>-0.2597343326</v>
      </c>
      <c r="P103" s="11">
        <v>2.471630812</v>
      </c>
      <c r="Q103" s="11">
        <v>0.4941319525</v>
      </c>
      <c r="R103" s="11">
        <v>0.422</v>
      </c>
      <c r="S103" s="11">
        <v>0.4188333333</v>
      </c>
      <c r="T103" s="11">
        <v>0.5222166777</v>
      </c>
    </row>
    <row r="104">
      <c r="A104" s="9" t="s">
        <v>128</v>
      </c>
      <c r="B104" s="11">
        <v>48.0</v>
      </c>
      <c r="C104" s="11">
        <v>5.822</v>
      </c>
      <c r="D104" s="11">
        <v>5.87593174</v>
      </c>
      <c r="E104" s="11">
        <v>10.05268764</v>
      </c>
      <c r="F104" s="11">
        <v>0.9359238744</v>
      </c>
      <c r="G104" s="11">
        <v>66.77928162</v>
      </c>
      <c r="H104" s="11">
        <v>0.8113017082</v>
      </c>
      <c r="I104" s="11">
        <v>-0.03741158918</v>
      </c>
      <c r="J104" s="11">
        <v>0.8878958225</v>
      </c>
      <c r="K104" s="11">
        <v>0.7874891758</v>
      </c>
      <c r="L104" s="11">
        <v>0.2667467892</v>
      </c>
      <c r="M104" s="11">
        <v>0.2686287463</v>
      </c>
      <c r="N104" s="11">
        <v>1.056877255</v>
      </c>
      <c r="O104" s="11">
        <v>0.7699398994</v>
      </c>
      <c r="P104" s="11">
        <v>1.88393259</v>
      </c>
      <c r="Q104" s="11">
        <v>0.32061854</v>
      </c>
      <c r="R104" s="11">
        <v>0.324</v>
      </c>
      <c r="S104" s="11">
        <v>0.3347333333</v>
      </c>
      <c r="T104" s="11">
        <v>0.3476403058</v>
      </c>
    </row>
    <row r="105">
      <c r="A105" s="9" t="s">
        <v>129</v>
      </c>
      <c r="B105" s="11">
        <v>80.0</v>
      </c>
      <c r="C105" s="11">
        <v>5.101</v>
      </c>
      <c r="D105" s="11">
        <v>4.993962288</v>
      </c>
      <c r="E105" s="11">
        <v>10.15835667</v>
      </c>
      <c r="F105" s="11">
        <v>0.8660386205</v>
      </c>
      <c r="G105" s="11">
        <v>70.45056152</v>
      </c>
      <c r="H105" s="11">
        <v>0.7738214135</v>
      </c>
      <c r="I105" s="11">
        <v>-0.1042711213</v>
      </c>
      <c r="J105" s="11">
        <v>0.9592884183</v>
      </c>
      <c r="K105" s="11">
        <v>0.7289344668</v>
      </c>
      <c r="L105" s="11">
        <v>0.3701699674</v>
      </c>
      <c r="M105" s="11">
        <v>0.2306251526</v>
      </c>
      <c r="N105" s="11">
        <v>0.9019004703</v>
      </c>
      <c r="O105" s="11">
        <v>0.9719284773</v>
      </c>
      <c r="P105" s="11">
        <v>2.494402647</v>
      </c>
      <c r="Q105" s="11">
        <v>0.4994836748</v>
      </c>
      <c r="R105" s="11">
        <v>0.36</v>
      </c>
      <c r="S105" s="11">
        <v>0.367</v>
      </c>
      <c r="T105" s="11">
        <v>0.4253177345</v>
      </c>
    </row>
    <row r="106">
      <c r="A106" s="9" t="s">
        <v>420</v>
      </c>
      <c r="B106" s="11">
        <v>26.0</v>
      </c>
      <c r="C106" s="11">
        <v>6.666</v>
      </c>
      <c r="D106" s="11">
        <v>6.611298561</v>
      </c>
      <c r="E106" s="11">
        <v>11.73848248</v>
      </c>
      <c r="F106" s="11">
        <v>0.8381316662</v>
      </c>
      <c r="G106" s="11">
        <v>67.11545563</v>
      </c>
      <c r="H106" s="11">
        <v>0.924333632</v>
      </c>
      <c r="I106" s="11">
        <v>0.1181456596</v>
      </c>
      <c r="J106" s="9"/>
      <c r="K106" s="11">
        <v>0.7658988237</v>
      </c>
      <c r="L106" s="11">
        <v>0.3221814334</v>
      </c>
      <c r="M106" s="9"/>
      <c r="N106" s="11">
        <v>0.1509127319</v>
      </c>
      <c r="O106" s="11">
        <v>0.9393361211</v>
      </c>
      <c r="P106" s="11">
        <v>2.173816442</v>
      </c>
      <c r="Q106" s="11">
        <v>0.3288032413</v>
      </c>
      <c r="R106" s="9"/>
      <c r="S106" s="9"/>
      <c r="T106" s="11">
        <v>0.5564124584</v>
      </c>
    </row>
    <row r="107">
      <c r="A107" s="9" t="s">
        <v>130</v>
      </c>
      <c r="B107" s="11">
        <v>85.0</v>
      </c>
      <c r="C107" s="11">
        <v>5.033</v>
      </c>
      <c r="D107" s="11">
        <v>5.166874886</v>
      </c>
      <c r="E107" s="11">
        <v>9.814229965</v>
      </c>
      <c r="F107" s="11">
        <v>0.7400431037</v>
      </c>
      <c r="G107" s="11">
        <v>66.36763763</v>
      </c>
      <c r="H107" s="11">
        <v>0.6445361376</v>
      </c>
      <c r="I107" s="11">
        <v>-0.1170415431</v>
      </c>
      <c r="J107" s="11">
        <v>0.9594861269</v>
      </c>
      <c r="K107" s="11">
        <v>0.5559939742</v>
      </c>
      <c r="L107" s="11">
        <v>0.3426146209</v>
      </c>
      <c r="M107" s="11">
        <v>0.2363762856</v>
      </c>
      <c r="N107" s="11">
        <v>0.2004355788</v>
      </c>
      <c r="O107" s="11">
        <v>0.00535980612</v>
      </c>
      <c r="P107" s="11">
        <v>2.449491739</v>
      </c>
      <c r="Q107" s="11">
        <v>0.4740760624</v>
      </c>
      <c r="R107" s="11">
        <v>0.273</v>
      </c>
      <c r="S107" s="11">
        <v>0.2909285714</v>
      </c>
      <c r="T107" s="11">
        <v>0.4257692695</v>
      </c>
    </row>
    <row r="108">
      <c r="A108" s="9" t="s">
        <v>131</v>
      </c>
      <c r="B108" s="11">
        <v>64.0</v>
      </c>
      <c r="C108" s="11">
        <v>5.464</v>
      </c>
      <c r="D108" s="11">
        <v>5.620735645</v>
      </c>
      <c r="E108" s="11">
        <v>10.1217947</v>
      </c>
      <c r="F108" s="11">
        <v>0.9012951255</v>
      </c>
      <c r="G108" s="11">
        <v>61.94788361</v>
      </c>
      <c r="H108" s="11">
        <v>0.6091041565</v>
      </c>
      <c r="I108" s="11">
        <v>-0.3076067269</v>
      </c>
      <c r="J108" s="11">
        <v>0.937517941</v>
      </c>
      <c r="K108" s="11">
        <v>0.6111641526</v>
      </c>
      <c r="L108" s="11">
        <v>0.1736044884</v>
      </c>
      <c r="M108" s="11">
        <v>0.4520017207</v>
      </c>
      <c r="N108" s="11">
        <v>-0.8982654214</v>
      </c>
      <c r="O108" s="11">
        <v>-0.6548540592</v>
      </c>
      <c r="P108" s="11">
        <v>2.080929756</v>
      </c>
      <c r="Q108" s="11">
        <v>0.3702237308</v>
      </c>
      <c r="R108" s="11">
        <v>0.407</v>
      </c>
      <c r="S108" s="11">
        <v>0.39925</v>
      </c>
      <c r="T108" s="11">
        <v>0.3766900599</v>
      </c>
    </row>
    <row r="109">
      <c r="A109" s="9" t="s">
        <v>426</v>
      </c>
      <c r="B109" s="11">
        <v>141.0</v>
      </c>
      <c r="C109" s="11">
        <v>3.715</v>
      </c>
      <c r="D109" s="11">
        <v>3.333047867</v>
      </c>
      <c r="E109" s="11">
        <v>7.318346977</v>
      </c>
      <c r="F109" s="11">
        <v>0.6371472478</v>
      </c>
      <c r="G109" s="11">
        <v>54.86077881</v>
      </c>
      <c r="H109" s="11">
        <v>0.8354913592</v>
      </c>
      <c r="I109" s="11">
        <v>-0.0051281536</v>
      </c>
      <c r="J109" s="11">
        <v>0.08132489771</v>
      </c>
      <c r="K109" s="11">
        <v>0.7027943134</v>
      </c>
      <c r="L109" s="11">
        <v>0.1323981434</v>
      </c>
      <c r="M109" s="9"/>
      <c r="N109" s="11">
        <v>-0.7541358471</v>
      </c>
      <c r="O109" s="11">
        <v>0.03455556184</v>
      </c>
      <c r="P109" s="11">
        <v>1.542425513</v>
      </c>
      <c r="Q109" s="11">
        <v>0.4627672732</v>
      </c>
      <c r="R109" s="9"/>
      <c r="S109" s="11">
        <v>0.5055</v>
      </c>
      <c r="T109" s="11">
        <v>0.6166507602</v>
      </c>
    </row>
    <row r="110">
      <c r="A110" s="9" t="s">
        <v>132</v>
      </c>
      <c r="B110" s="11">
        <v>30.0</v>
      </c>
      <c r="C110" s="11">
        <v>6.48</v>
      </c>
      <c r="D110" s="11">
        <v>6.396359444</v>
      </c>
      <c r="E110" s="11">
        <v>10.8129282</v>
      </c>
      <c r="F110" s="11">
        <v>0.8671009541</v>
      </c>
      <c r="G110" s="11">
        <v>63.32237244</v>
      </c>
      <c r="H110" s="11">
        <v>0.5604553819</v>
      </c>
      <c r="I110" s="11">
        <v>-0.1442720592</v>
      </c>
      <c r="J110" s="9"/>
      <c r="K110" s="11">
        <v>0.7152174711</v>
      </c>
      <c r="L110" s="11">
        <v>0.2248409837</v>
      </c>
      <c r="M110" s="9"/>
      <c r="N110" s="11">
        <v>-1.173164248</v>
      </c>
      <c r="O110" s="11">
        <v>0.06209641322</v>
      </c>
      <c r="P110" s="11">
        <v>2.12539649</v>
      </c>
      <c r="Q110" s="11">
        <v>0.3322822154</v>
      </c>
      <c r="R110" s="9"/>
      <c r="S110" s="9"/>
      <c r="T110" s="11">
        <v>0.2630327344</v>
      </c>
    </row>
    <row r="111">
      <c r="A111" s="9" t="s">
        <v>133</v>
      </c>
      <c r="B111" s="11">
        <v>136.0</v>
      </c>
      <c r="C111" s="11">
        <v>3.959</v>
      </c>
      <c r="D111" s="11">
        <v>3.668736935</v>
      </c>
      <c r="E111" s="11">
        <v>7.690368176</v>
      </c>
      <c r="F111" s="11">
        <v>0.7110773921</v>
      </c>
      <c r="G111" s="11">
        <v>56.10480118</v>
      </c>
      <c r="H111" s="11">
        <v>0.6682522893</v>
      </c>
      <c r="I111" s="11">
        <v>-0.02216407284</v>
      </c>
      <c r="J111" s="11">
        <v>0.8518798947</v>
      </c>
      <c r="K111" s="11">
        <v>0.7709184885</v>
      </c>
      <c r="L111" s="11">
        <v>0.2136028409</v>
      </c>
      <c r="M111" s="11">
        <v>0.6451075077</v>
      </c>
      <c r="N111" s="11">
        <v>-0.05625558272</v>
      </c>
      <c r="O111" s="11">
        <v>-0.2727128267</v>
      </c>
      <c r="P111" s="11">
        <v>1.70377624</v>
      </c>
      <c r="Q111" s="11">
        <v>0.4644040465</v>
      </c>
      <c r="R111" s="9"/>
      <c r="S111" s="11">
        <v>0.4023333333</v>
      </c>
      <c r="T111" s="11">
        <v>0.4524689913</v>
      </c>
    </row>
    <row r="112">
      <c r="A112" s="9" t="s">
        <v>134</v>
      </c>
      <c r="B112" s="11">
        <v>99.0</v>
      </c>
      <c r="C112" s="11">
        <v>4.813</v>
      </c>
      <c r="D112" s="11">
        <v>5.154521942</v>
      </c>
      <c r="E112" s="11">
        <v>9.464875221</v>
      </c>
      <c r="F112" s="11">
        <v>0.8194304109</v>
      </c>
      <c r="G112" s="11">
        <v>64.85837555</v>
      </c>
      <c r="H112" s="11">
        <v>0.4605746865</v>
      </c>
      <c r="I112" s="11">
        <v>-0.1345798969</v>
      </c>
      <c r="J112" s="11">
        <v>0.9516678452</v>
      </c>
      <c r="K112" s="11">
        <v>0.5143323541</v>
      </c>
      <c r="L112" s="11">
        <v>0.3712364435</v>
      </c>
      <c r="M112" s="11">
        <v>0.2232511789</v>
      </c>
      <c r="N112" s="11">
        <v>-0.009177982807</v>
      </c>
      <c r="O112" s="11">
        <v>-0.2128177136</v>
      </c>
      <c r="P112" s="11">
        <v>2.459745407</v>
      </c>
      <c r="Q112" s="11">
        <v>0.4772014618</v>
      </c>
      <c r="R112" s="9"/>
      <c r="S112" s="11">
        <v>0.3059</v>
      </c>
      <c r="T112" s="11">
        <v>0.3542899489</v>
      </c>
    </row>
    <row r="113">
      <c r="A113" s="9" t="s">
        <v>137</v>
      </c>
      <c r="B113" s="11">
        <v>43.0</v>
      </c>
      <c r="C113" s="11">
        <v>5.969</v>
      </c>
      <c r="D113" s="11">
        <v>5.91105938</v>
      </c>
      <c r="E113" s="11">
        <v>10.17421913</v>
      </c>
      <c r="F113" s="11">
        <v>0.9257514477</v>
      </c>
      <c r="G113" s="11">
        <v>67.09675598</v>
      </c>
      <c r="H113" s="11">
        <v>0.6200042963</v>
      </c>
      <c r="I113" s="11">
        <v>-0.04379943386</v>
      </c>
      <c r="J113" s="11">
        <v>0.9065321684</v>
      </c>
      <c r="K113" s="11">
        <v>0.6561884284</v>
      </c>
      <c r="L113" s="11">
        <v>0.3022608161</v>
      </c>
      <c r="M113" s="11">
        <v>0.3683801591</v>
      </c>
      <c r="N113" s="11">
        <v>1.030708909</v>
      </c>
      <c r="O113" s="11">
        <v>0.6180747747</v>
      </c>
      <c r="P113" s="11">
        <v>2.02477622</v>
      </c>
      <c r="Q113" s="11">
        <v>0.3425403237</v>
      </c>
      <c r="R113" s="11">
        <v>0.261</v>
      </c>
      <c r="S113" s="11">
        <v>0.2674545455</v>
      </c>
      <c r="T113" s="11">
        <v>0.3063375354</v>
      </c>
    </row>
    <row r="114">
      <c r="A114" s="9" t="s">
        <v>138</v>
      </c>
      <c r="B114" s="11">
        <v>41.0</v>
      </c>
      <c r="C114" s="11">
        <v>6.06</v>
      </c>
      <c r="D114" s="11">
        <v>6.062891006</v>
      </c>
      <c r="E114" s="11">
        <v>10.23913479</v>
      </c>
      <c r="F114" s="11">
        <v>0.9247537851</v>
      </c>
      <c r="G114" s="11">
        <v>70.10884094</v>
      </c>
      <c r="H114" s="11">
        <v>0.904386282</v>
      </c>
      <c r="I114" s="11">
        <v>-0.02728441544</v>
      </c>
      <c r="J114" s="11">
        <v>0.8907541037</v>
      </c>
      <c r="K114" s="11">
        <v>0.6563763618</v>
      </c>
      <c r="L114" s="11">
        <v>0.2839898467</v>
      </c>
      <c r="M114" s="11">
        <v>0.2380659878</v>
      </c>
      <c r="N114" s="11">
        <v>0.9674444199</v>
      </c>
      <c r="O114" s="11">
        <v>0.8792589307</v>
      </c>
      <c r="P114" s="11">
        <v>2.095799685</v>
      </c>
      <c r="Q114" s="11">
        <v>0.3456766307</v>
      </c>
      <c r="R114" s="11">
        <v>0.256</v>
      </c>
      <c r="S114" s="11">
        <v>0.2490909091</v>
      </c>
      <c r="T114" s="11">
        <v>0.3393854499</v>
      </c>
    </row>
    <row r="115">
      <c r="A115" s="9" t="s">
        <v>521</v>
      </c>
      <c r="B115" s="11">
        <v>93.0</v>
      </c>
      <c r="C115" s="11">
        <v>4.847</v>
      </c>
      <c r="D115" s="11">
        <v>5.057314396</v>
      </c>
      <c r="E115" s="9"/>
      <c r="F115" s="11">
        <v>0.7862912416</v>
      </c>
      <c r="G115" s="9"/>
      <c r="H115" s="11">
        <v>0.7582190037</v>
      </c>
      <c r="I115" s="9"/>
      <c r="J115" s="11">
        <v>0.3338317275</v>
      </c>
      <c r="K115" s="11">
        <v>0.7351891398</v>
      </c>
      <c r="L115" s="11">
        <v>0.1524282247</v>
      </c>
      <c r="M115" s="11">
        <v>0.6512415409</v>
      </c>
      <c r="N115" s="9"/>
      <c r="O115" s="9"/>
      <c r="P115" s="11">
        <v>1.84780252</v>
      </c>
      <c r="Q115" s="11">
        <v>0.3653723001</v>
      </c>
      <c r="R115" s="9"/>
      <c r="S115" s="9"/>
      <c r="T115" s="11">
        <v>0.5335746408</v>
      </c>
    </row>
    <row r="116">
      <c r="A116" s="9" t="s">
        <v>139</v>
      </c>
      <c r="B116" s="11">
        <v>90.0</v>
      </c>
      <c r="C116" s="11">
        <v>4.963</v>
      </c>
      <c r="D116" s="11">
        <v>5.133887768</v>
      </c>
      <c r="E116" s="11">
        <v>9.419760704</v>
      </c>
      <c r="F116" s="11">
        <v>0.9065951109</v>
      </c>
      <c r="G116" s="11">
        <v>50.58544159</v>
      </c>
      <c r="H116" s="11">
        <v>0.5901449919</v>
      </c>
      <c r="I116" s="11">
        <v>-0.1744494587</v>
      </c>
      <c r="J116" s="11">
        <v>0.8382167816</v>
      </c>
      <c r="K116" s="11">
        <v>0.7613665462</v>
      </c>
      <c r="L116" s="11">
        <v>0.1781832427</v>
      </c>
      <c r="M116" s="11">
        <v>0.4258774519</v>
      </c>
      <c r="N116" s="11">
        <v>0.2783833146</v>
      </c>
      <c r="O116" s="11">
        <v>0.1805592626</v>
      </c>
      <c r="P116" s="11">
        <v>2.17634201</v>
      </c>
      <c r="Q116" s="11">
        <v>0.4239169359</v>
      </c>
      <c r="R116" s="9"/>
      <c r="S116" s="11">
        <v>0.6225</v>
      </c>
      <c r="T116" s="11">
        <v>0.5657951236</v>
      </c>
    </row>
    <row r="117">
      <c r="A117" s="9" t="s">
        <v>140</v>
      </c>
      <c r="B117" s="11">
        <v>38.0</v>
      </c>
      <c r="C117" s="11">
        <v>6.267</v>
      </c>
      <c r="D117" s="11">
        <v>6.003286839</v>
      </c>
      <c r="E117" s="11">
        <v>10.36649513</v>
      </c>
      <c r="F117" s="11">
        <v>0.7753973603</v>
      </c>
      <c r="G117" s="11">
        <v>73.19233704</v>
      </c>
      <c r="H117" s="11">
        <v>0.6183980703</v>
      </c>
      <c r="I117" s="9"/>
      <c r="J117" s="11">
        <v>0.8437194228</v>
      </c>
      <c r="K117" s="11">
        <v>0.6638147235</v>
      </c>
      <c r="L117" s="11">
        <v>0.2063646615</v>
      </c>
      <c r="M117" s="11">
        <v>0.2308125645</v>
      </c>
      <c r="N117" s="11">
        <v>0.4963495433</v>
      </c>
      <c r="O117" s="11">
        <v>0.9032170177</v>
      </c>
      <c r="P117" s="11">
        <v>2.070386887</v>
      </c>
      <c r="Q117" s="11">
        <v>0.3448755443</v>
      </c>
      <c r="R117" s="11">
        <v>0.316</v>
      </c>
      <c r="S117" s="11">
        <v>0.319</v>
      </c>
      <c r="T117" s="11">
        <v>0.3862652183</v>
      </c>
    </row>
    <row r="118">
      <c r="A118" s="9" t="s">
        <v>142</v>
      </c>
      <c r="B118" s="11">
        <v>35.0</v>
      </c>
      <c r="C118" s="11">
        <v>6.322</v>
      </c>
      <c r="D118" s="11">
        <v>6.290690422</v>
      </c>
      <c r="E118" s="11">
        <v>10.34525871</v>
      </c>
      <c r="F118" s="11">
        <v>0.9370233417</v>
      </c>
      <c r="G118" s="11">
        <v>73.37998199</v>
      </c>
      <c r="H118" s="11">
        <v>0.7545861006</v>
      </c>
      <c r="I118" s="11">
        <v>-0.06885740906</v>
      </c>
      <c r="J118" s="11">
        <v>0.8435930014</v>
      </c>
      <c r="K118" s="11">
        <v>0.749276638</v>
      </c>
      <c r="L118" s="11">
        <v>0.3664744794</v>
      </c>
      <c r="M118" s="11">
        <v>0.3391465545</v>
      </c>
      <c r="N118" s="11">
        <v>0.517331183</v>
      </c>
      <c r="O118" s="11">
        <v>1.066681504</v>
      </c>
      <c r="P118" s="11">
        <v>2.038798571</v>
      </c>
      <c r="Q118" s="11">
        <v>0.3240977526</v>
      </c>
      <c r="R118" s="11">
        <v>0.354</v>
      </c>
      <c r="S118" s="11">
        <v>0.3445454545</v>
      </c>
      <c r="T118" s="11">
        <v>0.3596456647</v>
      </c>
    </row>
    <row r="119">
      <c r="A119" s="9" t="s">
        <v>143</v>
      </c>
      <c r="B119" s="11">
        <v>126.0</v>
      </c>
      <c r="C119" s="11">
        <v>4.151</v>
      </c>
      <c r="D119" s="11">
        <v>4.224593163</v>
      </c>
      <c r="E119" s="11">
        <v>9.208340645</v>
      </c>
      <c r="F119" s="11">
        <v>0.8243572712</v>
      </c>
      <c r="G119" s="11">
        <v>64.58774567</v>
      </c>
      <c r="H119" s="11">
        <v>0.8003972173</v>
      </c>
      <c r="I119" s="11">
        <v>0.1530346125</v>
      </c>
      <c r="J119" s="11">
        <v>0.822879076</v>
      </c>
      <c r="K119" s="11">
        <v>0.8638803363</v>
      </c>
      <c r="L119" s="11">
        <v>0.1968708336</v>
      </c>
      <c r="M119" s="11">
        <v>0.777017355</v>
      </c>
      <c r="N119" s="11">
        <v>-0.6461792588</v>
      </c>
      <c r="O119" s="11">
        <v>-0.1697930098</v>
      </c>
      <c r="P119" s="11">
        <v>1.813476205</v>
      </c>
      <c r="Q119" s="11">
        <v>0.4292664826</v>
      </c>
      <c r="R119" s="11">
        <v>0.392</v>
      </c>
      <c r="S119" s="11">
        <v>0.39225</v>
      </c>
      <c r="T119" s="11">
        <v>0.3789272606</v>
      </c>
    </row>
    <row r="120">
      <c r="A120" s="9" t="s">
        <v>522</v>
      </c>
      <c r="B120" s="11">
        <v>115.0</v>
      </c>
      <c r="C120" s="11">
        <v>4.401</v>
      </c>
      <c r="D120" s="11">
        <v>4.550499439</v>
      </c>
      <c r="E120" s="11">
        <v>8.318027496</v>
      </c>
      <c r="F120" s="11">
        <v>0.8125007153</v>
      </c>
      <c r="G120" s="11">
        <v>53.30289841</v>
      </c>
      <c r="H120" s="11">
        <v>0.411947906</v>
      </c>
      <c r="I120" s="11">
        <v>-0.06439164281</v>
      </c>
      <c r="J120" s="11">
        <v>0.7336792946</v>
      </c>
      <c r="K120" s="11">
        <v>0.5761778951</v>
      </c>
      <c r="L120" s="11">
        <v>0.2423738688</v>
      </c>
      <c r="M120" s="9"/>
      <c r="N120" s="11">
        <v>-2.017451763</v>
      </c>
      <c r="O120" s="11">
        <v>-1.405126214</v>
      </c>
      <c r="P120" s="11">
        <v>1.59638381</v>
      </c>
      <c r="Q120" s="11">
        <v>0.3508150876</v>
      </c>
      <c r="R120" s="9"/>
      <c r="S120" s="11">
        <v>0.354</v>
      </c>
      <c r="T120" s="11">
        <v>0.7994771004</v>
      </c>
    </row>
    <row r="121">
      <c r="A121" s="9" t="s">
        <v>462</v>
      </c>
      <c r="B121" s="11">
        <v>37.0</v>
      </c>
      <c r="C121" s="11">
        <v>6.269</v>
      </c>
      <c r="D121" s="11">
        <v>6.269286633</v>
      </c>
      <c r="E121" s="11">
        <v>9.624583244</v>
      </c>
      <c r="F121" s="11">
        <v>0.7972620726</v>
      </c>
      <c r="G121" s="11">
        <v>60.69157028</v>
      </c>
      <c r="H121" s="11">
        <v>0.8854884505</v>
      </c>
      <c r="I121" s="11">
        <v>-0.08000487089</v>
      </c>
      <c r="J121" s="11">
        <v>0.7512828708</v>
      </c>
      <c r="K121" s="11">
        <v>0.7642226815</v>
      </c>
      <c r="L121" s="11">
        <v>0.250364989</v>
      </c>
      <c r="M121" s="11">
        <v>0.7217652798</v>
      </c>
      <c r="N121" s="11">
        <v>0.2100944519</v>
      </c>
      <c r="O121" s="11">
        <v>-0.2185720503</v>
      </c>
      <c r="P121" s="11">
        <v>1.948390126</v>
      </c>
      <c r="Q121" s="11">
        <v>0.3107833862</v>
      </c>
      <c r="R121" s="9"/>
      <c r="S121" s="9"/>
      <c r="T121" s="11">
        <v>0.3676041663</v>
      </c>
    </row>
    <row r="122">
      <c r="A122" s="9" t="s">
        <v>144</v>
      </c>
      <c r="B122" s="11">
        <v>5.0</v>
      </c>
      <c r="C122" s="11">
        <v>7.48</v>
      </c>
      <c r="D122" s="11">
        <v>7.560147762</v>
      </c>
      <c r="E122" s="11">
        <v>10.67609787</v>
      </c>
      <c r="F122" s="11">
        <v>0.9293974638</v>
      </c>
      <c r="G122" s="11">
        <v>71.74086761</v>
      </c>
      <c r="H122" s="11">
        <v>0.9443821907</v>
      </c>
      <c r="I122" s="11">
        <v>0.1192442849</v>
      </c>
      <c r="J122" s="11">
        <v>0.2535431087</v>
      </c>
      <c r="K122" s="11">
        <v>0.8550999761</v>
      </c>
      <c r="L122" s="11">
        <v>0.1702261269</v>
      </c>
      <c r="M122" s="11">
        <v>0.6264972091</v>
      </c>
      <c r="N122" s="11">
        <v>1.430477619</v>
      </c>
      <c r="O122" s="11">
        <v>2.032324076</v>
      </c>
      <c r="P122" s="11">
        <v>1.587887406</v>
      </c>
      <c r="Q122" s="11">
        <v>0.2100339085</v>
      </c>
      <c r="R122" s="11">
        <v>0.271</v>
      </c>
      <c r="S122" s="11">
        <v>0.2674545455</v>
      </c>
      <c r="T122" s="11">
        <v>0.3197904229</v>
      </c>
    </row>
    <row r="123">
      <c r="A123" s="9" t="s">
        <v>145</v>
      </c>
      <c r="B123" s="11">
        <v>3.0</v>
      </c>
      <c r="C123" s="11">
        <v>7.65</v>
      </c>
      <c r="D123" s="11">
        <v>7.776208878</v>
      </c>
      <c r="E123" s="11">
        <v>10.93577576</v>
      </c>
      <c r="F123" s="11">
        <v>0.9468638897</v>
      </c>
      <c r="G123" s="11">
        <v>72.73400116</v>
      </c>
      <c r="H123" s="11">
        <v>0.9454280138</v>
      </c>
      <c r="I123" s="11">
        <v>0.1257273704</v>
      </c>
      <c r="J123" s="11">
        <v>0.3232407868</v>
      </c>
      <c r="K123" s="11">
        <v>0.8591072559</v>
      </c>
      <c r="L123" s="11">
        <v>0.176007092</v>
      </c>
      <c r="M123" s="11">
        <v>0.7699401975</v>
      </c>
      <c r="N123" s="11">
        <v>1.529229045</v>
      </c>
      <c r="O123" s="11">
        <v>1.879036784</v>
      </c>
      <c r="P123" s="11">
        <v>1.564780593</v>
      </c>
      <c r="Q123" s="11">
        <v>0.2012266666</v>
      </c>
      <c r="R123" s="11">
        <v>0.316</v>
      </c>
      <c r="S123" s="11">
        <v>0.3275714286</v>
      </c>
      <c r="T123" s="11">
        <v>0.3086293042</v>
      </c>
    </row>
    <row r="124">
      <c r="A124" s="9" t="s">
        <v>468</v>
      </c>
      <c r="B124" s="11">
        <v>137.0</v>
      </c>
      <c r="C124" s="11">
        <v>3.892</v>
      </c>
      <c r="D124" s="11">
        <v>3.164491177</v>
      </c>
      <c r="E124" s="11">
        <v>8.609065056</v>
      </c>
      <c r="F124" s="11">
        <v>0.5883951783</v>
      </c>
      <c r="G124" s="11">
        <v>61.47408295</v>
      </c>
      <c r="H124" s="11">
        <v>0.4667706192</v>
      </c>
      <c r="I124" s="11">
        <v>0.30370754</v>
      </c>
      <c r="J124" s="11">
        <v>0.6729642153</v>
      </c>
      <c r="K124" s="11">
        <v>0.4644385874</v>
      </c>
      <c r="L124" s="11">
        <v>0.7045896649</v>
      </c>
      <c r="M124" s="9"/>
      <c r="N124" s="11">
        <v>-2.26324749</v>
      </c>
      <c r="O124" s="11">
        <v>-1.25451839</v>
      </c>
      <c r="P124" s="11">
        <v>2.508209467</v>
      </c>
      <c r="Q124" s="11">
        <v>0.7926106453</v>
      </c>
      <c r="R124" s="9"/>
      <c r="S124" s="11">
        <v>0.358</v>
      </c>
      <c r="T124" s="11">
        <v>0.4589469731</v>
      </c>
    </row>
    <row r="125">
      <c r="A125" s="9" t="s">
        <v>470</v>
      </c>
      <c r="B125" s="11">
        <v>39.0</v>
      </c>
      <c r="C125" s="11">
        <v>6.221</v>
      </c>
      <c r="D125" s="11">
        <v>6.125916958</v>
      </c>
      <c r="E125" s="9"/>
      <c r="F125" s="11">
        <v>0.8250724077</v>
      </c>
      <c r="G125" s="11">
        <v>70.05999756</v>
      </c>
      <c r="H125" s="11">
        <v>0.6981951594</v>
      </c>
      <c r="I125" s="9"/>
      <c r="J125" s="11">
        <v>0.8028291464</v>
      </c>
      <c r="K125" s="11">
        <v>0.8213615417</v>
      </c>
      <c r="L125" s="11">
        <v>0.1400108039</v>
      </c>
      <c r="M125" s="11">
        <v>0.3351415098</v>
      </c>
      <c r="N125" s="11">
        <v>0.870516479</v>
      </c>
      <c r="O125" s="11">
        <v>1.028488517</v>
      </c>
      <c r="P125" s="11">
        <v>2.035462141</v>
      </c>
      <c r="Q125" s="11">
        <v>0.3322705925</v>
      </c>
      <c r="R125" s="9"/>
      <c r="S125" s="9"/>
      <c r="T125" s="11">
        <v>0.4332784712</v>
      </c>
    </row>
    <row r="126">
      <c r="A126" s="9" t="s">
        <v>147</v>
      </c>
      <c r="B126" s="11">
        <v>116.0</v>
      </c>
      <c r="C126" s="11">
        <v>4.38</v>
      </c>
      <c r="D126" s="11">
        <v>4.496571541</v>
      </c>
      <c r="E126" s="11">
        <v>7.751204014</v>
      </c>
      <c r="F126" s="11">
        <v>0.7285909057</v>
      </c>
      <c r="G126" s="11">
        <v>62.10417557</v>
      </c>
      <c r="H126" s="11">
        <v>0.749034524</v>
      </c>
      <c r="I126" s="11">
        <v>-0.07146219909</v>
      </c>
      <c r="J126" s="11">
        <v>0.7170977592</v>
      </c>
      <c r="K126" s="11">
        <v>0.7144603133</v>
      </c>
      <c r="L126" s="11">
        <v>0.1981913298</v>
      </c>
      <c r="M126" s="11">
        <v>0.9215180278</v>
      </c>
      <c r="N126" s="11">
        <v>-1.33163166</v>
      </c>
      <c r="O126" s="11">
        <v>-1.102040648</v>
      </c>
      <c r="P126" s="11">
        <v>1.14977777</v>
      </c>
      <c r="Q126" s="11">
        <v>0.2557009757</v>
      </c>
      <c r="R126" s="11">
        <v>0.305</v>
      </c>
      <c r="S126" s="11">
        <v>0.31875</v>
      </c>
      <c r="T126" s="11">
        <v>0.360984385</v>
      </c>
    </row>
    <row r="127">
      <c r="A127" s="9" t="s">
        <v>148</v>
      </c>
      <c r="B127" s="11">
        <v>140.0</v>
      </c>
      <c r="C127" s="11">
        <v>3.77</v>
      </c>
      <c r="D127" s="11">
        <v>4.006897449</v>
      </c>
      <c r="E127" s="11">
        <v>7.708782673</v>
      </c>
      <c r="F127" s="11">
        <v>0.8320564032</v>
      </c>
      <c r="G127" s="11">
        <v>53.2678566</v>
      </c>
      <c r="H127" s="11">
        <v>0.5774533153</v>
      </c>
      <c r="I127" s="11">
        <v>0.2065472305</v>
      </c>
      <c r="J127" s="11">
        <v>0.8869979382</v>
      </c>
      <c r="K127" s="11">
        <v>0.6788284183</v>
      </c>
      <c r="L127" s="11">
        <v>0.1953071058</v>
      </c>
      <c r="M127" s="11">
        <v>0.4146451056</v>
      </c>
      <c r="N127" s="11">
        <v>-0.06227970123</v>
      </c>
      <c r="O127" s="11">
        <v>-0.5925919414</v>
      </c>
      <c r="P127" s="11">
        <v>1.915126324</v>
      </c>
      <c r="Q127" s="11">
        <v>0.4779573977</v>
      </c>
      <c r="R127" s="9"/>
      <c r="S127" s="11">
        <v>0.3846666667</v>
      </c>
      <c r="T127" s="11">
        <v>0.5385729074</v>
      </c>
    </row>
    <row r="128">
      <c r="A128" s="9" t="s">
        <v>149</v>
      </c>
      <c r="B128" s="11">
        <v>33.0</v>
      </c>
      <c r="C128" s="11">
        <v>6.371</v>
      </c>
      <c r="D128" s="11">
        <v>6.300235271</v>
      </c>
      <c r="E128" s="11">
        <v>9.578333855</v>
      </c>
      <c r="F128" s="11">
        <v>0.9060981274</v>
      </c>
      <c r="G128" s="11">
        <v>65.48678589</v>
      </c>
      <c r="H128" s="11">
        <v>0.8469328284</v>
      </c>
      <c r="I128" s="11">
        <v>0.3697344661</v>
      </c>
      <c r="J128" s="11">
        <v>0.9086120725</v>
      </c>
      <c r="K128" s="11">
        <v>0.8545439839</v>
      </c>
      <c r="L128" s="11">
        <v>0.1375030577</v>
      </c>
      <c r="M128" s="11">
        <v>0.7028152347</v>
      </c>
      <c r="N128" s="11">
        <v>-0.7688859105</v>
      </c>
      <c r="O128" s="11">
        <v>-0.01224904135</v>
      </c>
      <c r="P128" s="11">
        <v>1.761228085</v>
      </c>
      <c r="Q128" s="11">
        <v>0.2795495689</v>
      </c>
      <c r="R128" s="11">
        <v>0.393</v>
      </c>
      <c r="S128" s="11">
        <v>0.4026363636</v>
      </c>
      <c r="T128" s="11">
        <v>0.4412552714</v>
      </c>
    </row>
    <row r="129">
      <c r="A129" s="9" t="s">
        <v>152</v>
      </c>
      <c r="B129" s="11">
        <v>96.0</v>
      </c>
      <c r="C129" s="11">
        <v>4.826</v>
      </c>
      <c r="D129" s="11">
        <v>4.463531017</v>
      </c>
      <c r="E129" s="11">
        <v>9.249967575</v>
      </c>
      <c r="F129" s="11">
        <v>0.6144227982</v>
      </c>
      <c r="G129" s="11">
        <v>65.147995</v>
      </c>
      <c r="H129" s="11">
        <v>0.5677372217</v>
      </c>
      <c r="I129" s="11">
        <v>-0.1911033988</v>
      </c>
      <c r="J129" s="11">
        <v>0.8994531631</v>
      </c>
      <c r="K129" s="11">
        <v>0.5209141374</v>
      </c>
      <c r="L129" s="11">
        <v>0.3269998133</v>
      </c>
      <c r="M129" s="11">
        <v>0.4352194667</v>
      </c>
      <c r="N129" s="11">
        <v>-0.4464845657</v>
      </c>
      <c r="O129" s="11">
        <v>-0.1030367613</v>
      </c>
      <c r="P129" s="11">
        <v>2.117940903</v>
      </c>
      <c r="Q129" s="11">
        <v>0.4744989872</v>
      </c>
      <c r="R129" s="9"/>
      <c r="S129" s="11">
        <v>0.381</v>
      </c>
      <c r="T129" s="11">
        <v>0.4353347719</v>
      </c>
    </row>
    <row r="130">
      <c r="A130" s="9" t="s">
        <v>153</v>
      </c>
      <c r="B130" s="11">
        <v>72.0</v>
      </c>
      <c r="C130" s="11">
        <v>5.345</v>
      </c>
      <c r="D130" s="11">
        <v>5.309076309</v>
      </c>
      <c r="E130" s="11">
        <v>9.917490959</v>
      </c>
      <c r="F130" s="11">
        <v>0.7392805815</v>
      </c>
      <c r="G130" s="11">
        <v>64.68478394</v>
      </c>
      <c r="H130" s="11">
        <v>0.4709032178</v>
      </c>
      <c r="I130" s="11">
        <v>-0.2247788608</v>
      </c>
      <c r="J130" s="11">
        <v>0.7018502355</v>
      </c>
      <c r="K130" s="11">
        <v>0.6447810531</v>
      </c>
      <c r="L130" s="11">
        <v>0.3348328173</v>
      </c>
      <c r="M130" s="11">
        <v>0.5309996605</v>
      </c>
      <c r="N130" s="11">
        <v>-0.7137327194</v>
      </c>
      <c r="O130" s="11">
        <v>0.2556655407</v>
      </c>
      <c r="P130" s="11">
        <v>1.974840164</v>
      </c>
      <c r="Q130" s="11">
        <v>0.371974349</v>
      </c>
      <c r="R130" s="11">
        <v>0.402</v>
      </c>
      <c r="S130" s="11">
        <v>0.4030769231</v>
      </c>
      <c r="T130" s="11">
        <v>0.330034256</v>
      </c>
    </row>
    <row r="131">
      <c r="A131" s="9" t="s">
        <v>154</v>
      </c>
      <c r="B131" s="11">
        <v>56.0</v>
      </c>
      <c r="C131" s="11">
        <v>5.628</v>
      </c>
      <c r="D131" s="11">
        <v>5.463827133</v>
      </c>
      <c r="E131" s="11">
        <v>9.412086487</v>
      </c>
      <c r="F131" s="11">
        <v>0.9458412528</v>
      </c>
      <c r="G131" s="11">
        <v>59.65255356</v>
      </c>
      <c r="H131" s="11">
        <v>0.7855633497</v>
      </c>
      <c r="I131" s="11">
        <v>-0.146875903</v>
      </c>
      <c r="J131" s="9"/>
      <c r="K131" s="11">
        <v>0.5844483376</v>
      </c>
      <c r="L131" s="11">
        <v>0.1168807</v>
      </c>
      <c r="M131" s="9"/>
      <c r="N131" s="11">
        <v>-0.9111703038</v>
      </c>
      <c r="O131" s="11">
        <v>-1.53964889</v>
      </c>
      <c r="P131" s="11">
        <v>1.871497869</v>
      </c>
      <c r="Q131" s="11">
        <v>0.3425250947</v>
      </c>
      <c r="R131" s="9"/>
      <c r="S131" s="9"/>
      <c r="T131" s="11">
        <v>0.2371461242</v>
      </c>
    </row>
    <row r="132">
      <c r="A132" s="9" t="s">
        <v>155</v>
      </c>
      <c r="B132" s="11">
        <v>111.0</v>
      </c>
      <c r="C132" s="11">
        <v>4.443</v>
      </c>
      <c r="D132" s="11">
        <v>4.309237957</v>
      </c>
      <c r="E132" s="11">
        <v>7.383019924</v>
      </c>
      <c r="F132" s="11">
        <v>0.8847216964</v>
      </c>
      <c r="G132" s="11">
        <v>50.0959053</v>
      </c>
      <c r="H132" s="11">
        <v>0.6494632363</v>
      </c>
      <c r="I132" s="11">
        <v>0.0945379287</v>
      </c>
      <c r="J132" s="11">
        <v>0.8375458717</v>
      </c>
      <c r="K132" s="11">
        <v>0.7539839745</v>
      </c>
      <c r="L132" s="11">
        <v>0.2653223872</v>
      </c>
      <c r="M132" s="11">
        <v>0.3962233067</v>
      </c>
      <c r="N132" s="11">
        <v>-0.6812562943</v>
      </c>
      <c r="O132" s="11">
        <v>-0.536405623</v>
      </c>
      <c r="P132" s="11">
        <v>1.750787735</v>
      </c>
      <c r="Q132" s="11">
        <v>0.4062870741</v>
      </c>
      <c r="R132" s="11">
        <v>0.41</v>
      </c>
      <c r="S132" s="11">
        <v>0.43325</v>
      </c>
      <c r="T132" s="11">
        <v>0.6941416264</v>
      </c>
    </row>
    <row r="133">
      <c r="A133" s="9" t="s">
        <v>156</v>
      </c>
      <c r="B133" s="11">
        <v>82.0</v>
      </c>
      <c r="C133" s="11">
        <v>5.057</v>
      </c>
      <c r="D133" s="11">
        <v>5.030342102</v>
      </c>
      <c r="E133" s="11">
        <v>9.026679039</v>
      </c>
      <c r="F133" s="11">
        <v>0.8975734711</v>
      </c>
      <c r="G133" s="11">
        <v>62.95043945</v>
      </c>
      <c r="H133" s="11">
        <v>0.5636497736</v>
      </c>
      <c r="I133" s="11">
        <v>-0.2054256648</v>
      </c>
      <c r="J133" s="11">
        <v>0.8962370157</v>
      </c>
      <c r="K133" s="11">
        <v>0.5703376532</v>
      </c>
      <c r="L133" s="11">
        <v>0.1928190738</v>
      </c>
      <c r="M133" s="11">
        <v>0.2369361222</v>
      </c>
      <c r="N133" s="11">
        <v>-0.1859089583</v>
      </c>
      <c r="O133" s="11">
        <v>-0.7597025037</v>
      </c>
      <c r="P133" s="11">
        <v>1.977613568</v>
      </c>
      <c r="Q133" s="11">
        <v>0.393137008</v>
      </c>
      <c r="R133" s="11">
        <v>0.247</v>
      </c>
      <c r="S133" s="11">
        <v>0.266</v>
      </c>
      <c r="T133" s="11">
        <v>0.3552692235</v>
      </c>
    </row>
    <row r="134">
      <c r="A134" s="9" t="s">
        <v>157</v>
      </c>
      <c r="B134" s="11">
        <v>14.0</v>
      </c>
      <c r="C134" s="11">
        <v>7.144</v>
      </c>
      <c r="D134" s="11">
        <v>7.217766762</v>
      </c>
      <c r="E134" s="11">
        <v>10.99897861</v>
      </c>
      <c r="F134" s="11">
        <v>0.8558768034</v>
      </c>
      <c r="G134" s="11">
        <v>67.89845276</v>
      </c>
      <c r="H134" s="11">
        <v>0.9197925925</v>
      </c>
      <c r="I134" s="9"/>
      <c r="J134" s="9"/>
      <c r="K134" s="11">
        <v>0.7676614523</v>
      </c>
      <c r="L134" s="11">
        <v>0.2239853442</v>
      </c>
      <c r="M134" s="9"/>
      <c r="N134" s="11">
        <v>-0.06878387928</v>
      </c>
      <c r="O134" s="11">
        <v>0.8822219968</v>
      </c>
      <c r="P134" s="11">
        <v>1.698895574</v>
      </c>
      <c r="Q134" s="11">
        <v>0.2353768945</v>
      </c>
      <c r="R134" s="9"/>
      <c r="S134" s="9"/>
      <c r="T134" s="11">
        <v>0.4162938893</v>
      </c>
    </row>
    <row r="135">
      <c r="A135" s="9" t="s">
        <v>158</v>
      </c>
      <c r="B135" s="11">
        <v>22.0</v>
      </c>
      <c r="C135" s="11">
        <v>6.883</v>
      </c>
      <c r="D135" s="11">
        <v>6.880784035</v>
      </c>
      <c r="E135" s="11">
        <v>10.51577282</v>
      </c>
      <c r="F135" s="11">
        <v>0.9345749617</v>
      </c>
      <c r="G135" s="11">
        <v>70.91662598</v>
      </c>
      <c r="H135" s="11">
        <v>0.8889704943</v>
      </c>
      <c r="I135" s="11">
        <v>0.3613190651</v>
      </c>
      <c r="J135" s="11">
        <v>0.425169915</v>
      </c>
      <c r="K135" s="11">
        <v>0.8444522023</v>
      </c>
      <c r="L135" s="11">
        <v>0.1842445284</v>
      </c>
      <c r="M135" s="11">
        <v>0.4212621748</v>
      </c>
      <c r="N135" s="11">
        <v>0.8707017303</v>
      </c>
      <c r="O135" s="11">
        <v>1.646371841</v>
      </c>
      <c r="P135" s="11">
        <v>1.870208263</v>
      </c>
      <c r="Q135" s="11">
        <v>0.2718016207</v>
      </c>
      <c r="R135" s="11">
        <v>0.323</v>
      </c>
      <c r="S135" s="11">
        <v>0.342</v>
      </c>
      <c r="T135" s="11">
        <v>0.6521870494</v>
      </c>
    </row>
    <row r="136">
      <c r="A136" s="9" t="s">
        <v>159</v>
      </c>
      <c r="B136" s="11">
        <v>17.0</v>
      </c>
      <c r="C136" s="11">
        <v>7.082</v>
      </c>
      <c r="D136" s="11">
        <v>7.026226997</v>
      </c>
      <c r="E136" s="11">
        <v>10.83011532</v>
      </c>
      <c r="F136" s="11">
        <v>0.9031922817</v>
      </c>
      <c r="G136" s="11">
        <v>69.7709198</v>
      </c>
      <c r="H136" s="11">
        <v>0.8226622939</v>
      </c>
      <c r="I136" s="11">
        <v>0.1992010176</v>
      </c>
      <c r="J136" s="11">
        <v>0.71003443</v>
      </c>
      <c r="K136" s="11">
        <v>0.8337712884</v>
      </c>
      <c r="L136" s="11">
        <v>0.2596438527</v>
      </c>
      <c r="M136" s="11">
        <v>0.3488556147</v>
      </c>
      <c r="N136" s="11">
        <v>0.8970145583</v>
      </c>
      <c r="O136" s="11">
        <v>1.467069626</v>
      </c>
      <c r="P136" s="11">
        <v>2.163159847</v>
      </c>
      <c r="Q136" s="11">
        <v>0.3078693449</v>
      </c>
      <c r="R136" s="9"/>
      <c r="S136" s="11">
        <v>0.4068</v>
      </c>
      <c r="T136" s="11">
        <v>0.6290693283</v>
      </c>
    </row>
    <row r="137">
      <c r="A137" s="9" t="s">
        <v>160</v>
      </c>
      <c r="B137" s="11">
        <v>34.0</v>
      </c>
      <c r="C137" s="11">
        <v>6.355</v>
      </c>
      <c r="D137" s="11">
        <v>6.449728489</v>
      </c>
      <c r="E137" s="11">
        <v>9.824302673</v>
      </c>
      <c r="F137" s="11">
        <v>0.8646937013</v>
      </c>
      <c r="G137" s="11">
        <v>67.72479248</v>
      </c>
      <c r="H137" s="11">
        <v>0.8705900311</v>
      </c>
      <c r="I137" s="11">
        <v>0.05338675156</v>
      </c>
      <c r="J137" s="11">
        <v>0.6153495908</v>
      </c>
      <c r="K137" s="11">
        <v>0.7878680229</v>
      </c>
      <c r="L137" s="11">
        <v>0.2142027467</v>
      </c>
      <c r="M137" s="11">
        <v>0.5842872858</v>
      </c>
      <c r="N137" s="11">
        <v>0.8850672841</v>
      </c>
      <c r="O137" s="11">
        <v>0.7065817118</v>
      </c>
      <c r="P137" s="11">
        <v>2.317138672</v>
      </c>
      <c r="Q137" s="11">
        <v>0.3592614233</v>
      </c>
      <c r="R137" s="11">
        <v>0.413</v>
      </c>
      <c r="S137" s="11">
        <v>0.4426</v>
      </c>
      <c r="T137" s="11">
        <v>0.4131447673</v>
      </c>
    </row>
    <row r="138">
      <c r="A138" s="9" t="s">
        <v>161</v>
      </c>
      <c r="B138" s="11">
        <v>57.0</v>
      </c>
      <c r="C138" s="11">
        <v>5.623</v>
      </c>
      <c r="D138" s="11">
        <v>6.019331932</v>
      </c>
      <c r="E138" s="11">
        <v>8.469233513</v>
      </c>
      <c r="F138" s="11">
        <v>0.9331412911</v>
      </c>
      <c r="G138" s="11">
        <v>62.38180542</v>
      </c>
      <c r="H138" s="11">
        <v>0.9135501385</v>
      </c>
      <c r="I138" s="11">
        <v>-0.03976180777</v>
      </c>
      <c r="J138" s="11">
        <v>0.4633750916</v>
      </c>
      <c r="K138" s="11">
        <v>0.7856788039</v>
      </c>
      <c r="L138" s="11">
        <v>0.1181768849</v>
      </c>
      <c r="M138" s="9"/>
      <c r="N138" s="11">
        <v>-1.276144147</v>
      </c>
      <c r="O138" s="11">
        <v>-1.270596623</v>
      </c>
      <c r="P138" s="11">
        <v>2.020273924</v>
      </c>
      <c r="Q138" s="11">
        <v>0.3356309235</v>
      </c>
      <c r="R138" s="9"/>
      <c r="S138" s="11">
        <v>0.348</v>
      </c>
      <c r="T138" s="11">
        <v>0.3276218772</v>
      </c>
    </row>
    <row r="139">
      <c r="A139" s="9" t="s">
        <v>498</v>
      </c>
      <c r="B139" s="11">
        <v>20.0</v>
      </c>
      <c r="C139" s="11">
        <v>7.039</v>
      </c>
      <c r="D139" s="11">
        <v>7.066577435</v>
      </c>
      <c r="E139" s="11">
        <v>9.780121803</v>
      </c>
      <c r="F139" s="11">
        <v>0.9316296577</v>
      </c>
      <c r="G139" s="11">
        <v>64.19911194</v>
      </c>
      <c r="H139" s="11">
        <v>0.8041085601</v>
      </c>
      <c r="I139" s="11">
        <v>-0.2055400461</v>
      </c>
      <c r="J139" s="11">
        <v>0.7433743477</v>
      </c>
      <c r="K139" s="11">
        <v>0.8578728437</v>
      </c>
      <c r="L139" s="11">
        <v>0.176307857</v>
      </c>
      <c r="M139" s="11">
        <v>0.5392730236</v>
      </c>
      <c r="N139" s="11">
        <v>-0.9670481682</v>
      </c>
      <c r="O139" s="11">
        <v>-1.405262709</v>
      </c>
      <c r="P139" s="11">
        <v>2.325374365</v>
      </c>
      <c r="Q139" s="11">
        <v>0.3290665746</v>
      </c>
      <c r="R139" s="9"/>
      <c r="S139" s="11">
        <v>0.4971666667</v>
      </c>
      <c r="T139" s="11">
        <v>0.2932879329</v>
      </c>
    </row>
    <row r="140">
      <c r="A140" s="9" t="s">
        <v>162</v>
      </c>
      <c r="B140" s="11">
        <v>60.0</v>
      </c>
      <c r="C140" s="11">
        <v>5.533</v>
      </c>
      <c r="D140" s="11">
        <v>5.53456974</v>
      </c>
      <c r="E140" s="11">
        <v>8.499093056</v>
      </c>
      <c r="F140" s="11">
        <v>0.7750086784</v>
      </c>
      <c r="G140" s="11">
        <v>65.4106369</v>
      </c>
      <c r="H140" s="11">
        <v>0.8560534716</v>
      </c>
      <c r="I140" s="11">
        <v>-0.1095295399</v>
      </c>
      <c r="J140" s="11">
        <v>0.814884901</v>
      </c>
      <c r="K140" s="11">
        <v>0.6151278615</v>
      </c>
      <c r="L140" s="11">
        <v>0.2213559747</v>
      </c>
      <c r="M140" s="11">
        <v>0.8564537168</v>
      </c>
      <c r="N140" s="11">
        <v>-0.5763551593</v>
      </c>
      <c r="O140" s="11">
        <v>-0.5045394301</v>
      </c>
      <c r="P140" s="11">
        <v>1.454640627</v>
      </c>
      <c r="Q140" s="11">
        <v>0.2628281415</v>
      </c>
      <c r="R140" s="11">
        <v>0.357</v>
      </c>
      <c r="S140" s="11">
        <v>0.3642857143</v>
      </c>
      <c r="T140" s="11">
        <v>0.4380140305</v>
      </c>
    </row>
    <row r="141">
      <c r="A141" s="9" t="s">
        <v>163</v>
      </c>
      <c r="B141" s="11">
        <v>131.0</v>
      </c>
      <c r="C141" s="11">
        <v>4.054</v>
      </c>
      <c r="D141" s="11">
        <v>4.060600758</v>
      </c>
      <c r="E141" s="11">
        <v>8.241021156</v>
      </c>
      <c r="F141" s="11">
        <v>0.6816782951</v>
      </c>
      <c r="G141" s="11">
        <v>54.02817154</v>
      </c>
      <c r="H141" s="11">
        <v>0.7058153152</v>
      </c>
      <c r="I141" s="11">
        <v>-0.1778098792</v>
      </c>
      <c r="J141" s="11">
        <v>0.793232739</v>
      </c>
      <c r="K141" s="11">
        <v>0.5017756224</v>
      </c>
      <c r="L141" s="11">
        <v>0.2628165781</v>
      </c>
      <c r="M141" s="11">
        <v>0.5984346867</v>
      </c>
      <c r="N141" s="11">
        <v>-1.892754555</v>
      </c>
      <c r="O141" s="11">
        <v>-1.119487524</v>
      </c>
      <c r="P141" s="11">
        <v>2.228804588</v>
      </c>
      <c r="Q141" s="11">
        <v>0.5488854051</v>
      </c>
      <c r="R141" s="9"/>
      <c r="S141" s="11">
        <v>0.357</v>
      </c>
      <c r="T141" s="11">
        <v>0.4158915579</v>
      </c>
    </row>
    <row r="142">
      <c r="A142" s="9" t="s">
        <v>164</v>
      </c>
      <c r="B142" s="11">
        <v>86.0</v>
      </c>
      <c r="C142" s="11">
        <v>5.006</v>
      </c>
      <c r="D142" s="11">
        <v>5.013374805</v>
      </c>
      <c r="E142" s="11">
        <v>8.163204193</v>
      </c>
      <c r="F142" s="11">
        <v>0.7800225616</v>
      </c>
      <c r="G142" s="11">
        <v>50.67415619</v>
      </c>
      <c r="H142" s="11">
        <v>0.7877603173</v>
      </c>
      <c r="I142" s="11">
        <v>-0.002135111019</v>
      </c>
      <c r="J142" s="11">
        <v>0.8063943982</v>
      </c>
      <c r="K142" s="11">
        <v>0.7259647846</v>
      </c>
      <c r="L142" s="11">
        <v>0.2503684461</v>
      </c>
      <c r="M142" s="11">
        <v>0.5941137671</v>
      </c>
      <c r="N142" s="11">
        <v>0.2640679777</v>
      </c>
      <c r="O142" s="11">
        <v>-0.3880924582</v>
      </c>
      <c r="P142" s="11">
        <v>2.200456381</v>
      </c>
      <c r="Q142" s="11">
        <v>0.4389171898</v>
      </c>
      <c r="R142" s="9"/>
      <c r="S142" s="11">
        <v>0.5274</v>
      </c>
      <c r="T142" s="11">
        <v>0.6109439135</v>
      </c>
    </row>
    <row r="143">
      <c r="A143" s="9" t="s">
        <v>165</v>
      </c>
      <c r="B143" s="11">
        <v>95.0</v>
      </c>
      <c r="C143" s="11">
        <v>4.827</v>
      </c>
      <c r="D143" s="11">
        <v>4.955100536</v>
      </c>
      <c r="E143" s="11">
        <v>7.534424305</v>
      </c>
      <c r="F143" s="11">
        <v>0.8964762092</v>
      </c>
      <c r="G143" s="11">
        <v>47.65478897</v>
      </c>
      <c r="H143" s="11">
        <v>0.4695311785</v>
      </c>
      <c r="I143" s="11">
        <v>-0.07287746668</v>
      </c>
      <c r="J143" s="11">
        <v>0.8586905003</v>
      </c>
      <c r="K143" s="11">
        <v>0.6692786813</v>
      </c>
      <c r="L143" s="11">
        <v>0.1773107797</v>
      </c>
      <c r="M143" s="11">
        <v>0.4070838392</v>
      </c>
      <c r="N143" s="11">
        <v>-1.12531507</v>
      </c>
      <c r="O143" s="11">
        <v>-1.555728316</v>
      </c>
      <c r="P143" s="11">
        <v>1.853194833</v>
      </c>
      <c r="Q143" s="11">
        <v>0.3739974201</v>
      </c>
      <c r="R143" s="9"/>
      <c r="S143" s="11">
        <v>0.432</v>
      </c>
      <c r="T143" s="11">
        <v>0.4872029424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2" t="s">
        <v>523</v>
      </c>
      <c r="C1" s="12" t="s">
        <v>524</v>
      </c>
      <c r="D1" s="12" t="s">
        <v>525</v>
      </c>
      <c r="E1" s="12" t="s">
        <v>526</v>
      </c>
      <c r="F1" s="12" t="s">
        <v>527</v>
      </c>
      <c r="G1" s="12" t="s">
        <v>528</v>
      </c>
      <c r="H1" s="12" t="s">
        <v>529</v>
      </c>
    </row>
    <row r="2">
      <c r="A2" s="13" t="s">
        <v>45</v>
      </c>
      <c r="B2" s="14">
        <f>VLOOKUP($A2,happiness_2012!$A$2:$B$141,2)</f>
        <v>6</v>
      </c>
      <c r="C2" s="14">
        <f>VLOOKUP($A2,happiness_2017!$A$2:$C$141,3)</f>
        <v>140</v>
      </c>
      <c r="D2" s="14">
        <f>VLOOKUP($A2,happiness_2012!$A$2:$C$141,3)</f>
        <v>7.477</v>
      </c>
      <c r="E2" s="14">
        <f>VLOOKUP($A2,happiness_2017!$A$2:$D$141,4)</f>
        <v>2.693</v>
      </c>
      <c r="F2" s="12">
        <f t="shared" ref="F2:F141" si="1">B2-C2</f>
        <v>-134</v>
      </c>
      <c r="G2" s="12">
        <f t="shared" ref="G2:G141" si="2">D2-E2</f>
        <v>4.784</v>
      </c>
      <c r="H2" s="15">
        <f t="shared" ref="H2:H141" si="3">ABS(G2)</f>
        <v>4.784</v>
      </c>
    </row>
    <row r="3">
      <c r="A3" s="13" t="s">
        <v>150</v>
      </c>
      <c r="B3" s="14">
        <f>VLOOKUP($A3,happiness_2012!$A$2:$B$141,2)</f>
        <v>33</v>
      </c>
      <c r="C3" s="14">
        <f>VLOOKUP($A3,happiness_2017!$A$2:$C$141,3)</f>
        <v>138</v>
      </c>
      <c r="D3" s="14">
        <f>VLOOKUP($A3,happiness_2012!$A$2:$C$141,3)</f>
        <v>6.371</v>
      </c>
      <c r="E3" s="14">
        <f>VLOOKUP($A3,happiness_2017!$A$2:$D$141,4)</f>
        <v>3.495</v>
      </c>
      <c r="F3" s="12">
        <f t="shared" si="1"/>
        <v>-105</v>
      </c>
      <c r="G3" s="12">
        <f t="shared" si="2"/>
        <v>2.876</v>
      </c>
      <c r="H3" s="15">
        <f t="shared" si="3"/>
        <v>2.876</v>
      </c>
    </row>
    <row r="4">
      <c r="A4" s="13" t="s">
        <v>141</v>
      </c>
      <c r="B4" s="14">
        <f>VLOOKUP($A4,happiness_2012!$A$2:$B$141,2)</f>
        <v>38</v>
      </c>
      <c r="C4" s="14">
        <f>VLOOKUP($A4,happiness_2017!$A$2:$C$141,3)</f>
        <v>135</v>
      </c>
      <c r="D4" s="14">
        <f>VLOOKUP($A4,happiness_2012!$A$2:$C$141,3)</f>
        <v>6.267</v>
      </c>
      <c r="E4" s="14">
        <f>VLOOKUP($A4,happiness_2017!$A$2:$D$141,4)</f>
        <v>3.591</v>
      </c>
      <c r="F4" s="12">
        <f t="shared" si="1"/>
        <v>-97</v>
      </c>
      <c r="G4" s="12">
        <f t="shared" si="2"/>
        <v>2.676</v>
      </c>
      <c r="H4" s="15">
        <f t="shared" si="3"/>
        <v>2.676</v>
      </c>
    </row>
    <row r="5">
      <c r="A5" s="13" t="s">
        <v>86</v>
      </c>
      <c r="B5" s="14">
        <f>VLOOKUP($A5,happiness_2012!$A$2:$B$141,2)</f>
        <v>42</v>
      </c>
      <c r="C5" s="14">
        <f>VLOOKUP($A5,happiness_2017!$A$2:$C$141,3)</f>
        <v>119</v>
      </c>
      <c r="D5" s="14">
        <f>VLOOKUP($A5,happiness_2012!$A$2:$C$141,3)</f>
        <v>6.021</v>
      </c>
      <c r="E5" s="14">
        <f>VLOOKUP($A5,happiness_2017!$A$2:$D$141,4)</f>
        <v>4.18</v>
      </c>
      <c r="F5" s="12">
        <f t="shared" si="1"/>
        <v>-77</v>
      </c>
      <c r="G5" s="12">
        <f t="shared" si="2"/>
        <v>1.841</v>
      </c>
      <c r="H5" s="15">
        <f t="shared" si="3"/>
        <v>1.841</v>
      </c>
    </row>
    <row r="6">
      <c r="A6" s="13" t="s">
        <v>136</v>
      </c>
      <c r="B6" s="14">
        <f>VLOOKUP($A6,happiness_2012!$A$2:$B$141,2)</f>
        <v>99</v>
      </c>
      <c r="C6" s="14">
        <f>VLOOKUP($A6,happiness_2017!$A$2:$C$141,3)</f>
        <v>25</v>
      </c>
      <c r="D6" s="14">
        <f>VLOOKUP($A6,happiness_2012!$A$2:$C$141,3)</f>
        <v>4.813</v>
      </c>
      <c r="E6" s="14">
        <f>VLOOKUP($A6,happiness_2017!$A$2:$D$141,4)</f>
        <v>6.572</v>
      </c>
      <c r="F6" s="12">
        <f t="shared" si="1"/>
        <v>74</v>
      </c>
      <c r="G6" s="12">
        <f t="shared" si="2"/>
        <v>-1.759</v>
      </c>
      <c r="H6" s="15">
        <f t="shared" si="3"/>
        <v>1.759</v>
      </c>
    </row>
    <row r="7">
      <c r="A7" s="1" t="s">
        <v>97</v>
      </c>
      <c r="B7" s="14">
        <f>VLOOKUP($A7,happiness_2012!$A$2:$B$141,2)</f>
        <v>91</v>
      </c>
      <c r="C7" s="14">
        <f>VLOOKUP($A7,happiness_2017!$A$2:$C$141,3)</f>
        <v>136</v>
      </c>
      <c r="D7" s="14">
        <f>VLOOKUP($A7,happiness_2012!$A$2:$C$141,3)</f>
        <v>4.931</v>
      </c>
      <c r="E7" s="14">
        <f>VLOOKUP($A7,happiness_2017!$A$2:$D$141,4)</f>
        <v>3.533</v>
      </c>
      <c r="F7" s="12">
        <f t="shared" si="1"/>
        <v>-45</v>
      </c>
      <c r="G7" s="12">
        <f t="shared" si="2"/>
        <v>1.398</v>
      </c>
      <c r="H7" s="15">
        <f t="shared" si="3"/>
        <v>1.398</v>
      </c>
    </row>
    <row r="8">
      <c r="A8" s="1" t="s">
        <v>70</v>
      </c>
      <c r="B8" s="14">
        <f>VLOOKUP($A8,happiness_2012!$A$2:$B$141,2)</f>
        <v>81</v>
      </c>
      <c r="C8" s="14">
        <f>VLOOKUP($A8,happiness_2017!$A$2:$C$141,3)</f>
        <v>121</v>
      </c>
      <c r="D8" s="14">
        <f>VLOOKUP($A8,happiness_2012!$A$2:$C$141,3)</f>
        <v>5.091</v>
      </c>
      <c r="E8" s="14">
        <f>VLOOKUP($A8,happiness_2017!$A$2:$D$141,4)</f>
        <v>4.12</v>
      </c>
      <c r="F8" s="12">
        <f t="shared" si="1"/>
        <v>-40</v>
      </c>
      <c r="G8" s="12">
        <f t="shared" si="2"/>
        <v>0.971</v>
      </c>
      <c r="H8" s="15">
        <f t="shared" si="3"/>
        <v>0.971</v>
      </c>
    </row>
    <row r="9">
      <c r="A9" s="1" t="s">
        <v>156</v>
      </c>
      <c r="B9" s="14">
        <f>VLOOKUP($A9,happiness_2012!$A$2:$B$141,2)</f>
        <v>82</v>
      </c>
      <c r="C9" s="14">
        <f>VLOOKUP($A9,happiness_2017!$A$2:$C$141,3)</f>
        <v>122</v>
      </c>
      <c r="D9" s="14">
        <f>VLOOKUP($A9,happiness_2012!$A$2:$C$141,3)</f>
        <v>5.057</v>
      </c>
      <c r="E9" s="14">
        <f>VLOOKUP($A9,happiness_2017!$A$2:$D$141,4)</f>
        <v>4.096</v>
      </c>
      <c r="F9" s="12">
        <f t="shared" si="1"/>
        <v>-40</v>
      </c>
      <c r="G9" s="12">
        <f t="shared" si="2"/>
        <v>0.961</v>
      </c>
      <c r="H9" s="15">
        <f t="shared" si="3"/>
        <v>0.961</v>
      </c>
    </row>
    <row r="10">
      <c r="A10" s="1" t="s">
        <v>17</v>
      </c>
      <c r="B10" s="14">
        <f>VLOOKUP($A10,happiness_2012!$A$2:$B$141,2)</f>
        <v>59</v>
      </c>
      <c r="C10" s="14">
        <f>VLOOKUP($A10,happiness_2017!$A$2:$C$141,3)</f>
        <v>100</v>
      </c>
      <c r="D10" s="14">
        <f>VLOOKUP($A10,happiness_2012!$A$2:$C$141,3)</f>
        <v>5.55</v>
      </c>
      <c r="E10" s="14">
        <f>VLOOKUP($A10,happiness_2017!$A$2:$D$141,4)</f>
        <v>4.644</v>
      </c>
      <c r="F10" s="12">
        <f t="shared" si="1"/>
        <v>-41</v>
      </c>
      <c r="G10" s="12">
        <f t="shared" si="2"/>
        <v>0.906</v>
      </c>
      <c r="H10" s="15">
        <f t="shared" si="3"/>
        <v>0.906</v>
      </c>
    </row>
    <row r="11">
      <c r="A11" s="1" t="s">
        <v>107</v>
      </c>
      <c r="B11" s="14">
        <f>VLOOKUP($A11,happiness_2012!$A$2:$B$141,2)</f>
        <v>104</v>
      </c>
      <c r="C11" s="14">
        <f>VLOOKUP($A11,happiness_2017!$A$2:$C$141,3)</f>
        <v>59</v>
      </c>
      <c r="D11" s="14">
        <f>VLOOKUP($A11,happiness_2012!$A$2:$C$141,3)</f>
        <v>4.758</v>
      </c>
      <c r="E11" s="14">
        <f>VLOOKUP($A11,happiness_2017!$A$2:$D$141,4)</f>
        <v>5.629</v>
      </c>
      <c r="F11" s="12">
        <f t="shared" si="1"/>
        <v>45</v>
      </c>
      <c r="G11" s="12">
        <f t="shared" si="2"/>
        <v>-0.871</v>
      </c>
      <c r="H11" s="15">
        <f t="shared" si="3"/>
        <v>0.871</v>
      </c>
    </row>
    <row r="12">
      <c r="A12" s="1" t="s">
        <v>55</v>
      </c>
      <c r="B12" s="14">
        <f>VLOOKUP($A12,happiness_2012!$A$2:$B$141,2)</f>
        <v>31</v>
      </c>
      <c r="C12" s="14">
        <f>VLOOKUP($A12,happiness_2017!$A$2:$C$141,3)</f>
        <v>60</v>
      </c>
      <c r="D12" s="14">
        <f>VLOOKUP($A12,happiness_2012!$A$2:$C$141,3)</f>
        <v>6.466</v>
      </c>
      <c r="E12" s="14">
        <f>VLOOKUP($A12,happiness_2017!$A$2:$D$141,4)</f>
        <v>5.621</v>
      </c>
      <c r="F12" s="12">
        <f t="shared" si="1"/>
        <v>-29</v>
      </c>
      <c r="G12" s="12">
        <f t="shared" si="2"/>
        <v>0.845</v>
      </c>
      <c r="H12" s="15">
        <f t="shared" si="3"/>
        <v>0.845</v>
      </c>
    </row>
    <row r="13">
      <c r="A13" s="1" t="s">
        <v>116</v>
      </c>
      <c r="B13" s="14">
        <f>VLOOKUP($A13,happiness_2012!$A$2:$B$141,2)</f>
        <v>124</v>
      </c>
      <c r="C13" s="14">
        <f>VLOOKUP($A13,happiness_2017!$A$2:$C$141,3)</f>
        <v>90</v>
      </c>
      <c r="D13" s="14">
        <f>VLOOKUP($A13,happiness_2012!$A$2:$C$141,3)</f>
        <v>4.156</v>
      </c>
      <c r="E13" s="14">
        <f>VLOOKUP($A13,happiness_2017!$A$2:$D$141,4)</f>
        <v>4.962</v>
      </c>
      <c r="F13" s="12">
        <f t="shared" si="1"/>
        <v>34</v>
      </c>
      <c r="G13" s="12">
        <f t="shared" si="2"/>
        <v>-0.806</v>
      </c>
      <c r="H13" s="15">
        <f t="shared" si="3"/>
        <v>0.806</v>
      </c>
    </row>
    <row r="14">
      <c r="A14" s="1" t="s">
        <v>95</v>
      </c>
      <c r="B14" s="14">
        <f>VLOOKUP($A14,happiness_2012!$A$2:$B$141,2)</f>
        <v>83</v>
      </c>
      <c r="C14" s="14">
        <f>VLOOKUP($A14,happiness_2017!$A$2:$C$141,3)</f>
        <v>50</v>
      </c>
      <c r="D14" s="14">
        <f>VLOOKUP($A14,happiness_2012!$A$2:$C$141,3)</f>
        <v>5.046</v>
      </c>
      <c r="E14" s="14">
        <f>VLOOKUP($A14,happiness_2017!$A$2:$D$141,4)</f>
        <v>5.85</v>
      </c>
      <c r="F14" s="12">
        <f t="shared" si="1"/>
        <v>33</v>
      </c>
      <c r="G14" s="12">
        <f t="shared" si="2"/>
        <v>-0.804</v>
      </c>
      <c r="H14" s="15">
        <f t="shared" si="3"/>
        <v>0.804</v>
      </c>
    </row>
    <row r="15">
      <c r="A15" s="1" t="s">
        <v>130</v>
      </c>
      <c r="B15" s="14">
        <f>VLOOKUP($A15,happiness_2012!$A$2:$B$141,2)</f>
        <v>85</v>
      </c>
      <c r="C15" s="14">
        <f>VLOOKUP($A15,happiness_2017!$A$2:$C$141,3)</f>
        <v>53</v>
      </c>
      <c r="D15" s="14">
        <f>VLOOKUP($A15,happiness_2012!$A$2:$C$141,3)</f>
        <v>5.033</v>
      </c>
      <c r="E15" s="14">
        <f>VLOOKUP($A15,happiness_2017!$A$2:$D$141,4)</f>
        <v>5.825</v>
      </c>
      <c r="F15" s="12">
        <f t="shared" si="1"/>
        <v>32</v>
      </c>
      <c r="G15" s="12">
        <f t="shared" si="2"/>
        <v>-0.792</v>
      </c>
      <c r="H15" s="15">
        <f t="shared" si="3"/>
        <v>0.792</v>
      </c>
    </row>
    <row r="16">
      <c r="A16" s="1" t="s">
        <v>30</v>
      </c>
      <c r="B16" s="14">
        <f>VLOOKUP($A16,happiness_2012!$A$2:$B$141,2)</f>
        <v>74</v>
      </c>
      <c r="C16" s="14">
        <f>VLOOKUP($A16,happiness_2017!$A$2:$C$141,3)</f>
        <v>39</v>
      </c>
      <c r="D16" s="14">
        <f>VLOOKUP($A16,happiness_2012!$A$2:$C$141,3)</f>
        <v>5.312</v>
      </c>
      <c r="E16" s="14">
        <f>VLOOKUP($A16,happiness_2017!$A$2:$D$141,4)</f>
        <v>6.087</v>
      </c>
      <c r="F16" s="12">
        <f t="shared" si="1"/>
        <v>35</v>
      </c>
      <c r="G16" s="12">
        <f t="shared" si="2"/>
        <v>-0.775</v>
      </c>
      <c r="H16" s="15">
        <f t="shared" si="3"/>
        <v>0.775</v>
      </c>
    </row>
    <row r="17">
      <c r="A17" s="1" t="s">
        <v>74</v>
      </c>
      <c r="B17" s="14">
        <f>VLOOKUP($A17,happiness_2012!$A$2:$B$141,2)</f>
        <v>117</v>
      </c>
      <c r="C17" s="14">
        <f>VLOOKUP($A17,happiness_2017!$A$2:$C$141,3)</f>
        <v>133</v>
      </c>
      <c r="D17" s="14">
        <f>VLOOKUP($A17,happiness_2012!$A$2:$C$141,3)</f>
        <v>4.341</v>
      </c>
      <c r="E17" s="14">
        <f>VLOOKUP($A17,happiness_2017!$A$2:$D$141,4)</f>
        <v>3.603</v>
      </c>
      <c r="F17" s="12">
        <f t="shared" si="1"/>
        <v>-16</v>
      </c>
      <c r="G17" s="12">
        <f t="shared" si="2"/>
        <v>0.738</v>
      </c>
      <c r="H17" s="15">
        <f t="shared" si="3"/>
        <v>0.738</v>
      </c>
    </row>
    <row r="18">
      <c r="A18" s="1" t="s">
        <v>40</v>
      </c>
      <c r="B18" s="14">
        <f>VLOOKUP($A18,happiness_2012!$A$2:$B$141,2)</f>
        <v>133</v>
      </c>
      <c r="C18" s="14">
        <f>VLOOKUP($A18,happiness_2017!$A$2:$C$141,3)</f>
        <v>96</v>
      </c>
      <c r="D18" s="14">
        <f>VLOOKUP($A18,happiness_2012!$A$2:$C$141,3)</f>
        <v>3.981</v>
      </c>
      <c r="E18" s="14">
        <f>VLOOKUP($A18,happiness_2017!$A$2:$D$141,4)</f>
        <v>4.714</v>
      </c>
      <c r="F18" s="12">
        <f t="shared" si="1"/>
        <v>37</v>
      </c>
      <c r="G18" s="12">
        <f t="shared" si="2"/>
        <v>-0.733</v>
      </c>
      <c r="H18" s="15">
        <f t="shared" si="3"/>
        <v>0.733</v>
      </c>
    </row>
    <row r="19">
      <c r="A19" s="1" t="s">
        <v>87</v>
      </c>
      <c r="B19" s="14">
        <f>VLOOKUP($A19,happiness_2012!$A$2:$B$141,2)</f>
        <v>42</v>
      </c>
      <c r="C19" s="14">
        <f>VLOOKUP($A19,happiness_2017!$A$2:$C$141,3)</f>
        <v>70</v>
      </c>
      <c r="D19" s="14">
        <f>VLOOKUP($A19,happiness_2012!$A$2:$C$141,3)</f>
        <v>6.021</v>
      </c>
      <c r="E19" s="14">
        <f>VLOOKUP($A19,happiness_2017!$A$2:$D$141,4)</f>
        <v>5.311</v>
      </c>
      <c r="F19" s="12">
        <f t="shared" si="1"/>
        <v>-28</v>
      </c>
      <c r="G19" s="12">
        <f t="shared" si="2"/>
        <v>0.71</v>
      </c>
      <c r="H19" s="15">
        <f t="shared" si="3"/>
        <v>0.71</v>
      </c>
    </row>
    <row r="20">
      <c r="A20" s="1" t="s">
        <v>125</v>
      </c>
      <c r="B20" s="14">
        <f>VLOOKUP($A20,happiness_2012!$A$2:$B$141,2)</f>
        <v>15</v>
      </c>
      <c r="C20" s="14">
        <f>VLOOKUP($A20,happiness_2017!$A$2:$C$141,3)</f>
        <v>29</v>
      </c>
      <c r="D20" s="14">
        <f>VLOOKUP($A20,happiness_2012!$A$2:$C$141,3)</f>
        <v>7.143</v>
      </c>
      <c r="E20" s="14">
        <f>VLOOKUP($A20,happiness_2017!$A$2:$D$141,4)</f>
        <v>6.452</v>
      </c>
      <c r="F20" s="12">
        <f t="shared" si="1"/>
        <v>-14</v>
      </c>
      <c r="G20" s="12">
        <f t="shared" si="2"/>
        <v>0.691</v>
      </c>
      <c r="H20" s="15">
        <f t="shared" si="3"/>
        <v>0.691</v>
      </c>
    </row>
    <row r="21">
      <c r="A21" s="1" t="s">
        <v>147</v>
      </c>
      <c r="B21" s="14">
        <f>VLOOKUP($A21,happiness_2012!$A$2:$B$141,2)</f>
        <v>116</v>
      </c>
      <c r="C21" s="14">
        <f>VLOOKUP($A21,happiness_2017!$A$2:$C$141,3)</f>
        <v>88</v>
      </c>
      <c r="D21" s="14">
        <f>VLOOKUP($A21,happiness_2012!$A$2:$C$141,3)</f>
        <v>4.38</v>
      </c>
      <c r="E21" s="14">
        <f>VLOOKUP($A21,happiness_2017!$A$2:$D$141,4)</f>
        <v>5.041</v>
      </c>
      <c r="F21" s="12">
        <f t="shared" si="1"/>
        <v>28</v>
      </c>
      <c r="G21" s="12">
        <f t="shared" si="2"/>
        <v>-0.661</v>
      </c>
      <c r="H21" s="15">
        <f t="shared" si="3"/>
        <v>0.661</v>
      </c>
    </row>
    <row r="22">
      <c r="A22" s="1" t="s">
        <v>29</v>
      </c>
      <c r="B22" s="14">
        <f>VLOOKUP($A22,happiness_2012!$A$2:$B$141,2)</f>
        <v>107</v>
      </c>
      <c r="C22" s="14">
        <f>VLOOKUP($A22,happiness_2017!$A$2:$C$141,3)</f>
        <v>78</v>
      </c>
      <c r="D22" s="14">
        <f>VLOOKUP($A22,happiness_2012!$A$2:$C$141,3)</f>
        <v>4.604</v>
      </c>
      <c r="E22" s="14">
        <f>VLOOKUP($A22,happiness_2017!$A$2:$D$141,4)</f>
        <v>5.234</v>
      </c>
      <c r="F22" s="12">
        <f t="shared" si="1"/>
        <v>29</v>
      </c>
      <c r="G22" s="12">
        <f t="shared" si="2"/>
        <v>-0.63</v>
      </c>
      <c r="H22" s="15">
        <f t="shared" si="3"/>
        <v>0.63</v>
      </c>
    </row>
    <row r="23">
      <c r="A23" s="1" t="s">
        <v>101</v>
      </c>
      <c r="B23" s="14">
        <f>VLOOKUP($A23,happiness_2012!$A$2:$B$141,2)</f>
        <v>109</v>
      </c>
      <c r="C23" s="14">
        <f>VLOOKUP($A23,happiness_2017!$A$2:$C$141,3)</f>
        <v>85</v>
      </c>
      <c r="D23" s="14">
        <f>VLOOKUP($A23,happiness_2012!$A$2:$C$141,3)</f>
        <v>4.574</v>
      </c>
      <c r="E23" s="14">
        <f>VLOOKUP($A23,happiness_2017!$A$2:$D$141,4)</f>
        <v>5.175</v>
      </c>
      <c r="F23" s="12">
        <f t="shared" si="1"/>
        <v>24</v>
      </c>
      <c r="G23" s="12">
        <f t="shared" si="2"/>
        <v>-0.601</v>
      </c>
      <c r="H23" s="15">
        <f t="shared" si="3"/>
        <v>0.601</v>
      </c>
    </row>
    <row r="24">
      <c r="A24" s="1" t="s">
        <v>134</v>
      </c>
      <c r="B24" s="14">
        <f>VLOOKUP($A24,happiness_2012!$A$2:$B$141,2)</f>
        <v>99</v>
      </c>
      <c r="C24" s="14">
        <f>VLOOKUP($A24,happiness_2017!$A$2:$C$141,3)</f>
        <v>67</v>
      </c>
      <c r="D24" s="14">
        <f>VLOOKUP($A24,happiness_2012!$A$2:$C$141,3)</f>
        <v>4.813</v>
      </c>
      <c r="E24" s="14">
        <f>VLOOKUP($A24,happiness_2017!$A$2:$D$141,4)</f>
        <v>5.395</v>
      </c>
      <c r="F24" s="12">
        <f t="shared" si="1"/>
        <v>32</v>
      </c>
      <c r="G24" s="12">
        <f t="shared" si="2"/>
        <v>-0.582</v>
      </c>
      <c r="H24" s="15">
        <f t="shared" si="3"/>
        <v>0.582</v>
      </c>
    </row>
    <row r="25">
      <c r="A25" s="1" t="s">
        <v>133</v>
      </c>
      <c r="B25" s="14">
        <f>VLOOKUP($A25,happiness_2012!$A$2:$B$141,2)</f>
        <v>136</v>
      </c>
      <c r="C25" s="14">
        <f>VLOOKUP($A25,happiness_2017!$A$2:$C$141,3)</f>
        <v>106</v>
      </c>
      <c r="D25" s="14">
        <f>VLOOKUP($A25,happiness_2012!$A$2:$C$141,3)</f>
        <v>3.959</v>
      </c>
      <c r="E25" s="14">
        <f>VLOOKUP($A25,happiness_2017!$A$2:$D$141,4)</f>
        <v>4.535</v>
      </c>
      <c r="F25" s="12">
        <f t="shared" si="1"/>
        <v>30</v>
      </c>
      <c r="G25" s="12">
        <f t="shared" si="2"/>
        <v>-0.576</v>
      </c>
      <c r="H25" s="15">
        <f t="shared" si="3"/>
        <v>0.576</v>
      </c>
    </row>
    <row r="26">
      <c r="A26" s="1" t="s">
        <v>119</v>
      </c>
      <c r="B26" s="14">
        <f>VLOOKUP($A26,happiness_2012!$A$2:$B$141,2)</f>
        <v>62</v>
      </c>
      <c r="C26" s="14">
        <f>VLOOKUP($A26,happiness_2017!$A$2:$C$141,3)</f>
        <v>40</v>
      </c>
      <c r="D26" s="14">
        <f>VLOOKUP($A26,happiness_2012!$A$2:$C$141,3)</f>
        <v>5.507</v>
      </c>
      <c r="E26" s="14">
        <f>VLOOKUP($A26,happiness_2017!$A$2:$D$141,4)</f>
        <v>6.071</v>
      </c>
      <c r="F26" s="12">
        <f t="shared" si="1"/>
        <v>22</v>
      </c>
      <c r="G26" s="12">
        <f t="shared" si="2"/>
        <v>-0.564</v>
      </c>
      <c r="H26" s="15">
        <f t="shared" si="3"/>
        <v>0.564</v>
      </c>
    </row>
    <row r="27">
      <c r="A27" s="1" t="s">
        <v>105</v>
      </c>
      <c r="B27" s="14">
        <f>VLOOKUP($A27,happiness_2012!$A$2:$B$141,2)</f>
        <v>45</v>
      </c>
      <c r="C27" s="14">
        <f>VLOOKUP($A27,happiness_2017!$A$2:$C$141,3)</f>
        <v>26</v>
      </c>
      <c r="D27" s="14">
        <f>VLOOKUP($A27,happiness_2012!$A$2:$C$141,3)</f>
        <v>5.964</v>
      </c>
      <c r="E27" s="14">
        <f>VLOOKUP($A27,happiness_2017!$A$2:$D$141,4)</f>
        <v>6.527</v>
      </c>
      <c r="F27" s="12">
        <f t="shared" si="1"/>
        <v>19</v>
      </c>
      <c r="G27" s="12">
        <f t="shared" si="2"/>
        <v>-0.563</v>
      </c>
      <c r="H27" s="15">
        <f t="shared" si="3"/>
        <v>0.563</v>
      </c>
    </row>
    <row r="28">
      <c r="A28" s="1" t="s">
        <v>77</v>
      </c>
      <c r="B28" s="14">
        <f>VLOOKUP($A28,happiness_2012!$A$2:$B$141,2)</f>
        <v>102</v>
      </c>
      <c r="C28" s="14">
        <f>VLOOKUP($A28,happiness_2017!$A$2:$C$141,3)</f>
        <v>69</v>
      </c>
      <c r="D28" s="14">
        <f>VLOOKUP($A28,happiness_2012!$A$2:$C$141,3)</f>
        <v>4.775</v>
      </c>
      <c r="E28" s="14">
        <f>VLOOKUP($A28,happiness_2017!$A$2:$D$141,4)</f>
        <v>5.324</v>
      </c>
      <c r="F28" s="12">
        <f t="shared" si="1"/>
        <v>33</v>
      </c>
      <c r="G28" s="12">
        <f t="shared" si="2"/>
        <v>-0.549</v>
      </c>
      <c r="H28" s="15">
        <f t="shared" si="3"/>
        <v>0.549</v>
      </c>
    </row>
    <row r="29">
      <c r="A29" s="1" t="s">
        <v>108</v>
      </c>
      <c r="B29" s="14">
        <f>VLOOKUP($A29,happiness_2012!$A$2:$B$141,2)</f>
        <v>16</v>
      </c>
      <c r="C29" s="14">
        <f>VLOOKUP($A29,happiness_2017!$A$2:$C$141,3)</f>
        <v>24</v>
      </c>
      <c r="D29" s="14">
        <f>VLOOKUP($A29,happiness_2012!$A$2:$C$141,3)</f>
        <v>7.088</v>
      </c>
      <c r="E29" s="14">
        <f>VLOOKUP($A29,happiness_2017!$A$2:$D$141,4)</f>
        <v>6.578</v>
      </c>
      <c r="F29" s="12">
        <f t="shared" si="1"/>
        <v>-8</v>
      </c>
      <c r="G29" s="12">
        <f t="shared" si="2"/>
        <v>0.51</v>
      </c>
      <c r="H29" s="15">
        <f t="shared" si="3"/>
        <v>0.51</v>
      </c>
    </row>
    <row r="30">
      <c r="A30" s="1" t="s">
        <v>131</v>
      </c>
      <c r="B30" s="14">
        <f>VLOOKUP($A30,happiness_2012!$A$2:$B$141,2)</f>
        <v>64</v>
      </c>
      <c r="C30" s="14">
        <f>VLOOKUP($A30,happiness_2017!$A$2:$C$141,3)</f>
        <v>46</v>
      </c>
      <c r="D30" s="14">
        <f>VLOOKUP($A30,happiness_2012!$A$2:$C$141,3)</f>
        <v>5.464</v>
      </c>
      <c r="E30" s="14">
        <f>VLOOKUP($A30,happiness_2017!$A$2:$D$141,4)</f>
        <v>5.963</v>
      </c>
      <c r="F30" s="12">
        <f t="shared" si="1"/>
        <v>18</v>
      </c>
      <c r="G30" s="12">
        <f t="shared" si="2"/>
        <v>-0.499</v>
      </c>
      <c r="H30" s="15">
        <f t="shared" si="3"/>
        <v>0.499</v>
      </c>
    </row>
    <row r="31">
      <c r="A31" s="1" t="s">
        <v>157</v>
      </c>
      <c r="B31" s="14">
        <f>VLOOKUP($A31,happiness_2012!$A$2:$B$141,2)</f>
        <v>14</v>
      </c>
      <c r="C31" s="14">
        <f>VLOOKUP($A31,happiness_2017!$A$2:$C$141,3)</f>
        <v>20</v>
      </c>
      <c r="D31" s="14">
        <f>VLOOKUP($A31,happiness_2012!$A$2:$C$141,3)</f>
        <v>7.144</v>
      </c>
      <c r="E31" s="14">
        <f>VLOOKUP($A31,happiness_2017!$A$2:$D$141,4)</f>
        <v>6.648</v>
      </c>
      <c r="F31" s="12">
        <f t="shared" si="1"/>
        <v>-6</v>
      </c>
      <c r="G31" s="12">
        <f t="shared" si="2"/>
        <v>0.496</v>
      </c>
      <c r="H31" s="15">
        <f t="shared" si="3"/>
        <v>0.496</v>
      </c>
    </row>
    <row r="32">
      <c r="A32" s="1" t="s">
        <v>72</v>
      </c>
      <c r="B32" s="14">
        <f>VLOOKUP($A32,happiness_2012!$A$2:$B$141,2)</f>
        <v>44</v>
      </c>
      <c r="C32" s="14">
        <f>VLOOKUP($A32,happiness_2017!$A$2:$C$141,3)</f>
        <v>27</v>
      </c>
      <c r="D32" s="14">
        <f>VLOOKUP($A32,happiness_2012!$A$2:$C$141,3)</f>
        <v>5.965</v>
      </c>
      <c r="E32" s="14">
        <f>VLOOKUP($A32,happiness_2017!$A$2:$D$141,4)</f>
        <v>6.454</v>
      </c>
      <c r="F32" s="12">
        <f t="shared" si="1"/>
        <v>17</v>
      </c>
      <c r="G32" s="12">
        <f t="shared" si="2"/>
        <v>-0.489</v>
      </c>
      <c r="H32" s="15">
        <f t="shared" si="3"/>
        <v>0.489</v>
      </c>
    </row>
    <row r="33">
      <c r="A33" s="1" t="s">
        <v>99</v>
      </c>
      <c r="B33" s="14">
        <f>VLOOKUP($A33,happiness_2012!$A$2:$B$141,2)</f>
        <v>68</v>
      </c>
      <c r="C33" s="14">
        <f>VLOOKUP($A33,happiness_2017!$A$2:$C$141,3)</f>
        <v>48</v>
      </c>
      <c r="D33" s="14">
        <f>VLOOKUP($A33,happiness_2012!$A$2:$C$141,3)</f>
        <v>5.426</v>
      </c>
      <c r="E33" s="14">
        <f>VLOOKUP($A33,happiness_2017!$A$2:$D$141,4)</f>
        <v>5.902</v>
      </c>
      <c r="F33" s="12">
        <f t="shared" si="1"/>
        <v>20</v>
      </c>
      <c r="G33" s="12">
        <f t="shared" si="2"/>
        <v>-0.476</v>
      </c>
      <c r="H33" s="15">
        <f t="shared" si="3"/>
        <v>0.476</v>
      </c>
    </row>
    <row r="34">
      <c r="A34" s="1" t="s">
        <v>106</v>
      </c>
      <c r="B34" s="14">
        <f>VLOOKUP($A34,happiness_2012!$A$2:$B$141,2)</f>
        <v>104</v>
      </c>
      <c r="C34" s="14">
        <f>VLOOKUP($A34,happiness_2017!$A$2:$C$141,3)</f>
        <v>114</v>
      </c>
      <c r="D34" s="14">
        <f>VLOOKUP($A34,happiness_2012!$A$2:$C$141,3)</f>
        <v>4.758</v>
      </c>
      <c r="E34" s="14">
        <f>VLOOKUP($A34,happiness_2017!$A$2:$D$141,4)</f>
        <v>4.292</v>
      </c>
      <c r="F34" s="12">
        <f t="shared" si="1"/>
        <v>-10</v>
      </c>
      <c r="G34" s="12">
        <f t="shared" si="2"/>
        <v>0.466</v>
      </c>
      <c r="H34" s="15">
        <f t="shared" si="3"/>
        <v>0.466</v>
      </c>
    </row>
    <row r="35">
      <c r="A35" s="1" t="s">
        <v>61</v>
      </c>
      <c r="B35" s="14">
        <f>VLOOKUP($A35,happiness_2012!$A$2:$B$141,2)</f>
        <v>120</v>
      </c>
      <c r="C35" s="14">
        <f>VLOOKUP($A35,happiness_2017!$A$2:$C$141,3)</f>
        <v>95</v>
      </c>
      <c r="D35" s="14">
        <f>VLOOKUP($A35,happiness_2012!$A$2:$C$141,3)</f>
        <v>4.273</v>
      </c>
      <c r="E35" s="14">
        <f>VLOOKUP($A35,happiness_2017!$A$2:$D$141,4)</f>
        <v>4.735</v>
      </c>
      <c r="F35" s="12">
        <f t="shared" si="1"/>
        <v>25</v>
      </c>
      <c r="G35" s="12">
        <f t="shared" si="2"/>
        <v>-0.462</v>
      </c>
      <c r="H35" s="15">
        <f t="shared" si="3"/>
        <v>0.462</v>
      </c>
    </row>
    <row r="36">
      <c r="A36" s="1" t="s">
        <v>163</v>
      </c>
      <c r="B36" s="14">
        <f>VLOOKUP($A36,happiness_2012!$A$2:$B$141,2)</f>
        <v>131</v>
      </c>
      <c r="C36" s="14">
        <f>VLOOKUP($A36,happiness_2017!$A$2:$C$141,3)</f>
        <v>134</v>
      </c>
      <c r="D36" s="14">
        <f>VLOOKUP($A36,happiness_2012!$A$2:$C$141,3)</f>
        <v>4.054</v>
      </c>
      <c r="E36" s="14">
        <f>VLOOKUP($A36,happiness_2017!$A$2:$D$141,4)</f>
        <v>3.593</v>
      </c>
      <c r="F36" s="12">
        <f t="shared" si="1"/>
        <v>-3</v>
      </c>
      <c r="G36" s="12">
        <f t="shared" si="2"/>
        <v>0.461</v>
      </c>
      <c r="H36" s="15">
        <f t="shared" si="3"/>
        <v>0.461</v>
      </c>
    </row>
    <row r="37">
      <c r="A37" s="1" t="s">
        <v>164</v>
      </c>
      <c r="B37" s="14">
        <f>VLOOKUP($A37,happiness_2012!$A$2:$B$141,2)</f>
        <v>131</v>
      </c>
      <c r="C37" s="14">
        <f>VLOOKUP($A37,happiness_2017!$A$2:$C$141,3)</f>
        <v>107</v>
      </c>
      <c r="D37" s="14">
        <f>VLOOKUP($A37,happiness_2012!$A$2:$C$141,3)</f>
        <v>4.054</v>
      </c>
      <c r="E37" s="14">
        <f>VLOOKUP($A37,happiness_2017!$A$2:$D$141,4)</f>
        <v>4.514</v>
      </c>
      <c r="F37" s="12">
        <f t="shared" si="1"/>
        <v>24</v>
      </c>
      <c r="G37" s="12">
        <f t="shared" si="2"/>
        <v>-0.46</v>
      </c>
      <c r="H37" s="15">
        <f t="shared" si="3"/>
        <v>0.46</v>
      </c>
    </row>
    <row r="38">
      <c r="A38" s="1" t="s">
        <v>162</v>
      </c>
      <c r="B38" s="14">
        <f>VLOOKUP($A38,happiness_2012!$A$2:$B$141,2)</f>
        <v>60</v>
      </c>
      <c r="C38" s="14">
        <f>VLOOKUP($A38,happiness_2017!$A$2:$C$141,3)</f>
        <v>87</v>
      </c>
      <c r="D38" s="14">
        <f>VLOOKUP($A38,happiness_2012!$A$2:$C$141,3)</f>
        <v>5.533</v>
      </c>
      <c r="E38" s="14">
        <f>VLOOKUP($A38,happiness_2017!$A$2:$D$141,4)</f>
        <v>5.074</v>
      </c>
      <c r="F38" s="12">
        <f t="shared" si="1"/>
        <v>-27</v>
      </c>
      <c r="G38" s="12">
        <f t="shared" si="2"/>
        <v>0.459</v>
      </c>
      <c r="H38" s="15">
        <f t="shared" si="3"/>
        <v>0.459</v>
      </c>
    </row>
    <row r="39">
      <c r="A39" s="1" t="s">
        <v>79</v>
      </c>
      <c r="B39" s="14">
        <f>VLOOKUP($A39,happiness_2012!$A$2:$B$141,2)</f>
        <v>103</v>
      </c>
      <c r="C39" s="14">
        <f>VLOOKUP($A39,happiness_2017!$A$2:$C$141,3)</f>
        <v>113</v>
      </c>
      <c r="D39" s="14">
        <f>VLOOKUP($A39,happiness_2012!$A$2:$C$141,3)</f>
        <v>4.772</v>
      </c>
      <c r="E39" s="14">
        <f>VLOOKUP($A39,happiness_2017!$A$2:$D$141,4)</f>
        <v>4.315</v>
      </c>
      <c r="F39" s="12">
        <f t="shared" si="1"/>
        <v>-10</v>
      </c>
      <c r="G39" s="12">
        <f t="shared" si="2"/>
        <v>0.457</v>
      </c>
      <c r="H39" s="15">
        <f t="shared" si="3"/>
        <v>0.457</v>
      </c>
    </row>
    <row r="40">
      <c r="A40" s="1" t="s">
        <v>19</v>
      </c>
      <c r="B40" s="14">
        <f>VLOOKUP($A40,happiness_2012!$A$2:$B$141,2)</f>
        <v>69</v>
      </c>
      <c r="C40" s="14">
        <f>VLOOKUP($A40,happiness_2017!$A$2:$C$141,3)</f>
        <v>49</v>
      </c>
      <c r="D40" s="14">
        <f>VLOOKUP($A40,happiness_2012!$A$2:$C$141,3)</f>
        <v>5.422</v>
      </c>
      <c r="E40" s="14">
        <f>VLOOKUP($A40,happiness_2017!$A$2:$D$141,4)</f>
        <v>5.872</v>
      </c>
      <c r="F40" s="12">
        <f t="shared" si="1"/>
        <v>20</v>
      </c>
      <c r="G40" s="12">
        <f t="shared" si="2"/>
        <v>-0.45</v>
      </c>
      <c r="H40" s="15">
        <f t="shared" si="3"/>
        <v>0.45</v>
      </c>
    </row>
    <row r="41">
      <c r="A41" s="1" t="s">
        <v>127</v>
      </c>
      <c r="B41" s="14">
        <f>VLOOKUP($A41,happiness_2012!$A$2:$B$141,2)</f>
        <v>87</v>
      </c>
      <c r="C41" s="14">
        <f>VLOOKUP($A41,happiness_2017!$A$2:$C$141,3)</f>
        <v>66</v>
      </c>
      <c r="D41" s="14">
        <f>VLOOKUP($A41,happiness_2012!$A$2:$C$141,3)</f>
        <v>4.985</v>
      </c>
      <c r="E41" s="14">
        <f>VLOOKUP($A41,happiness_2017!$A$2:$D$141,4)</f>
        <v>5.43</v>
      </c>
      <c r="F41" s="12">
        <f t="shared" si="1"/>
        <v>21</v>
      </c>
      <c r="G41" s="12">
        <f t="shared" si="2"/>
        <v>-0.445</v>
      </c>
      <c r="H41" s="15">
        <f t="shared" si="3"/>
        <v>0.445</v>
      </c>
    </row>
    <row r="42">
      <c r="A42" s="1" t="s">
        <v>140</v>
      </c>
      <c r="B42" s="14">
        <f>VLOOKUP($A42,happiness_2012!$A$2:$B$141,2)</f>
        <v>38</v>
      </c>
      <c r="C42" s="14">
        <f>VLOOKUP($A42,happiness_2017!$A$2:$C$141,3)</f>
        <v>52</v>
      </c>
      <c r="D42" s="14">
        <f>VLOOKUP($A42,happiness_2012!$A$2:$C$141,3)</f>
        <v>6.267</v>
      </c>
      <c r="E42" s="14">
        <f>VLOOKUP($A42,happiness_2017!$A$2:$D$141,4)</f>
        <v>5.838</v>
      </c>
      <c r="F42" s="12">
        <f t="shared" si="1"/>
        <v>-14</v>
      </c>
      <c r="G42" s="12">
        <f t="shared" si="2"/>
        <v>0.429</v>
      </c>
      <c r="H42" s="15">
        <f t="shared" si="3"/>
        <v>0.429</v>
      </c>
    </row>
    <row r="43">
      <c r="A43" s="1" t="s">
        <v>148</v>
      </c>
      <c r="B43" s="14">
        <f>VLOOKUP($A43,happiness_2012!$A$2:$B$141,2)</f>
        <v>140</v>
      </c>
      <c r="C43" s="14">
        <f>VLOOKUP($A43,happiness_2017!$A$2:$C$141,3)</f>
        <v>139</v>
      </c>
      <c r="D43" s="14">
        <f>VLOOKUP($A43,happiness_2012!$A$2:$C$141,3)</f>
        <v>3.77</v>
      </c>
      <c r="E43" s="14">
        <f>VLOOKUP($A43,happiness_2017!$A$2:$D$141,4)</f>
        <v>3.349</v>
      </c>
      <c r="F43" s="12">
        <f t="shared" si="1"/>
        <v>1</v>
      </c>
      <c r="G43" s="12">
        <f t="shared" si="2"/>
        <v>0.421</v>
      </c>
      <c r="H43" s="15">
        <f t="shared" si="3"/>
        <v>0.421</v>
      </c>
    </row>
    <row r="44">
      <c r="A44" s="1" t="s">
        <v>93</v>
      </c>
      <c r="B44" s="14">
        <f>VLOOKUP($A44,happiness_2012!$A$2:$B$141,2)</f>
        <v>29</v>
      </c>
      <c r="C44" s="14">
        <f>VLOOKUP($A44,happiness_2017!$A$2:$C$141,3)</f>
        <v>37</v>
      </c>
      <c r="D44" s="14">
        <f>VLOOKUP($A44,happiness_2012!$A$2:$C$141,3)</f>
        <v>6.515</v>
      </c>
      <c r="E44" s="14">
        <f>VLOOKUP($A44,happiness_2017!$A$2:$D$141,4)</f>
        <v>6.105</v>
      </c>
      <c r="F44" s="12">
        <f t="shared" si="1"/>
        <v>-8</v>
      </c>
      <c r="G44" s="12">
        <f t="shared" si="2"/>
        <v>0.41</v>
      </c>
      <c r="H44" s="15">
        <f t="shared" si="3"/>
        <v>0.41</v>
      </c>
    </row>
    <row r="45">
      <c r="A45" s="1" t="s">
        <v>37</v>
      </c>
      <c r="B45" s="14">
        <f>VLOOKUP($A45,happiness_2012!$A$2:$B$141,2)</f>
        <v>98</v>
      </c>
      <c r="C45" s="14">
        <f>VLOOKUP($A45,happiness_2017!$A$2:$C$141,3)</f>
        <v>83</v>
      </c>
      <c r="D45" s="14">
        <f>VLOOKUP($A45,happiness_2012!$A$2:$C$141,3)</f>
        <v>4.813</v>
      </c>
      <c r="E45" s="14">
        <f>VLOOKUP($A45,happiness_2017!$A$2:$D$141,4)</f>
        <v>5.182</v>
      </c>
      <c r="F45" s="12">
        <f t="shared" si="1"/>
        <v>15</v>
      </c>
      <c r="G45" s="12">
        <f t="shared" si="2"/>
        <v>-0.369</v>
      </c>
      <c r="H45" s="15">
        <f t="shared" si="3"/>
        <v>0.369</v>
      </c>
    </row>
    <row r="46">
      <c r="A46" s="1" t="s">
        <v>54</v>
      </c>
      <c r="B46" s="14">
        <f>VLOOKUP($A46,happiness_2012!$A$2:$B$141,2)</f>
        <v>55</v>
      </c>
      <c r="C46" s="14">
        <f>VLOOKUP($A46,happiness_2017!$A$2:$C$141,3)</f>
        <v>71</v>
      </c>
      <c r="D46" s="14">
        <f>VLOOKUP($A46,happiness_2012!$A$2:$C$141,3)</f>
        <v>5.661</v>
      </c>
      <c r="E46" s="14">
        <f>VLOOKUP($A46,happiness_2017!$A$2:$D$141,4)</f>
        <v>5.293</v>
      </c>
      <c r="F46" s="12">
        <f t="shared" si="1"/>
        <v>-16</v>
      </c>
      <c r="G46" s="12">
        <f t="shared" si="2"/>
        <v>0.368</v>
      </c>
      <c r="H46" s="15">
        <f t="shared" si="3"/>
        <v>0.368</v>
      </c>
    </row>
    <row r="47">
      <c r="A47" s="1" t="s">
        <v>27</v>
      </c>
      <c r="B47" s="14">
        <f>VLOOKUP($A47,happiness_2012!$A$2:$B$141,2)</f>
        <v>8</v>
      </c>
      <c r="C47" s="14">
        <f>VLOOKUP($A47,happiness_2017!$A$2:$C$141,3)</f>
        <v>12</v>
      </c>
      <c r="D47" s="14">
        <f>VLOOKUP($A47,happiness_2012!$A$2:$C$141,3)</f>
        <v>7.369</v>
      </c>
      <c r="E47" s="14">
        <f>VLOOKUP($A47,happiness_2017!$A$2:$D$141,4)</f>
        <v>7.006</v>
      </c>
      <c r="F47" s="12">
        <f t="shared" si="1"/>
        <v>-4</v>
      </c>
      <c r="G47" s="12">
        <f t="shared" si="2"/>
        <v>0.363</v>
      </c>
      <c r="H47" s="15">
        <f t="shared" si="3"/>
        <v>0.363</v>
      </c>
    </row>
    <row r="48">
      <c r="A48" s="1" t="s">
        <v>155</v>
      </c>
      <c r="B48" s="14">
        <f>VLOOKUP($A48,happiness_2012!$A$2:$B$141,2)</f>
        <v>111</v>
      </c>
      <c r="C48" s="14">
        <f>VLOOKUP($A48,happiness_2017!$A$2:$C$141,3)</f>
        <v>123</v>
      </c>
      <c r="D48" s="14">
        <f>VLOOKUP($A48,happiness_2012!$A$2:$C$141,3)</f>
        <v>4.443</v>
      </c>
      <c r="E48" s="14">
        <f>VLOOKUP($A48,happiness_2017!$A$2:$D$141,4)</f>
        <v>4.081</v>
      </c>
      <c r="F48" s="12">
        <f t="shared" si="1"/>
        <v>-12</v>
      </c>
      <c r="G48" s="12">
        <f t="shared" si="2"/>
        <v>0.362</v>
      </c>
      <c r="H48" s="15">
        <f t="shared" si="3"/>
        <v>0.362</v>
      </c>
    </row>
    <row r="49">
      <c r="A49" s="1" t="s">
        <v>67</v>
      </c>
      <c r="B49" s="14">
        <f>VLOOKUP($A49,happiness_2012!$A$2:$B$141,2)</f>
        <v>127</v>
      </c>
      <c r="C49" s="14">
        <f>VLOOKUP($A49,happiness_2017!$A$2:$C$141,3)</f>
        <v>109</v>
      </c>
      <c r="D49" s="14">
        <f>VLOOKUP($A49,happiness_2012!$A$2:$C$141,3)</f>
        <v>4.114</v>
      </c>
      <c r="E49" s="14">
        <f>VLOOKUP($A49,happiness_2017!$A$2:$D$141,4)</f>
        <v>4.465</v>
      </c>
      <c r="F49" s="12">
        <f t="shared" si="1"/>
        <v>18</v>
      </c>
      <c r="G49" s="12">
        <f t="shared" si="2"/>
        <v>-0.351</v>
      </c>
      <c r="H49" s="15">
        <f t="shared" si="3"/>
        <v>0.351</v>
      </c>
    </row>
    <row r="50">
      <c r="A50" s="1" t="s">
        <v>112</v>
      </c>
      <c r="B50" s="14">
        <f>VLOOKUP($A50,happiness_2012!$A$2:$B$141,2)</f>
        <v>92</v>
      </c>
      <c r="C50" s="14">
        <f>VLOOKUP($A50,happiness_2017!$A$2:$C$141,3)</f>
        <v>77</v>
      </c>
      <c r="D50" s="14">
        <f>VLOOKUP($A50,happiness_2012!$A$2:$C$141,3)</f>
        <v>4.885</v>
      </c>
      <c r="E50" s="14">
        <f>VLOOKUP($A50,happiness_2017!$A$2:$D$141,4)</f>
        <v>5.235</v>
      </c>
      <c r="F50" s="12">
        <f t="shared" si="1"/>
        <v>15</v>
      </c>
      <c r="G50" s="12">
        <f t="shared" si="2"/>
        <v>-0.35</v>
      </c>
      <c r="H50" s="15">
        <f t="shared" si="3"/>
        <v>0.35</v>
      </c>
    </row>
    <row r="51">
      <c r="A51" s="1" t="s">
        <v>161</v>
      </c>
      <c r="B51" s="14">
        <f>VLOOKUP($A51,happiness_2012!$A$2:$B$141,2)</f>
        <v>57</v>
      </c>
      <c r="C51" s="14">
        <f>VLOOKUP($A51,happiness_2017!$A$2:$C$141,3)</f>
        <v>44</v>
      </c>
      <c r="D51" s="14">
        <f>VLOOKUP($A51,happiness_2012!$A$2:$C$141,3)</f>
        <v>5.623</v>
      </c>
      <c r="E51" s="14">
        <f>VLOOKUP($A51,happiness_2017!$A$2:$D$141,4)</f>
        <v>5.971</v>
      </c>
      <c r="F51" s="12">
        <f t="shared" si="1"/>
        <v>13</v>
      </c>
      <c r="G51" s="12">
        <f t="shared" si="2"/>
        <v>-0.348</v>
      </c>
      <c r="H51" s="15">
        <f t="shared" si="3"/>
        <v>0.348</v>
      </c>
    </row>
    <row r="52">
      <c r="A52" s="1" t="s">
        <v>73</v>
      </c>
      <c r="B52" s="14">
        <f>VLOOKUP($A52,happiness_2012!$A$2:$B$141,2)</f>
        <v>139</v>
      </c>
      <c r="C52" s="14">
        <f>VLOOKUP($A52,happiness_2017!$A$2:$C$141,3)</f>
        <v>137</v>
      </c>
      <c r="D52" s="14">
        <f>VLOOKUP($A52,happiness_2012!$A$2:$C$141,3)</f>
        <v>3.847</v>
      </c>
      <c r="E52" s="14">
        <f>VLOOKUP($A52,happiness_2017!$A$2:$D$141,4)</f>
        <v>3.507</v>
      </c>
      <c r="F52" s="12">
        <f t="shared" si="1"/>
        <v>2</v>
      </c>
      <c r="G52" s="12">
        <f t="shared" si="2"/>
        <v>0.34</v>
      </c>
      <c r="H52" s="15">
        <f t="shared" si="3"/>
        <v>0.34</v>
      </c>
    </row>
    <row r="53">
      <c r="A53" s="1" t="s">
        <v>113</v>
      </c>
      <c r="B53" s="14">
        <f>VLOOKUP($A53,happiness_2012!$A$2:$B$141,2)</f>
        <v>92</v>
      </c>
      <c r="C53" s="14">
        <f>VLOOKUP($A53,happiness_2017!$A$2:$C$141,3)</f>
        <v>104</v>
      </c>
      <c r="D53" s="14">
        <f>VLOOKUP($A53,happiness_2012!$A$2:$C$141,3)</f>
        <v>4.885</v>
      </c>
      <c r="E53" s="14">
        <f>VLOOKUP($A53,happiness_2017!$A$2:$D$141,4)</f>
        <v>4.55</v>
      </c>
      <c r="F53" s="12">
        <f t="shared" si="1"/>
        <v>-12</v>
      </c>
      <c r="G53" s="12">
        <f t="shared" si="2"/>
        <v>0.335</v>
      </c>
      <c r="H53" s="15">
        <f t="shared" si="3"/>
        <v>0.335</v>
      </c>
    </row>
    <row r="54">
      <c r="A54" s="1" t="s">
        <v>66</v>
      </c>
      <c r="B54" s="14">
        <f>VLOOKUP($A54,happiness_2012!$A$2:$B$141,2)</f>
        <v>24</v>
      </c>
      <c r="C54" s="14">
        <f>VLOOKUP($A54,happiness_2017!$A$2:$C$141,3)</f>
        <v>30</v>
      </c>
      <c r="D54" s="14">
        <f>VLOOKUP($A54,happiness_2012!$A$2:$C$141,3)</f>
        <v>6.764</v>
      </c>
      <c r="E54" s="14">
        <f>VLOOKUP($A54,happiness_2017!$A$2:$D$141,4)</f>
        <v>6.442</v>
      </c>
      <c r="F54" s="12">
        <f t="shared" si="1"/>
        <v>-6</v>
      </c>
      <c r="G54" s="12">
        <f t="shared" si="2"/>
        <v>0.322</v>
      </c>
      <c r="H54" s="15">
        <f t="shared" si="3"/>
        <v>0.322</v>
      </c>
    </row>
    <row r="55">
      <c r="A55" s="1" t="s">
        <v>102</v>
      </c>
      <c r="B55" s="14">
        <f>VLOOKUP($A55,happiness_2012!$A$2:$B$141,2)</f>
        <v>135</v>
      </c>
      <c r="C55" s="14">
        <f>VLOOKUP($A55,happiness_2017!$A$2:$C$141,3)</f>
        <v>132</v>
      </c>
      <c r="D55" s="14">
        <f>VLOOKUP($A55,happiness_2012!$A$2:$C$141,3)</f>
        <v>3.966</v>
      </c>
      <c r="E55" s="14">
        <f>VLOOKUP($A55,happiness_2017!$A$2:$D$141,4)</f>
        <v>3.644</v>
      </c>
      <c r="F55" s="12">
        <f t="shared" si="1"/>
        <v>3</v>
      </c>
      <c r="G55" s="12">
        <f t="shared" si="2"/>
        <v>0.322</v>
      </c>
      <c r="H55" s="15">
        <f t="shared" si="3"/>
        <v>0.322</v>
      </c>
    </row>
    <row r="56">
      <c r="A56" s="1" t="s">
        <v>82</v>
      </c>
      <c r="B56" s="14">
        <f>VLOOKUP($A56,happiness_2012!$A$2:$B$141,2)</f>
        <v>97</v>
      </c>
      <c r="C56" s="14">
        <f>VLOOKUP($A56,happiness_2017!$A$2:$C$141,3)</f>
        <v>108</v>
      </c>
      <c r="D56" s="14">
        <f>VLOOKUP($A56,happiness_2012!$A$2:$C$141,3)</f>
        <v>4.817</v>
      </c>
      <c r="E56" s="14">
        <f>VLOOKUP($A56,happiness_2017!$A$2:$D$141,4)</f>
        <v>4.497</v>
      </c>
      <c r="F56" s="12">
        <f t="shared" si="1"/>
        <v>-11</v>
      </c>
      <c r="G56" s="12">
        <f t="shared" si="2"/>
        <v>0.32</v>
      </c>
      <c r="H56" s="15">
        <f t="shared" si="3"/>
        <v>0.32</v>
      </c>
    </row>
    <row r="57">
      <c r="A57" s="1" t="s">
        <v>56</v>
      </c>
      <c r="B57" s="14">
        <f>VLOOKUP($A57,happiness_2012!$A$2:$B$141,2)</f>
        <v>36</v>
      </c>
      <c r="C57" s="14">
        <f>VLOOKUP($A57,happiness_2017!$A$2:$C$141,3)</f>
        <v>22</v>
      </c>
      <c r="D57" s="14">
        <f>VLOOKUP($A57,happiness_2012!$A$2:$C$141,3)</f>
        <v>6.29</v>
      </c>
      <c r="E57" s="14">
        <f>VLOOKUP($A57,happiness_2017!$A$2:$D$141,4)</f>
        <v>6.609</v>
      </c>
      <c r="F57" s="12">
        <f t="shared" si="1"/>
        <v>14</v>
      </c>
      <c r="G57" s="12">
        <f t="shared" si="2"/>
        <v>-0.319</v>
      </c>
      <c r="H57" s="15">
        <f t="shared" si="3"/>
        <v>0.319</v>
      </c>
    </row>
    <row r="58">
      <c r="A58" s="1" t="s">
        <v>138</v>
      </c>
      <c r="B58" s="14">
        <f>VLOOKUP($A58,happiness_2012!$A$2:$B$141,2)</f>
        <v>41</v>
      </c>
      <c r="C58" s="14">
        <f>VLOOKUP($A58,happiness_2017!$A$2:$C$141,3)</f>
        <v>57</v>
      </c>
      <c r="D58" s="14">
        <f>VLOOKUP($A58,happiness_2012!$A$2:$C$141,3)</f>
        <v>6.06</v>
      </c>
      <c r="E58" s="14">
        <f>VLOOKUP($A58,happiness_2017!$A$2:$D$141,4)</f>
        <v>5.758</v>
      </c>
      <c r="F58" s="12">
        <f t="shared" si="1"/>
        <v>-16</v>
      </c>
      <c r="G58" s="12">
        <f t="shared" si="2"/>
        <v>0.302</v>
      </c>
      <c r="H58" s="15">
        <f t="shared" si="3"/>
        <v>0.302</v>
      </c>
    </row>
    <row r="59">
      <c r="A59" s="1" t="s">
        <v>52</v>
      </c>
      <c r="B59" s="14">
        <f>VLOOKUP($A59,happiness_2012!$A$2:$B$141,2)</f>
        <v>108</v>
      </c>
      <c r="C59" s="14">
        <f>VLOOKUP($A59,happiness_2017!$A$2:$C$141,3)</f>
        <v>117</v>
      </c>
      <c r="D59" s="14">
        <f>VLOOKUP($A59,happiness_2012!$A$2:$C$141,3)</f>
        <v>4.578</v>
      </c>
      <c r="E59" s="14">
        <f>VLOOKUP($A59,happiness_2017!$A$2:$D$141,4)</f>
        <v>4.28</v>
      </c>
      <c r="F59" s="12">
        <f t="shared" si="1"/>
        <v>-9</v>
      </c>
      <c r="G59" s="12">
        <f t="shared" si="2"/>
        <v>0.298</v>
      </c>
      <c r="H59" s="15">
        <f t="shared" si="3"/>
        <v>0.298</v>
      </c>
    </row>
    <row r="60">
      <c r="A60" s="1" t="s">
        <v>48</v>
      </c>
      <c r="B60" s="14">
        <f>VLOOKUP($A60,happiness_2012!$A$2:$B$141,2)</f>
        <v>88</v>
      </c>
      <c r="C60" s="14">
        <f>VLOOKUP($A60,happiness_2017!$A$2:$C$141,3)</f>
        <v>73</v>
      </c>
      <c r="D60" s="14">
        <f>VLOOKUP($A60,happiness_2012!$A$2:$C$141,3)</f>
        <v>4.978</v>
      </c>
      <c r="E60" s="14">
        <f>VLOOKUP($A60,happiness_2017!$A$2:$D$141,4)</f>
        <v>5.273</v>
      </c>
      <c r="F60" s="12">
        <f t="shared" si="1"/>
        <v>15</v>
      </c>
      <c r="G60" s="12">
        <f t="shared" si="2"/>
        <v>-0.295</v>
      </c>
      <c r="H60" s="15">
        <f t="shared" si="3"/>
        <v>0.295</v>
      </c>
    </row>
    <row r="61">
      <c r="A61" s="1" t="s">
        <v>96</v>
      </c>
      <c r="B61" s="14">
        <f>VLOOKUP($A61,happiness_2012!$A$2:$B$141,2)</f>
        <v>91</v>
      </c>
      <c r="C61" s="14">
        <f>VLOOKUP($A61,happiness_2017!$A$2:$C$141,3)</f>
        <v>81</v>
      </c>
      <c r="D61" s="14">
        <f>VLOOKUP($A61,happiness_2012!$A$2:$C$141,3)</f>
        <v>4.931</v>
      </c>
      <c r="E61" s="14">
        <f>VLOOKUP($A61,happiness_2017!$A$2:$D$141,4)</f>
        <v>5.225</v>
      </c>
      <c r="F61" s="12">
        <f t="shared" si="1"/>
        <v>10</v>
      </c>
      <c r="G61" s="12">
        <f t="shared" si="2"/>
        <v>-0.294</v>
      </c>
      <c r="H61" s="15">
        <f t="shared" si="3"/>
        <v>0.294</v>
      </c>
    </row>
    <row r="62">
      <c r="A62" s="1" t="s">
        <v>143</v>
      </c>
      <c r="B62" s="14">
        <f>VLOOKUP($A62,happiness_2012!$A$2:$B$141,2)</f>
        <v>126</v>
      </c>
      <c r="C62" s="14">
        <f>VLOOKUP($A62,happiness_2017!$A$2:$C$141,3)</f>
        <v>111</v>
      </c>
      <c r="D62" s="14">
        <f>VLOOKUP($A62,happiness_2012!$A$2:$C$141,3)</f>
        <v>4.151</v>
      </c>
      <c r="E62" s="14">
        <f>VLOOKUP($A62,happiness_2017!$A$2:$D$141,4)</f>
        <v>4.44</v>
      </c>
      <c r="F62" s="12">
        <f t="shared" si="1"/>
        <v>15</v>
      </c>
      <c r="G62" s="12">
        <f t="shared" si="2"/>
        <v>-0.289</v>
      </c>
      <c r="H62" s="15">
        <f t="shared" si="3"/>
        <v>0.289</v>
      </c>
    </row>
    <row r="63">
      <c r="A63" s="1" t="s">
        <v>69</v>
      </c>
      <c r="B63" s="14">
        <f>VLOOKUP($A63,happiness_2012!$A$2:$B$141,2)</f>
        <v>25</v>
      </c>
      <c r="C63" s="14">
        <f>VLOOKUP($A63,happiness_2017!$A$2:$C$141,3)</f>
        <v>15</v>
      </c>
      <c r="D63" s="14">
        <f>VLOOKUP($A63,happiness_2012!$A$2:$C$141,3)</f>
        <v>6.672</v>
      </c>
      <c r="E63" s="14">
        <f>VLOOKUP($A63,happiness_2017!$A$2:$D$141,4)</f>
        <v>6.951</v>
      </c>
      <c r="F63" s="12">
        <f t="shared" si="1"/>
        <v>10</v>
      </c>
      <c r="G63" s="12">
        <f t="shared" si="2"/>
        <v>-0.279</v>
      </c>
      <c r="H63" s="15">
        <f t="shared" si="3"/>
        <v>0.279</v>
      </c>
    </row>
    <row r="64">
      <c r="A64" s="1" t="s">
        <v>44</v>
      </c>
      <c r="B64" s="14">
        <f>VLOOKUP($A64,happiness_2012!$A$2:$B$141,2)</f>
        <v>113</v>
      </c>
      <c r="C64" s="14">
        <f>VLOOKUP($A64,happiness_2017!$A$2:$C$141,3)</f>
        <v>98</v>
      </c>
      <c r="D64" s="14">
        <f>VLOOKUP($A64,happiness_2012!$A$2:$C$141,3)</f>
        <v>4.42</v>
      </c>
      <c r="E64" s="14">
        <f>VLOOKUP($A64,happiness_2017!$A$2:$D$141,4)</f>
        <v>4.695</v>
      </c>
      <c r="F64" s="12">
        <f t="shared" si="1"/>
        <v>15</v>
      </c>
      <c r="G64" s="12">
        <f t="shared" si="2"/>
        <v>-0.275</v>
      </c>
      <c r="H64" s="15">
        <f t="shared" si="3"/>
        <v>0.275</v>
      </c>
    </row>
    <row r="65">
      <c r="A65" s="1" t="s">
        <v>59</v>
      </c>
      <c r="B65" s="14">
        <f>VLOOKUP($A65,happiness_2012!$A$2:$B$141,2)</f>
        <v>89</v>
      </c>
      <c r="C65" s="14">
        <f>VLOOKUP($A65,happiness_2017!$A$2:$C$141,3)</f>
        <v>79</v>
      </c>
      <c r="D65" s="14">
        <f>VLOOKUP($A65,happiness_2012!$A$2:$C$141,3)</f>
        <v>4.963</v>
      </c>
      <c r="E65" s="14">
        <f>VLOOKUP($A65,happiness_2017!$A$2:$D$141,4)</f>
        <v>5.23</v>
      </c>
      <c r="F65" s="12">
        <f t="shared" si="1"/>
        <v>10</v>
      </c>
      <c r="G65" s="12">
        <f t="shared" si="2"/>
        <v>-0.267</v>
      </c>
      <c r="H65" s="15">
        <f t="shared" si="3"/>
        <v>0.267</v>
      </c>
    </row>
    <row r="66">
      <c r="A66" s="1" t="s">
        <v>15</v>
      </c>
      <c r="B66" s="14">
        <f>VLOOKUP($A66,happiness_2012!$A$2:$B$141,2)</f>
        <v>132</v>
      </c>
      <c r="C66" s="14">
        <f>VLOOKUP($A66,happiness_2017!$A$2:$C$141,3)</f>
        <v>129</v>
      </c>
      <c r="D66" s="14">
        <f>VLOOKUP($A66,happiness_2012!$A$2:$C$141,3)</f>
        <v>4.04</v>
      </c>
      <c r="E66" s="14">
        <f>VLOOKUP($A66,happiness_2017!$A$2:$D$141,4)</f>
        <v>3.794</v>
      </c>
      <c r="F66" s="12">
        <f t="shared" si="1"/>
        <v>3</v>
      </c>
      <c r="G66" s="12">
        <f t="shared" si="2"/>
        <v>0.246</v>
      </c>
      <c r="H66" s="15">
        <f t="shared" si="3"/>
        <v>0.246</v>
      </c>
    </row>
    <row r="67">
      <c r="A67" s="1" t="s">
        <v>41</v>
      </c>
      <c r="B67" s="14">
        <f>VLOOKUP($A67,happiness_2012!$A$2:$B$141,2)</f>
        <v>121</v>
      </c>
      <c r="C67" s="14">
        <f>VLOOKUP($A67,happiness_2017!$A$2:$C$141,3)</f>
        <v>124</v>
      </c>
      <c r="D67" s="14">
        <f>VLOOKUP($A67,happiness_2012!$A$2:$C$141,3)</f>
        <v>4.259</v>
      </c>
      <c r="E67" s="14">
        <f>VLOOKUP($A67,happiness_2017!$A$2:$D$141,4)</f>
        <v>4.032</v>
      </c>
      <c r="F67" s="12">
        <f t="shared" si="1"/>
        <v>-3</v>
      </c>
      <c r="G67" s="12">
        <f t="shared" si="2"/>
        <v>0.227</v>
      </c>
      <c r="H67" s="15">
        <f t="shared" si="3"/>
        <v>0.227</v>
      </c>
    </row>
    <row r="68">
      <c r="A68" s="1" t="s">
        <v>39</v>
      </c>
      <c r="B68" s="14">
        <f>VLOOKUP($A68,happiness_2012!$A$2:$B$141,2)</f>
        <v>23</v>
      </c>
      <c r="C68" s="14">
        <f>VLOOKUP($A68,happiness_2017!$A$2:$C$141,3)</f>
        <v>21</v>
      </c>
      <c r="D68" s="14">
        <f>VLOOKUP($A68,happiness_2012!$A$2:$C$141,3)</f>
        <v>6.849</v>
      </c>
      <c r="E68" s="14">
        <f>VLOOKUP($A68,happiness_2017!$A$2:$D$141,4)</f>
        <v>6.635</v>
      </c>
      <c r="F68" s="12">
        <f t="shared" si="1"/>
        <v>2</v>
      </c>
      <c r="G68" s="12">
        <f t="shared" si="2"/>
        <v>0.214</v>
      </c>
      <c r="H68" s="15">
        <f t="shared" si="3"/>
        <v>0.214</v>
      </c>
    </row>
    <row r="69">
      <c r="A69" s="1" t="s">
        <v>71</v>
      </c>
      <c r="B69" s="14">
        <f>VLOOKUP($A69,happiness_2012!$A$2:$B$141,2)</f>
        <v>66</v>
      </c>
      <c r="C69" s="14">
        <f>VLOOKUP($A69,happiness_2017!$A$2:$C$141,3)</f>
        <v>80</v>
      </c>
      <c r="D69" s="14">
        <f>VLOOKUP($A69,happiness_2012!$A$2:$C$141,3)</f>
        <v>5.435</v>
      </c>
      <c r="E69" s="14">
        <f>VLOOKUP($A69,happiness_2017!$A$2:$D$141,4)</f>
        <v>5.227</v>
      </c>
      <c r="F69" s="12">
        <f t="shared" si="1"/>
        <v>-14</v>
      </c>
      <c r="G69" s="12">
        <f t="shared" si="2"/>
        <v>0.208</v>
      </c>
      <c r="H69" s="15">
        <f t="shared" si="3"/>
        <v>0.208</v>
      </c>
    </row>
    <row r="70">
      <c r="A70" s="1" t="s">
        <v>38</v>
      </c>
      <c r="B70" s="14">
        <f>VLOOKUP($A70,happiness_2012!$A$2:$B$141,2)</f>
        <v>134</v>
      </c>
      <c r="C70" s="14">
        <f>VLOOKUP($A70,happiness_2017!$A$2:$C$141,3)</f>
        <v>130</v>
      </c>
      <c r="D70" s="14">
        <f>VLOOKUP($A70,happiness_2012!$A$2:$C$141,3)</f>
        <v>3.97</v>
      </c>
      <c r="E70" s="14">
        <f>VLOOKUP($A70,happiness_2017!$A$2:$D$141,4)</f>
        <v>3.766</v>
      </c>
      <c r="F70" s="12">
        <f t="shared" si="1"/>
        <v>4</v>
      </c>
      <c r="G70" s="12">
        <f t="shared" si="2"/>
        <v>0.204</v>
      </c>
      <c r="H70" s="15">
        <f t="shared" si="3"/>
        <v>0.204</v>
      </c>
    </row>
    <row r="71">
      <c r="A71" s="1" t="s">
        <v>151</v>
      </c>
      <c r="B71" s="14">
        <f>VLOOKUP($A71,happiness_2012!$A$2:$B$141,2)</f>
        <v>33</v>
      </c>
      <c r="C71" s="14">
        <f>VLOOKUP($A71,happiness_2017!$A$2:$C$141,3)</f>
        <v>36</v>
      </c>
      <c r="D71" s="14">
        <f>VLOOKUP($A71,happiness_2012!$A$2:$C$141,3)</f>
        <v>6.371</v>
      </c>
      <c r="E71" s="14">
        <f>VLOOKUP($A71,happiness_2017!$A$2:$D$141,4)</f>
        <v>6.168</v>
      </c>
      <c r="F71" s="12">
        <f t="shared" si="1"/>
        <v>-3</v>
      </c>
      <c r="G71" s="12">
        <f t="shared" si="2"/>
        <v>0.203</v>
      </c>
      <c r="H71" s="15">
        <f t="shared" si="3"/>
        <v>0.203</v>
      </c>
    </row>
    <row r="72">
      <c r="A72" s="1" t="s">
        <v>146</v>
      </c>
      <c r="B72" s="14">
        <f>VLOOKUP($A72,happiness_2012!$A$2:$B$141,2)</f>
        <v>39</v>
      </c>
      <c r="C72" s="14">
        <f>VLOOKUP($A72,happiness_2017!$A$2:$C$141,3)</f>
        <v>32</v>
      </c>
      <c r="D72" s="14">
        <f>VLOOKUP($A72,happiness_2012!$A$2:$C$141,3)</f>
        <v>6.221</v>
      </c>
      <c r="E72" s="14">
        <f>VLOOKUP($A72,happiness_2017!$A$2:$D$141,4)</f>
        <v>6.422</v>
      </c>
      <c r="F72" s="12">
        <f t="shared" si="1"/>
        <v>7</v>
      </c>
      <c r="G72" s="12">
        <f t="shared" si="2"/>
        <v>-0.201</v>
      </c>
      <c r="H72" s="15">
        <f t="shared" si="3"/>
        <v>0.201</v>
      </c>
    </row>
    <row r="73">
      <c r="A73" s="1" t="s">
        <v>31</v>
      </c>
      <c r="B73" s="14">
        <f>VLOOKUP($A73,happiness_2012!$A$2:$B$141,2)</f>
        <v>100</v>
      </c>
      <c r="C73" s="14">
        <f>VLOOKUP($A73,happiness_2017!$A$2:$C$141,3)</f>
        <v>101</v>
      </c>
      <c r="D73" s="14">
        <f>VLOOKUP($A73,happiness_2012!$A$2:$C$141,3)</f>
        <v>4.804</v>
      </c>
      <c r="E73" s="14">
        <f>VLOOKUP($A73,happiness_2017!$A$2:$D$141,4)</f>
        <v>4.608</v>
      </c>
      <c r="F73" s="12">
        <f t="shared" si="1"/>
        <v>-1</v>
      </c>
      <c r="G73" s="12">
        <f t="shared" si="2"/>
        <v>0.196</v>
      </c>
      <c r="H73" s="15">
        <f t="shared" si="3"/>
        <v>0.196</v>
      </c>
    </row>
    <row r="74">
      <c r="A74" s="1" t="s">
        <v>144</v>
      </c>
      <c r="B74" s="14">
        <f>VLOOKUP($A74,happiness_2012!$A$2:$B$141,2)</f>
        <v>5</v>
      </c>
      <c r="C74" s="14">
        <f>VLOOKUP($A74,happiness_2017!$A$2:$C$141,3)</f>
        <v>9</v>
      </c>
      <c r="D74" s="14">
        <f>VLOOKUP($A74,happiness_2012!$A$2:$C$141,3)</f>
        <v>7.48</v>
      </c>
      <c r="E74" s="14">
        <f>VLOOKUP($A74,happiness_2017!$A$2:$D$141,4)</f>
        <v>7.284</v>
      </c>
      <c r="F74" s="12">
        <f t="shared" si="1"/>
        <v>-4</v>
      </c>
      <c r="G74" s="12">
        <f t="shared" si="2"/>
        <v>0.196</v>
      </c>
      <c r="H74" s="15">
        <f t="shared" si="3"/>
        <v>0.196</v>
      </c>
    </row>
    <row r="75">
      <c r="A75" s="1" t="s">
        <v>62</v>
      </c>
      <c r="B75" s="14">
        <f>VLOOKUP($A75,happiness_2012!$A$2:$B$141,2)</f>
        <v>49</v>
      </c>
      <c r="C75" s="14">
        <f>VLOOKUP($A75,happiness_2017!$A$2:$C$141,3)</f>
        <v>42</v>
      </c>
      <c r="D75" s="14">
        <f>VLOOKUP($A75,happiness_2012!$A$2:$C$141,3)</f>
        <v>5.809</v>
      </c>
      <c r="E75" s="14">
        <f>VLOOKUP($A75,happiness_2017!$A$2:$D$141,4)</f>
        <v>6.003</v>
      </c>
      <c r="F75" s="12">
        <f t="shared" si="1"/>
        <v>7</v>
      </c>
      <c r="G75" s="12">
        <f t="shared" si="2"/>
        <v>-0.194</v>
      </c>
      <c r="H75" s="15">
        <f t="shared" si="3"/>
        <v>0.194</v>
      </c>
    </row>
    <row r="76">
      <c r="A76" s="1" t="s">
        <v>154</v>
      </c>
      <c r="B76" s="14">
        <f>VLOOKUP($A76,happiness_2012!$A$2:$B$141,2)</f>
        <v>56</v>
      </c>
      <c r="C76" s="14">
        <f>VLOOKUP($A76,happiness_2017!$A$2:$C$141,3)</f>
        <v>55</v>
      </c>
      <c r="D76" s="14">
        <f>VLOOKUP($A76,happiness_2012!$A$2:$C$141,3)</f>
        <v>5.628</v>
      </c>
      <c r="E76" s="14">
        <f>VLOOKUP($A76,happiness_2017!$A$2:$D$141,4)</f>
        <v>5.822</v>
      </c>
      <c r="F76" s="12">
        <f t="shared" si="1"/>
        <v>1</v>
      </c>
      <c r="G76" s="12">
        <f t="shared" si="2"/>
        <v>-0.194</v>
      </c>
      <c r="H76" s="15">
        <f t="shared" si="3"/>
        <v>0.194</v>
      </c>
    </row>
    <row r="77">
      <c r="A77" s="1" t="s">
        <v>100</v>
      </c>
      <c r="B77" s="14">
        <f>VLOOKUP($A77,happiness_2012!$A$2:$B$141,2)</f>
        <v>19</v>
      </c>
      <c r="C77" s="14">
        <f>VLOOKUP($A77,happiness_2017!$A$2:$C$141,3)</f>
        <v>17</v>
      </c>
      <c r="D77" s="14">
        <f>VLOOKUP($A77,happiness_2012!$A$2:$C$141,3)</f>
        <v>7.054</v>
      </c>
      <c r="E77" s="14">
        <f>VLOOKUP($A77,happiness_2017!$A$2:$D$141,4)</f>
        <v>6.863</v>
      </c>
      <c r="F77" s="12">
        <f t="shared" si="1"/>
        <v>2</v>
      </c>
      <c r="G77" s="12">
        <f t="shared" si="2"/>
        <v>0.191</v>
      </c>
      <c r="H77" s="15">
        <f t="shared" si="3"/>
        <v>0.191</v>
      </c>
    </row>
    <row r="78">
      <c r="A78" s="1" t="s">
        <v>98</v>
      </c>
      <c r="B78" s="14">
        <f>VLOOKUP($A78,happiness_2012!$A$2:$B$141,2)</f>
        <v>73</v>
      </c>
      <c r="C78" s="14">
        <f>VLOOKUP($A78,happiness_2017!$A$2:$C$141,3)</f>
        <v>63</v>
      </c>
      <c r="D78" s="14">
        <f>VLOOKUP($A78,happiness_2012!$A$2:$C$141,3)</f>
        <v>5.34</v>
      </c>
      <c r="E78" s="14">
        <f>VLOOKUP($A78,happiness_2017!$A$2:$D$141,4)</f>
        <v>5.525</v>
      </c>
      <c r="F78" s="12">
        <f t="shared" si="1"/>
        <v>10</v>
      </c>
      <c r="G78" s="12">
        <f t="shared" si="2"/>
        <v>-0.185</v>
      </c>
      <c r="H78" s="15">
        <f t="shared" si="3"/>
        <v>0.185</v>
      </c>
    </row>
    <row r="79">
      <c r="A79" s="1" t="s">
        <v>63</v>
      </c>
      <c r="B79" s="14">
        <f>VLOOKUP($A79,happiness_2012!$A$2:$B$141,2)</f>
        <v>67</v>
      </c>
      <c r="C79" s="14">
        <f>VLOOKUP($A79,happiness_2017!$A$2:$C$141,3)</f>
        <v>61</v>
      </c>
      <c r="D79" s="14">
        <f>VLOOKUP($A79,happiness_2012!$A$2:$C$141,3)</f>
        <v>5.426</v>
      </c>
      <c r="E79" s="14">
        <f>VLOOKUP($A79,happiness_2017!$A$2:$D$141,4)</f>
        <v>5.611</v>
      </c>
      <c r="F79" s="12">
        <f t="shared" si="1"/>
        <v>6</v>
      </c>
      <c r="G79" s="12">
        <f t="shared" si="2"/>
        <v>-0.185</v>
      </c>
      <c r="H79" s="15">
        <f t="shared" si="3"/>
        <v>0.185</v>
      </c>
    </row>
    <row r="80">
      <c r="A80" s="1" t="s">
        <v>165</v>
      </c>
      <c r="B80" s="14">
        <f>VLOOKUP($A80,happiness_2012!$A$2:$B$141,2)</f>
        <v>131</v>
      </c>
      <c r="C80" s="14">
        <f>VLOOKUP($A80,happiness_2017!$A$2:$C$141,3)</f>
        <v>128</v>
      </c>
      <c r="D80" s="14">
        <f>VLOOKUP($A80,happiness_2012!$A$2:$C$141,3)</f>
        <v>4.054</v>
      </c>
      <c r="E80" s="14">
        <f>VLOOKUP($A80,happiness_2017!$A$2:$D$141,4)</f>
        <v>3.875</v>
      </c>
      <c r="F80" s="12">
        <f t="shared" si="1"/>
        <v>3</v>
      </c>
      <c r="G80" s="12">
        <f t="shared" si="2"/>
        <v>0.179</v>
      </c>
      <c r="H80" s="15">
        <f t="shared" si="3"/>
        <v>0.179</v>
      </c>
    </row>
    <row r="81">
      <c r="A81" s="1" t="s">
        <v>53</v>
      </c>
      <c r="B81" s="14">
        <f>VLOOKUP($A81,happiness_2012!$A$2:$B$141,2)</f>
        <v>12</v>
      </c>
      <c r="C81" s="14">
        <f>VLOOKUP($A81,happiness_2017!$A$2:$C$141,3)</f>
        <v>11</v>
      </c>
      <c r="D81" s="14">
        <f>VLOOKUP($A81,happiness_2012!$A$2:$C$141,3)</f>
        <v>7.257</v>
      </c>
      <c r="E81" s="14">
        <f>VLOOKUP($A81,happiness_2017!$A$2:$D$141,4)</f>
        <v>7.079</v>
      </c>
      <c r="F81" s="12">
        <f t="shared" si="1"/>
        <v>1</v>
      </c>
      <c r="G81" s="12">
        <f t="shared" si="2"/>
        <v>0.178</v>
      </c>
      <c r="H81" s="15">
        <f t="shared" si="3"/>
        <v>0.178</v>
      </c>
    </row>
    <row r="82">
      <c r="A82" s="1" t="s">
        <v>121</v>
      </c>
      <c r="B82" s="14">
        <f>VLOOKUP($A82,happiness_2012!$A$2:$B$141,2)</f>
        <v>77</v>
      </c>
      <c r="C82" s="14">
        <f>VLOOKUP($A82,happiness_2017!$A$2:$C$141,3)</f>
        <v>86</v>
      </c>
      <c r="D82" s="14">
        <f>VLOOKUP($A82,happiness_2012!$A$2:$C$141,3)</f>
        <v>5.248</v>
      </c>
      <c r="E82" s="14">
        <f>VLOOKUP($A82,happiness_2017!$A$2:$D$141,4)</f>
        <v>5.074</v>
      </c>
      <c r="F82" s="12">
        <f t="shared" si="1"/>
        <v>-9</v>
      </c>
      <c r="G82" s="12">
        <f t="shared" si="2"/>
        <v>0.174</v>
      </c>
      <c r="H82" s="15">
        <f t="shared" si="3"/>
        <v>0.174</v>
      </c>
    </row>
    <row r="83">
      <c r="A83" s="1" t="s">
        <v>57</v>
      </c>
      <c r="B83" s="14">
        <f>VLOOKUP($A83,happiness_2012!$A$2:$B$141,2)</f>
        <v>1</v>
      </c>
      <c r="C83" s="14">
        <f>VLOOKUP($A83,happiness_2017!$A$2:$C$141,3)</f>
        <v>2</v>
      </c>
      <c r="D83" s="14">
        <f>VLOOKUP($A83,happiness_2012!$A$2:$C$141,3)</f>
        <v>7.693</v>
      </c>
      <c r="E83" s="14">
        <f>VLOOKUP($A83,happiness_2017!$A$2:$D$141,4)</f>
        <v>7.522</v>
      </c>
      <c r="F83" s="12">
        <f t="shared" si="1"/>
        <v>-1</v>
      </c>
      <c r="G83" s="12">
        <f t="shared" si="2"/>
        <v>0.171</v>
      </c>
      <c r="H83" s="15">
        <f t="shared" si="3"/>
        <v>0.171</v>
      </c>
    </row>
    <row r="84">
      <c r="A84" s="1" t="s">
        <v>158</v>
      </c>
      <c r="B84" s="14">
        <f>VLOOKUP($A84,happiness_2012!$A$2:$B$141,2)</f>
        <v>22</v>
      </c>
      <c r="C84" s="14">
        <f>VLOOKUP($A84,happiness_2017!$A$2:$C$141,3)</f>
        <v>18</v>
      </c>
      <c r="D84" s="14">
        <f>VLOOKUP($A84,happiness_2012!$A$2:$C$141,3)</f>
        <v>6.883</v>
      </c>
      <c r="E84" s="14">
        <f>VLOOKUP($A84,happiness_2017!$A$2:$D$141,4)</f>
        <v>6.714</v>
      </c>
      <c r="F84" s="12">
        <f t="shared" si="1"/>
        <v>4</v>
      </c>
      <c r="G84" s="12">
        <f t="shared" si="2"/>
        <v>0.169</v>
      </c>
      <c r="H84" s="15">
        <f t="shared" si="3"/>
        <v>0.169</v>
      </c>
    </row>
    <row r="85">
      <c r="A85" s="1" t="s">
        <v>145</v>
      </c>
      <c r="B85" s="14">
        <f>VLOOKUP($A85,happiness_2012!$A$2:$B$141,2)</f>
        <v>3</v>
      </c>
      <c r="C85" s="14">
        <f>VLOOKUP($A85,happiness_2017!$A$2:$C$141,3)</f>
        <v>4</v>
      </c>
      <c r="D85" s="14">
        <f>VLOOKUP($A85,happiness_2012!$A$2:$C$141,3)</f>
        <v>7.65</v>
      </c>
      <c r="E85" s="14">
        <f>VLOOKUP($A85,happiness_2017!$A$2:$D$141,4)</f>
        <v>7.494</v>
      </c>
      <c r="F85" s="12">
        <f t="shared" si="1"/>
        <v>-1</v>
      </c>
      <c r="G85" s="12">
        <f t="shared" si="2"/>
        <v>0.156</v>
      </c>
      <c r="H85" s="15">
        <f t="shared" si="3"/>
        <v>0.156</v>
      </c>
    </row>
    <row r="86">
      <c r="A86" s="1" t="s">
        <v>153</v>
      </c>
      <c r="B86" s="14">
        <f>VLOOKUP($A86,happiness_2012!$A$2:$B$141,2)</f>
        <v>72</v>
      </c>
      <c r="C86" s="14">
        <f>VLOOKUP($A86,happiness_2017!$A$2:$C$141,3)</f>
        <v>64</v>
      </c>
      <c r="D86" s="14">
        <f>VLOOKUP($A86,happiness_2012!$A$2:$C$141,3)</f>
        <v>5.345</v>
      </c>
      <c r="E86" s="14">
        <f>VLOOKUP($A86,happiness_2017!$A$2:$D$141,4)</f>
        <v>5.5</v>
      </c>
      <c r="F86" s="12">
        <f t="shared" si="1"/>
        <v>8</v>
      </c>
      <c r="G86" s="12">
        <f t="shared" si="2"/>
        <v>-0.155</v>
      </c>
      <c r="H86" s="15">
        <f t="shared" si="3"/>
        <v>0.155</v>
      </c>
    </row>
    <row r="87">
      <c r="A87" s="1" t="s">
        <v>128</v>
      </c>
      <c r="B87" s="14">
        <f>VLOOKUP($A87,happiness_2012!$A$2:$B$141,2)</f>
        <v>48</v>
      </c>
      <c r="C87" s="14">
        <f>VLOOKUP($A87,happiness_2017!$A$2:$C$141,3)</f>
        <v>43</v>
      </c>
      <c r="D87" s="14">
        <f>VLOOKUP($A87,happiness_2012!$A$2:$C$141,3)</f>
        <v>5.822</v>
      </c>
      <c r="E87" s="14">
        <f>VLOOKUP($A87,happiness_2017!$A$2:$D$141,4)</f>
        <v>5.973</v>
      </c>
      <c r="F87" s="12">
        <f t="shared" si="1"/>
        <v>5</v>
      </c>
      <c r="G87" s="12">
        <f t="shared" si="2"/>
        <v>-0.151</v>
      </c>
      <c r="H87" s="15">
        <f t="shared" si="3"/>
        <v>0.151</v>
      </c>
    </row>
    <row r="88">
      <c r="A88" s="1" t="s">
        <v>91</v>
      </c>
      <c r="B88" s="14">
        <f>VLOOKUP($A88,happiness_2012!$A$2:$B$141,2)</f>
        <v>114</v>
      </c>
      <c r="C88" s="14">
        <f>VLOOKUP($A88,happiness_2017!$A$2:$C$141,3)</f>
        <v>103</v>
      </c>
      <c r="D88" s="14">
        <f>VLOOKUP($A88,happiness_2012!$A$2:$C$141,3)</f>
        <v>4.403</v>
      </c>
      <c r="E88" s="14">
        <f>VLOOKUP($A88,happiness_2017!$A$2:$D$141,4)</f>
        <v>4.553</v>
      </c>
      <c r="F88" s="12">
        <f t="shared" si="1"/>
        <v>11</v>
      </c>
      <c r="G88" s="12">
        <f t="shared" si="2"/>
        <v>-0.15</v>
      </c>
      <c r="H88" s="15">
        <f t="shared" si="3"/>
        <v>0.15</v>
      </c>
    </row>
    <row r="89">
      <c r="A89" s="1" t="s">
        <v>78</v>
      </c>
      <c r="B89" s="14">
        <f>VLOOKUP($A89,happiness_2012!$A$2:$B$141,2)</f>
        <v>9</v>
      </c>
      <c r="C89" s="14">
        <f>VLOOKUP($A89,happiness_2017!$A$2:$C$141,3)</f>
        <v>3</v>
      </c>
      <c r="D89" s="14">
        <f>VLOOKUP($A89,happiness_2012!$A$2:$C$141,3)</f>
        <v>7.355</v>
      </c>
      <c r="E89" s="14">
        <f>VLOOKUP($A89,happiness_2017!$A$2:$D$141,4)</f>
        <v>7.504</v>
      </c>
      <c r="F89" s="12">
        <f t="shared" si="1"/>
        <v>6</v>
      </c>
      <c r="G89" s="12">
        <f t="shared" si="2"/>
        <v>-0.149</v>
      </c>
      <c r="H89" s="15">
        <f t="shared" si="3"/>
        <v>0.149</v>
      </c>
    </row>
    <row r="90">
      <c r="A90" s="1" t="s">
        <v>90</v>
      </c>
      <c r="B90" s="14">
        <f>VLOOKUP($A90,happiness_2012!$A$2:$B$141,2)</f>
        <v>54</v>
      </c>
      <c r="C90" s="14">
        <f>VLOOKUP($A90,happiness_2017!$A$2:$C$141,3)</f>
        <v>56</v>
      </c>
      <c r="D90" s="14">
        <f>VLOOKUP($A90,happiness_2012!$A$2:$C$141,3)</f>
        <v>5.671</v>
      </c>
      <c r="E90" s="14">
        <f>VLOOKUP($A90,happiness_2017!$A$2:$D$141,4)</f>
        <v>5.819</v>
      </c>
      <c r="F90" s="12">
        <f t="shared" si="1"/>
        <v>-2</v>
      </c>
      <c r="G90" s="12">
        <f t="shared" si="2"/>
        <v>-0.148</v>
      </c>
      <c r="H90" s="15">
        <f t="shared" si="3"/>
        <v>0.148</v>
      </c>
    </row>
    <row r="91">
      <c r="A91" s="1" t="s">
        <v>88</v>
      </c>
      <c r="B91" s="14">
        <f>VLOOKUP($A91,happiness_2012!$A$2:$B$141,2)</f>
        <v>40</v>
      </c>
      <c r="C91" s="14">
        <f>VLOOKUP($A91,happiness_2017!$A$2:$C$141,3)</f>
        <v>47</v>
      </c>
      <c r="D91" s="14">
        <f>VLOOKUP($A91,happiness_2012!$A$2:$C$141,3)</f>
        <v>6.064</v>
      </c>
      <c r="E91" s="14">
        <f>VLOOKUP($A91,happiness_2017!$A$2:$D$141,4)</f>
        <v>5.92</v>
      </c>
      <c r="F91" s="12">
        <f t="shared" si="1"/>
        <v>-7</v>
      </c>
      <c r="G91" s="12">
        <f t="shared" si="2"/>
        <v>0.144</v>
      </c>
      <c r="H91" s="15">
        <f t="shared" si="3"/>
        <v>0.144</v>
      </c>
    </row>
    <row r="92">
      <c r="A92" s="1" t="s">
        <v>103</v>
      </c>
      <c r="B92" s="14">
        <f>VLOOKUP($A92,happiness_2012!$A$2:$B$141,2)</f>
        <v>128</v>
      </c>
      <c r="C92" s="14">
        <f>VLOOKUP($A92,happiness_2017!$A$2:$C$141,3)</f>
        <v>126</v>
      </c>
      <c r="D92" s="14">
        <f>VLOOKUP($A92,happiness_2012!$A$2:$C$141,3)</f>
        <v>4.113</v>
      </c>
      <c r="E92" s="14">
        <f>VLOOKUP($A92,happiness_2017!$A$2:$D$141,4)</f>
        <v>3.97</v>
      </c>
      <c r="F92" s="12">
        <f t="shared" si="1"/>
        <v>2</v>
      </c>
      <c r="G92" s="12">
        <f t="shared" si="2"/>
        <v>0.143</v>
      </c>
      <c r="H92" s="15">
        <f t="shared" si="3"/>
        <v>0.143</v>
      </c>
    </row>
    <row r="93">
      <c r="A93" s="1" t="s">
        <v>60</v>
      </c>
      <c r="B93" s="14">
        <f>VLOOKUP($A93,happiness_2012!$A$2:$B$141,2)</f>
        <v>46</v>
      </c>
      <c r="C93" s="14">
        <f>VLOOKUP($A93,happiness_2017!$A$2:$C$141,3)</f>
        <v>41</v>
      </c>
      <c r="D93" s="14">
        <f>VLOOKUP($A93,happiness_2012!$A$2:$C$141,3)</f>
        <v>5.865</v>
      </c>
      <c r="E93" s="14">
        <f>VLOOKUP($A93,happiness_2017!$A$2:$D$141,4)</f>
        <v>6.008</v>
      </c>
      <c r="F93" s="12">
        <f t="shared" si="1"/>
        <v>5</v>
      </c>
      <c r="G93" s="12">
        <f t="shared" si="2"/>
        <v>-0.143</v>
      </c>
      <c r="H93" s="15">
        <f t="shared" si="3"/>
        <v>0.143</v>
      </c>
    </row>
    <row r="94">
      <c r="A94" s="1" t="s">
        <v>132</v>
      </c>
      <c r="B94" s="14">
        <f>VLOOKUP($A94,happiness_2012!$A$2:$B$141,2)</f>
        <v>30</v>
      </c>
      <c r="C94" s="14">
        <f>VLOOKUP($A94,happiness_2017!$A$2:$C$141,3)</f>
        <v>35</v>
      </c>
      <c r="D94" s="14">
        <f>VLOOKUP($A94,happiness_2012!$A$2:$C$141,3)</f>
        <v>6.48</v>
      </c>
      <c r="E94" s="14">
        <f>VLOOKUP($A94,happiness_2017!$A$2:$D$141,4)</f>
        <v>6.344</v>
      </c>
      <c r="F94" s="12">
        <f t="shared" si="1"/>
        <v>-5</v>
      </c>
      <c r="G94" s="12">
        <f t="shared" si="2"/>
        <v>0.136</v>
      </c>
      <c r="H94" s="15">
        <f t="shared" si="3"/>
        <v>0.136</v>
      </c>
    </row>
    <row r="95">
      <c r="A95" s="1" t="s">
        <v>115</v>
      </c>
      <c r="B95" s="14">
        <f>VLOOKUP($A95,happiness_2012!$A$2:$B$141,2)</f>
        <v>112</v>
      </c>
      <c r="C95" s="14">
        <f>VLOOKUP($A95,happiness_2017!$A$2:$C$141,3)</f>
        <v>102</v>
      </c>
      <c r="D95" s="14">
        <f>VLOOKUP($A95,happiness_2012!$A$2:$C$141,3)</f>
        <v>4.439</v>
      </c>
      <c r="E95" s="14">
        <f>VLOOKUP($A95,happiness_2017!$A$2:$D$141,4)</f>
        <v>4.574</v>
      </c>
      <c r="F95" s="12">
        <f t="shared" si="1"/>
        <v>10</v>
      </c>
      <c r="G95" s="12">
        <f t="shared" si="2"/>
        <v>-0.135</v>
      </c>
      <c r="H95" s="15">
        <f t="shared" si="3"/>
        <v>0.135</v>
      </c>
    </row>
    <row r="96">
      <c r="A96" s="1" t="s">
        <v>117</v>
      </c>
      <c r="B96" s="14">
        <f>VLOOKUP($A96,happiness_2012!$A$2:$B$141,2)</f>
        <v>4</v>
      </c>
      <c r="C96" s="14">
        <f>VLOOKUP($A96,happiness_2017!$A$2:$C$141,3)</f>
        <v>6</v>
      </c>
      <c r="D96" s="14">
        <f>VLOOKUP($A96,happiness_2012!$A$2:$C$141,3)</f>
        <v>7.512</v>
      </c>
      <c r="E96" s="14">
        <f>VLOOKUP($A96,happiness_2017!$A$2:$D$141,4)</f>
        <v>7.377</v>
      </c>
      <c r="F96" s="12">
        <f t="shared" si="1"/>
        <v>-2</v>
      </c>
      <c r="G96" s="12">
        <f t="shared" si="2"/>
        <v>0.135</v>
      </c>
      <c r="H96" s="15">
        <f t="shared" si="3"/>
        <v>0.135</v>
      </c>
    </row>
    <row r="97">
      <c r="A97" s="1" t="s">
        <v>139</v>
      </c>
      <c r="B97" s="14">
        <f>VLOOKUP($A97,happiness_2012!$A$2:$B$141,2)</f>
        <v>90</v>
      </c>
      <c r="C97" s="14">
        <f>VLOOKUP($A97,happiness_2017!$A$2:$C$141,3)</f>
        <v>92</v>
      </c>
      <c r="D97" s="14">
        <f>VLOOKUP($A97,happiness_2012!$A$2:$C$141,3)</f>
        <v>4.963</v>
      </c>
      <c r="E97" s="14">
        <f>VLOOKUP($A97,happiness_2017!$A$2:$D$141,4)</f>
        <v>4.829</v>
      </c>
      <c r="F97" s="12">
        <f t="shared" si="1"/>
        <v>-2</v>
      </c>
      <c r="G97" s="12">
        <f t="shared" si="2"/>
        <v>0.134</v>
      </c>
      <c r="H97" s="15">
        <f t="shared" si="3"/>
        <v>0.134</v>
      </c>
    </row>
    <row r="98">
      <c r="A98" s="1" t="s">
        <v>34</v>
      </c>
      <c r="B98" s="14">
        <f>VLOOKUP($A98,happiness_2012!$A$2:$B$141,2)</f>
        <v>142</v>
      </c>
      <c r="C98" s="14">
        <f>VLOOKUP($A98,happiness_2017!$A$2:$C$141,3)</f>
        <v>131</v>
      </c>
      <c r="D98" s="14">
        <f>VLOOKUP($A98,happiness_2012!$A$2:$C$141,3)</f>
        <v>3.528</v>
      </c>
      <c r="E98" s="14">
        <f>VLOOKUP($A98,happiness_2017!$A$2:$D$141,4)</f>
        <v>3.657</v>
      </c>
      <c r="F98" s="12">
        <f t="shared" si="1"/>
        <v>11</v>
      </c>
      <c r="G98" s="12">
        <f t="shared" si="2"/>
        <v>-0.129</v>
      </c>
      <c r="H98" s="15">
        <f t="shared" si="3"/>
        <v>0.129</v>
      </c>
    </row>
    <row r="99">
      <c r="A99" s="1" t="s">
        <v>137</v>
      </c>
      <c r="B99" s="14">
        <f>VLOOKUP($A99,happiness_2012!$A$2:$B$141,2)</f>
        <v>43</v>
      </c>
      <c r="C99" s="14">
        <f>VLOOKUP($A99,happiness_2017!$A$2:$C$141,3)</f>
        <v>38</v>
      </c>
      <c r="D99" s="14">
        <f>VLOOKUP($A99,happiness_2012!$A$2:$C$141,3)</f>
        <v>5.969</v>
      </c>
      <c r="E99" s="14">
        <f>VLOOKUP($A99,happiness_2017!$A$2:$D$141,4)</f>
        <v>6.098</v>
      </c>
      <c r="F99" s="12">
        <f t="shared" si="1"/>
        <v>5</v>
      </c>
      <c r="G99" s="12">
        <f t="shared" si="2"/>
        <v>-0.129</v>
      </c>
      <c r="H99" s="15">
        <f t="shared" si="3"/>
        <v>0.129</v>
      </c>
    </row>
    <row r="100">
      <c r="A100" s="1" t="s">
        <v>120</v>
      </c>
      <c r="B100" s="14">
        <f>VLOOKUP($A100,happiness_2012!$A$2:$B$141,2)</f>
        <v>125</v>
      </c>
      <c r="C100" s="14">
        <f>VLOOKUP($A100,happiness_2017!$A$2:$C$141,3)</f>
        <v>125</v>
      </c>
      <c r="D100" s="14">
        <f>VLOOKUP($A100,happiness_2012!$A$2:$C$141,3)</f>
        <v>4.152</v>
      </c>
      <c r="E100" s="14">
        <f>VLOOKUP($A100,happiness_2017!$A$2:$D$141,4)</f>
        <v>4.028</v>
      </c>
      <c r="F100" s="12">
        <f t="shared" si="1"/>
        <v>0</v>
      </c>
      <c r="G100" s="12">
        <f t="shared" si="2"/>
        <v>0.124</v>
      </c>
      <c r="H100" s="15">
        <f t="shared" si="3"/>
        <v>0.124</v>
      </c>
    </row>
    <row r="101">
      <c r="A101" s="1" t="s">
        <v>110</v>
      </c>
      <c r="B101" s="14">
        <f>VLOOKUP($A101,happiness_2012!$A$2:$B$141,2)</f>
        <v>94</v>
      </c>
      <c r="C101" s="14">
        <f>VLOOKUP($A101,happiness_2017!$A$2:$C$141,3)</f>
        <v>91</v>
      </c>
      <c r="D101" s="14">
        <f>VLOOKUP($A101,happiness_2012!$A$2:$C$141,3)</f>
        <v>4.834</v>
      </c>
      <c r="E101" s="14">
        <f>VLOOKUP($A101,happiness_2017!$A$2:$D$141,4)</f>
        <v>4.955</v>
      </c>
      <c r="F101" s="12">
        <f t="shared" si="1"/>
        <v>3</v>
      </c>
      <c r="G101" s="12">
        <f t="shared" si="2"/>
        <v>-0.121</v>
      </c>
      <c r="H101" s="15">
        <f t="shared" si="3"/>
        <v>0.121</v>
      </c>
    </row>
    <row r="102">
      <c r="A102" s="1" t="s">
        <v>46</v>
      </c>
      <c r="B102" s="14">
        <f>VLOOKUP($A102,happiness_2012!$A$2:$B$141,2)</f>
        <v>130</v>
      </c>
      <c r="C102" s="14">
        <f>VLOOKUP($A102,happiness_2017!$A$2:$C$141,3)</f>
        <v>127</v>
      </c>
      <c r="D102" s="14">
        <f>VLOOKUP($A102,happiness_2012!$A$2:$C$141,3)</f>
        <v>4.056</v>
      </c>
      <c r="E102" s="14">
        <f>VLOOKUP($A102,happiness_2017!$A$2:$D$141,4)</f>
        <v>3.936</v>
      </c>
      <c r="F102" s="12">
        <f t="shared" si="1"/>
        <v>3</v>
      </c>
      <c r="G102" s="12">
        <f t="shared" si="2"/>
        <v>0.12</v>
      </c>
      <c r="H102" s="15">
        <f t="shared" si="3"/>
        <v>0.12</v>
      </c>
    </row>
    <row r="103">
      <c r="A103" s="1" t="s">
        <v>122</v>
      </c>
      <c r="B103" s="14">
        <f>VLOOKUP($A103,happiness_2012!$A$2:$B$141,2)</f>
        <v>2</v>
      </c>
      <c r="C103" s="14">
        <f>VLOOKUP($A103,happiness_2017!$A$2:$C$141,3)</f>
        <v>1</v>
      </c>
      <c r="D103" s="14">
        <f>VLOOKUP($A103,happiness_2012!$A$2:$C$141,3)</f>
        <v>7.655</v>
      </c>
      <c r="E103" s="14">
        <f>VLOOKUP($A103,happiness_2017!$A$2:$D$141,4)</f>
        <v>7.537</v>
      </c>
      <c r="F103" s="12">
        <f t="shared" si="1"/>
        <v>1</v>
      </c>
      <c r="G103" s="12">
        <f t="shared" si="2"/>
        <v>0.118</v>
      </c>
      <c r="H103" s="15">
        <f t="shared" si="3"/>
        <v>0.118</v>
      </c>
    </row>
    <row r="104">
      <c r="A104" s="1" t="s">
        <v>114</v>
      </c>
      <c r="B104" s="14">
        <f>VLOOKUP($A104,happiness_2012!$A$2:$B$141,2)</f>
        <v>112</v>
      </c>
      <c r="C104" s="14">
        <f>VLOOKUP($A104,happiness_2017!$A$2:$C$141,3)</f>
        <v>105</v>
      </c>
      <c r="D104" s="14">
        <f>VLOOKUP($A104,happiness_2012!$A$2:$C$141,3)</f>
        <v>4.439</v>
      </c>
      <c r="E104" s="14">
        <f>VLOOKUP($A104,happiness_2017!$A$2:$D$141,4)</f>
        <v>4.545</v>
      </c>
      <c r="F104" s="12">
        <f t="shared" si="1"/>
        <v>7</v>
      </c>
      <c r="G104" s="12">
        <f t="shared" si="2"/>
        <v>-0.106</v>
      </c>
      <c r="H104" s="15">
        <f t="shared" si="3"/>
        <v>0.106</v>
      </c>
    </row>
    <row r="105">
      <c r="A105" s="1" t="s">
        <v>135</v>
      </c>
      <c r="B105" s="14">
        <f>VLOOKUP($A105,happiness_2012!$A$2:$B$141,2)</f>
        <v>99</v>
      </c>
      <c r="C105" s="14">
        <f>VLOOKUP($A105,happiness_2017!$A$2:$C$141,3)</f>
        <v>97</v>
      </c>
      <c r="D105" s="14">
        <f>VLOOKUP($A105,happiness_2012!$A$2:$C$141,3)</f>
        <v>4.813</v>
      </c>
      <c r="E105" s="14">
        <f>VLOOKUP($A105,happiness_2017!$A$2:$D$141,4)</f>
        <v>4.709</v>
      </c>
      <c r="F105" s="12">
        <f t="shared" si="1"/>
        <v>2</v>
      </c>
      <c r="G105" s="12">
        <f t="shared" si="2"/>
        <v>0.104</v>
      </c>
      <c r="H105" s="15">
        <f t="shared" si="3"/>
        <v>0.104</v>
      </c>
    </row>
    <row r="106">
      <c r="A106" s="1" t="s">
        <v>42</v>
      </c>
      <c r="B106" s="14">
        <f>VLOOKUP($A106,happiness_2012!$A$2:$B$141,2)</f>
        <v>129</v>
      </c>
      <c r="C106" s="14">
        <f>VLOOKUP($A106,happiness_2017!$A$2:$C$141,3)</f>
        <v>120</v>
      </c>
      <c r="D106" s="14">
        <f>VLOOKUP($A106,happiness_2012!$A$2:$C$141,3)</f>
        <v>4.067</v>
      </c>
      <c r="E106" s="14">
        <f>VLOOKUP($A106,happiness_2017!$A$2:$D$141,4)</f>
        <v>4.168</v>
      </c>
      <c r="F106" s="12">
        <f t="shared" si="1"/>
        <v>9</v>
      </c>
      <c r="G106" s="12">
        <f t="shared" si="2"/>
        <v>-0.101</v>
      </c>
      <c r="H106" s="15">
        <f t="shared" si="3"/>
        <v>0.101</v>
      </c>
    </row>
    <row r="107">
      <c r="A107" s="1" t="s">
        <v>64</v>
      </c>
      <c r="B107" s="14">
        <f>VLOOKUP($A107,happiness_2012!$A$2:$B$141,2)</f>
        <v>110</v>
      </c>
      <c r="C107" s="14">
        <f>VLOOKUP($A107,happiness_2017!$A$2:$C$141,3)</f>
        <v>110</v>
      </c>
      <c r="D107" s="14">
        <f>VLOOKUP($A107,happiness_2012!$A$2:$C$141,3)</f>
        <v>4.561</v>
      </c>
      <c r="E107" s="14">
        <f>VLOOKUP($A107,happiness_2017!$A$2:$D$141,4)</f>
        <v>4.46</v>
      </c>
      <c r="F107" s="12">
        <f t="shared" si="1"/>
        <v>0</v>
      </c>
      <c r="G107" s="12">
        <f t="shared" si="2"/>
        <v>0.101</v>
      </c>
      <c r="H107" s="15">
        <f t="shared" si="3"/>
        <v>0.101</v>
      </c>
    </row>
    <row r="108">
      <c r="A108" s="1" t="s">
        <v>68</v>
      </c>
      <c r="B108" s="14">
        <f>VLOOKUP($A108,happiness_2012!$A$2:$B$141,2)</f>
        <v>123</v>
      </c>
      <c r="C108" s="14">
        <f>VLOOKUP($A108,happiness_2017!$A$2:$C$141,3)</f>
        <v>116</v>
      </c>
      <c r="D108" s="14">
        <f>VLOOKUP($A108,happiness_2012!$A$2:$C$141,3)</f>
        <v>4.187</v>
      </c>
      <c r="E108" s="14">
        <f>VLOOKUP($A108,happiness_2017!$A$2:$D$141,4)</f>
        <v>4.286</v>
      </c>
      <c r="F108" s="12">
        <f t="shared" si="1"/>
        <v>7</v>
      </c>
      <c r="G108" s="12">
        <f t="shared" si="2"/>
        <v>-0.099</v>
      </c>
      <c r="H108" s="15">
        <f t="shared" si="3"/>
        <v>0.099</v>
      </c>
    </row>
    <row r="109">
      <c r="A109" s="1" t="s">
        <v>160</v>
      </c>
      <c r="B109" s="14">
        <f>VLOOKUP($A109,happiness_2012!$A$2:$B$141,2)</f>
        <v>34</v>
      </c>
      <c r="C109" s="14">
        <f>VLOOKUP($A109,happiness_2017!$A$2:$C$141,3)</f>
        <v>28</v>
      </c>
      <c r="D109" s="14">
        <f>VLOOKUP($A109,happiness_2012!$A$2:$C$141,3)</f>
        <v>6.355</v>
      </c>
      <c r="E109" s="14">
        <f>VLOOKUP($A109,happiness_2017!$A$2:$D$141,4)</f>
        <v>6.454</v>
      </c>
      <c r="F109" s="12">
        <f t="shared" si="1"/>
        <v>6</v>
      </c>
      <c r="G109" s="12">
        <f t="shared" si="2"/>
        <v>-0.099</v>
      </c>
      <c r="H109" s="15">
        <f t="shared" si="3"/>
        <v>0.099</v>
      </c>
    </row>
    <row r="110">
      <c r="A110" s="1" t="s">
        <v>83</v>
      </c>
      <c r="B110" s="14">
        <f>VLOOKUP($A110,happiness_2012!$A$2:$B$141,2)</f>
        <v>18</v>
      </c>
      <c r="C110" s="14">
        <f>VLOOKUP($A110,happiness_2017!$A$2:$C$141,3)</f>
        <v>14</v>
      </c>
      <c r="D110" s="14">
        <f>VLOOKUP($A110,happiness_2012!$A$2:$C$141,3)</f>
        <v>7.076</v>
      </c>
      <c r="E110" s="14">
        <f>VLOOKUP($A110,happiness_2017!$A$2:$D$141,4)</f>
        <v>6.977</v>
      </c>
      <c r="F110" s="12">
        <f t="shared" si="1"/>
        <v>4</v>
      </c>
      <c r="G110" s="12">
        <f t="shared" si="2"/>
        <v>0.099</v>
      </c>
      <c r="H110" s="15">
        <f t="shared" si="3"/>
        <v>0.099</v>
      </c>
    </row>
    <row r="111">
      <c r="A111" s="1" t="s">
        <v>129</v>
      </c>
      <c r="B111" s="14">
        <f>VLOOKUP($A111,happiness_2012!$A$2:$B$141,2)</f>
        <v>80</v>
      </c>
      <c r="C111" s="14">
        <f>VLOOKUP($A111,happiness_2017!$A$2:$C$141,3)</f>
        <v>82</v>
      </c>
      <c r="D111" s="14">
        <f>VLOOKUP($A111,happiness_2012!$A$2:$C$141,3)</f>
        <v>5.101</v>
      </c>
      <c r="E111" s="14">
        <f>VLOOKUP($A111,happiness_2017!$A$2:$D$141,4)</f>
        <v>5.195</v>
      </c>
      <c r="F111" s="12">
        <f t="shared" si="1"/>
        <v>-2</v>
      </c>
      <c r="G111" s="12">
        <f t="shared" si="2"/>
        <v>-0.094</v>
      </c>
      <c r="H111" s="15">
        <f t="shared" si="3"/>
        <v>0.094</v>
      </c>
    </row>
    <row r="112">
      <c r="A112" s="1" t="s">
        <v>118</v>
      </c>
      <c r="B112" s="14">
        <f>VLOOKUP($A112,happiness_2012!$A$2:$B$141,2)</f>
        <v>13</v>
      </c>
      <c r="C112" s="14">
        <f>VLOOKUP($A112,happiness_2017!$A$2:$C$141,3)</f>
        <v>7</v>
      </c>
      <c r="D112" s="14">
        <f>VLOOKUP($A112,happiness_2012!$A$2:$C$141,3)</f>
        <v>7.221</v>
      </c>
      <c r="E112" s="14">
        <f>VLOOKUP($A112,happiness_2017!$A$2:$D$141,4)</f>
        <v>7.314</v>
      </c>
      <c r="F112" s="12">
        <f t="shared" si="1"/>
        <v>6</v>
      </c>
      <c r="G112" s="12">
        <f t="shared" si="2"/>
        <v>-0.093</v>
      </c>
      <c r="H112" s="15">
        <f t="shared" si="3"/>
        <v>0.093</v>
      </c>
    </row>
    <row r="113">
      <c r="A113" s="1" t="s">
        <v>159</v>
      </c>
      <c r="B113" s="14">
        <f>VLOOKUP($A113,happiness_2012!$A$2:$B$141,2)</f>
        <v>17</v>
      </c>
      <c r="C113" s="14">
        <f>VLOOKUP($A113,happiness_2017!$A$2:$C$141,3)</f>
        <v>13</v>
      </c>
      <c r="D113" s="14">
        <f>VLOOKUP($A113,happiness_2012!$A$2:$C$141,3)</f>
        <v>7.082</v>
      </c>
      <c r="E113" s="14">
        <f>VLOOKUP($A113,happiness_2017!$A$2:$D$141,4)</f>
        <v>6.993</v>
      </c>
      <c r="F113" s="12">
        <f t="shared" si="1"/>
        <v>4</v>
      </c>
      <c r="G113" s="12">
        <f t="shared" si="2"/>
        <v>0.089</v>
      </c>
      <c r="H113" s="15">
        <f t="shared" si="3"/>
        <v>0.089</v>
      </c>
    </row>
    <row r="114">
      <c r="A114" s="1" t="s">
        <v>84</v>
      </c>
      <c r="B114" s="14">
        <f>VLOOKUP($A114,happiness_2012!$A$2:$B$141,2)</f>
        <v>11</v>
      </c>
      <c r="C114" s="14">
        <f>VLOOKUP($A114,happiness_2017!$A$2:$C$141,3)</f>
        <v>10</v>
      </c>
      <c r="D114" s="14">
        <f>VLOOKUP($A114,happiness_2012!$A$2:$C$141,3)</f>
        <v>7.301</v>
      </c>
      <c r="E114" s="14">
        <f>VLOOKUP($A114,happiness_2017!$A$2:$D$141,4)</f>
        <v>7.213</v>
      </c>
      <c r="F114" s="12">
        <f t="shared" si="1"/>
        <v>1</v>
      </c>
      <c r="G114" s="12">
        <f t="shared" si="2"/>
        <v>0.088</v>
      </c>
      <c r="H114" s="15">
        <f t="shared" si="3"/>
        <v>0.088</v>
      </c>
    </row>
    <row r="115">
      <c r="A115" s="1" t="s">
        <v>80</v>
      </c>
      <c r="B115" s="14">
        <f>VLOOKUP($A115,happiness_2012!$A$2:$B$141,2)</f>
        <v>71</v>
      </c>
      <c r="C115" s="14">
        <f>VLOOKUP($A115,happiness_2017!$A$2:$C$141,3)</f>
        <v>75</v>
      </c>
      <c r="D115" s="14">
        <f>VLOOKUP($A115,happiness_2012!$A$2:$C$141,3)</f>
        <v>5.348</v>
      </c>
      <c r="E115" s="14">
        <f>VLOOKUP($A115,happiness_2017!$A$2:$D$141,4)</f>
        <v>5.262</v>
      </c>
      <c r="F115" s="12">
        <f t="shared" si="1"/>
        <v>-4</v>
      </c>
      <c r="G115" s="12">
        <f t="shared" si="2"/>
        <v>0.086</v>
      </c>
      <c r="H115" s="15">
        <f t="shared" si="3"/>
        <v>0.086</v>
      </c>
    </row>
    <row r="116">
      <c r="A116" s="1" t="s">
        <v>142</v>
      </c>
      <c r="B116" s="14">
        <f>VLOOKUP($A116,happiness_2012!$A$2:$B$141,2)</f>
        <v>35</v>
      </c>
      <c r="C116" s="14">
        <f>VLOOKUP($A116,happiness_2017!$A$2:$C$141,3)</f>
        <v>33</v>
      </c>
      <c r="D116" s="14">
        <f>VLOOKUP($A116,happiness_2012!$A$2:$C$141,3)</f>
        <v>6.322</v>
      </c>
      <c r="E116" s="14">
        <f>VLOOKUP($A116,happiness_2017!$A$2:$D$141,4)</f>
        <v>6.403</v>
      </c>
      <c r="F116" s="12">
        <f t="shared" si="1"/>
        <v>2</v>
      </c>
      <c r="G116" s="12">
        <f t="shared" si="2"/>
        <v>-0.081</v>
      </c>
      <c r="H116" s="15">
        <f t="shared" si="3"/>
        <v>0.081</v>
      </c>
    </row>
    <row r="117">
      <c r="A117" s="1" t="s">
        <v>65</v>
      </c>
      <c r="B117" s="14">
        <f>VLOOKUP($A117,happiness_2012!$A$2:$B$141,2)</f>
        <v>7</v>
      </c>
      <c r="C117" s="14">
        <f>VLOOKUP($A117,happiness_2017!$A$2:$C$141,3)</f>
        <v>5</v>
      </c>
      <c r="D117" s="14">
        <f>VLOOKUP($A117,happiness_2012!$A$2:$C$141,3)</f>
        <v>7.389</v>
      </c>
      <c r="E117" s="14">
        <f>VLOOKUP($A117,happiness_2017!$A$2:$D$141,4)</f>
        <v>7.469</v>
      </c>
      <c r="F117" s="12">
        <f t="shared" si="1"/>
        <v>2</v>
      </c>
      <c r="G117" s="12">
        <f t="shared" si="2"/>
        <v>-0.08</v>
      </c>
      <c r="H117" s="15">
        <f t="shared" si="3"/>
        <v>0.08</v>
      </c>
    </row>
    <row r="118">
      <c r="A118" s="1" t="s">
        <v>89</v>
      </c>
      <c r="B118" s="14">
        <f>VLOOKUP($A118,happiness_2012!$A$2:$B$141,2)</f>
        <v>70</v>
      </c>
      <c r="C118" s="14">
        <f>VLOOKUP($A118,happiness_2017!$A$2:$C$141,3)</f>
        <v>68</v>
      </c>
      <c r="D118" s="14">
        <f>VLOOKUP($A118,happiness_2012!$A$2:$C$141,3)</f>
        <v>5.414</v>
      </c>
      <c r="E118" s="14">
        <f>VLOOKUP($A118,happiness_2017!$A$2:$D$141,4)</f>
        <v>5.336</v>
      </c>
      <c r="F118" s="12">
        <f t="shared" si="1"/>
        <v>2</v>
      </c>
      <c r="G118" s="12">
        <f t="shared" si="2"/>
        <v>0.078</v>
      </c>
      <c r="H118" s="15">
        <f t="shared" si="3"/>
        <v>0.078</v>
      </c>
    </row>
    <row r="119">
      <c r="A119" s="1" t="s">
        <v>33</v>
      </c>
      <c r="B119" s="14">
        <f>VLOOKUP($A119,happiness_2012!$A$2:$B$141,2)</f>
        <v>21</v>
      </c>
      <c r="C119" s="14">
        <f>VLOOKUP($A119,happiness_2017!$A$2:$C$141,3)</f>
        <v>16</v>
      </c>
      <c r="D119" s="14">
        <f>VLOOKUP($A119,happiness_2012!$A$2:$C$141,3)</f>
        <v>6.967</v>
      </c>
      <c r="E119" s="14">
        <f>VLOOKUP($A119,happiness_2017!$A$2:$D$141,4)</f>
        <v>6.891</v>
      </c>
      <c r="F119" s="12">
        <f t="shared" si="1"/>
        <v>5</v>
      </c>
      <c r="G119" s="12">
        <f t="shared" si="2"/>
        <v>0.076</v>
      </c>
      <c r="H119" s="15">
        <f t="shared" si="3"/>
        <v>0.076</v>
      </c>
    </row>
    <row r="120">
      <c r="A120" s="1" t="s">
        <v>124</v>
      </c>
      <c r="B120" s="14">
        <f>VLOOKUP($A120,happiness_2012!$A$2:$B$141,2)</f>
        <v>105</v>
      </c>
      <c r="C120" s="14">
        <f>VLOOKUP($A120,happiness_2017!$A$2:$C$141,3)</f>
        <v>94</v>
      </c>
      <c r="D120" s="14">
        <f>VLOOKUP($A120,happiness_2012!$A$2:$C$141,3)</f>
        <v>4.7</v>
      </c>
      <c r="E120" s="14">
        <f>VLOOKUP($A120,happiness_2017!$A$2:$D$141,4)</f>
        <v>4.775</v>
      </c>
      <c r="F120" s="12">
        <f t="shared" si="1"/>
        <v>11</v>
      </c>
      <c r="G120" s="12">
        <f t="shared" si="2"/>
        <v>-0.075</v>
      </c>
      <c r="H120" s="15">
        <f t="shared" si="3"/>
        <v>0.075</v>
      </c>
    </row>
    <row r="121">
      <c r="A121" s="1" t="s">
        <v>25</v>
      </c>
      <c r="B121" s="14">
        <f>VLOOKUP($A121,happiness_2012!$A$2:$B$141,2)</f>
        <v>10</v>
      </c>
      <c r="C121" s="14">
        <f>VLOOKUP($A121,happiness_2017!$A$2:$C$141,3)</f>
        <v>8</v>
      </c>
      <c r="D121" s="14">
        <f>VLOOKUP($A121,happiness_2012!$A$2:$C$141,3)</f>
        <v>7.35</v>
      </c>
      <c r="E121" s="14">
        <f>VLOOKUP($A121,happiness_2017!$A$2:$D$141,4)</f>
        <v>7.284</v>
      </c>
      <c r="F121" s="12">
        <f t="shared" si="1"/>
        <v>2</v>
      </c>
      <c r="G121" s="12">
        <f t="shared" si="2"/>
        <v>0.066</v>
      </c>
      <c r="H121" s="15">
        <f t="shared" si="3"/>
        <v>0.066</v>
      </c>
      <c r="L121" s="15"/>
    </row>
    <row r="122">
      <c r="A122" s="1" t="s">
        <v>32</v>
      </c>
      <c r="B122" s="14">
        <f>VLOOKUP($A122,happiness_2012!$A$2:$B$141,2)</f>
        <v>63</v>
      </c>
      <c r="C122" s="14">
        <f>VLOOKUP($A122,happiness_2017!$A$2:$C$141,3)</f>
        <v>62</v>
      </c>
      <c r="D122" s="14">
        <f>VLOOKUP($A122,happiness_2012!$A$2:$C$141,3)</f>
        <v>5.504</v>
      </c>
      <c r="E122" s="14">
        <f>VLOOKUP($A122,happiness_2017!$A$2:$D$141,4)</f>
        <v>5.569</v>
      </c>
      <c r="F122" s="12">
        <f t="shared" si="1"/>
        <v>1</v>
      </c>
      <c r="G122" s="12">
        <f t="shared" si="2"/>
        <v>-0.065</v>
      </c>
      <c r="H122" s="15">
        <f t="shared" si="3"/>
        <v>0.065</v>
      </c>
    </row>
    <row r="123">
      <c r="A123" s="1" t="s">
        <v>47</v>
      </c>
      <c r="B123" s="14">
        <f>VLOOKUP($A123,happiness_2012!$A$2:$B$141,2)</f>
        <v>27</v>
      </c>
      <c r="C123" s="14">
        <f>VLOOKUP($A123,happiness_2017!$A$2:$C$141,3)</f>
        <v>19</v>
      </c>
      <c r="D123" s="14">
        <f>VLOOKUP($A123,happiness_2012!$A$2:$C$141,3)</f>
        <v>6.587</v>
      </c>
      <c r="E123" s="14">
        <f>VLOOKUP($A123,happiness_2017!$A$2:$D$141,4)</f>
        <v>6.652</v>
      </c>
      <c r="F123" s="12">
        <f t="shared" si="1"/>
        <v>8</v>
      </c>
      <c r="G123" s="12">
        <f t="shared" si="2"/>
        <v>-0.065</v>
      </c>
      <c r="H123" s="15">
        <f t="shared" si="3"/>
        <v>0.065</v>
      </c>
    </row>
    <row r="124">
      <c r="A124" s="1" t="s">
        <v>111</v>
      </c>
      <c r="B124" s="14">
        <f>VLOOKUP($A124,happiness_2012!$A$2:$B$141,2)</f>
        <v>75</v>
      </c>
      <c r="C124" s="14">
        <f>VLOOKUP($A124,happiness_2017!$A$2:$C$141,3)</f>
        <v>76</v>
      </c>
      <c r="D124" s="14">
        <f>VLOOKUP($A124,happiness_2012!$A$2:$C$141,3)</f>
        <v>5.299</v>
      </c>
      <c r="E124" s="14">
        <f>VLOOKUP($A124,happiness_2017!$A$2:$D$141,4)</f>
        <v>5.237</v>
      </c>
      <c r="F124" s="12">
        <f t="shared" si="1"/>
        <v>-1</v>
      </c>
      <c r="G124" s="12">
        <f t="shared" si="2"/>
        <v>0.062</v>
      </c>
      <c r="H124" s="15">
        <f t="shared" si="3"/>
        <v>0.062</v>
      </c>
    </row>
    <row r="125">
      <c r="A125" s="1" t="s">
        <v>126</v>
      </c>
      <c r="B125" s="14">
        <f>VLOOKUP($A125,happiness_2012!$A$2:$B$141,2)</f>
        <v>52</v>
      </c>
      <c r="C125" s="14">
        <f>VLOOKUP($A125,happiness_2017!$A$2:$C$141,3)</f>
        <v>58</v>
      </c>
      <c r="D125" s="14">
        <f>VLOOKUP($A125,happiness_2012!$A$2:$C$141,3)</f>
        <v>5.776</v>
      </c>
      <c r="E125" s="14">
        <f>VLOOKUP($A125,happiness_2017!$A$2:$D$141,4)</f>
        <v>5.715</v>
      </c>
      <c r="F125" s="12">
        <f t="shared" si="1"/>
        <v>-6</v>
      </c>
      <c r="G125" s="12">
        <f t="shared" si="2"/>
        <v>0.061</v>
      </c>
      <c r="H125" s="15">
        <f t="shared" si="3"/>
        <v>0.061</v>
      </c>
    </row>
    <row r="126">
      <c r="A126" s="1" t="s">
        <v>23</v>
      </c>
      <c r="B126" s="14">
        <f>VLOOKUP($A126,happiness_2012!$A$2:$B$141,2)</f>
        <v>118</v>
      </c>
      <c r="C126" s="14">
        <f>VLOOKUP($A126,happiness_2017!$A$2:$C$141,3)</f>
        <v>112</v>
      </c>
      <c r="D126" s="14">
        <f>VLOOKUP($A126,happiness_2012!$A$2:$C$141,3)</f>
        <v>4.316</v>
      </c>
      <c r="E126" s="14">
        <f>VLOOKUP($A126,happiness_2017!$A$2:$D$141,4)</f>
        <v>4.376</v>
      </c>
      <c r="F126" s="12">
        <f t="shared" si="1"/>
        <v>6</v>
      </c>
      <c r="G126" s="12">
        <f t="shared" si="2"/>
        <v>-0.06</v>
      </c>
      <c r="H126" s="15">
        <f t="shared" si="3"/>
        <v>0.06</v>
      </c>
    </row>
    <row r="127">
      <c r="A127" s="1" t="s">
        <v>50</v>
      </c>
      <c r="B127" s="14">
        <f>VLOOKUP($A127,happiness_2012!$A$2:$B$141,2)</f>
        <v>32</v>
      </c>
      <c r="C127" s="14">
        <f>VLOOKUP($A127,happiness_2017!$A$2:$C$141,3)</f>
        <v>34</v>
      </c>
      <c r="D127" s="14">
        <f>VLOOKUP($A127,happiness_2012!$A$2:$C$141,3)</f>
        <v>6.416</v>
      </c>
      <c r="E127" s="14">
        <f>VLOOKUP($A127,happiness_2017!$A$2:$D$141,4)</f>
        <v>6.357</v>
      </c>
      <c r="F127" s="12">
        <f t="shared" si="1"/>
        <v>-2</v>
      </c>
      <c r="G127" s="12">
        <f t="shared" si="2"/>
        <v>0.059</v>
      </c>
      <c r="H127" s="15">
        <f t="shared" si="3"/>
        <v>0.059</v>
      </c>
    </row>
    <row r="128">
      <c r="A128" s="1" t="s">
        <v>92</v>
      </c>
      <c r="B128" s="14">
        <f>VLOOKUP($A128,happiness_2012!$A$2:$B$141,2)</f>
        <v>78</v>
      </c>
      <c r="C128" s="14">
        <f>VLOOKUP($A128,happiness_2017!$A$2:$C$141,3)</f>
        <v>72</v>
      </c>
      <c r="D128" s="14">
        <f>VLOOKUP($A128,happiness_2012!$A$2:$C$141,3)</f>
        <v>5.222</v>
      </c>
      <c r="E128" s="14">
        <f>VLOOKUP($A128,happiness_2017!$A$2:$D$141,4)</f>
        <v>5.279</v>
      </c>
      <c r="F128" s="12">
        <f t="shared" si="1"/>
        <v>6</v>
      </c>
      <c r="G128" s="12">
        <f t="shared" si="2"/>
        <v>-0.057</v>
      </c>
      <c r="H128" s="15">
        <f t="shared" si="3"/>
        <v>0.057</v>
      </c>
    </row>
    <row r="129">
      <c r="A129" s="1" t="s">
        <v>85</v>
      </c>
      <c r="B129" s="14">
        <f>VLOOKUP($A129,happiness_2012!$A$2:$B$141,2)</f>
        <v>42</v>
      </c>
      <c r="C129" s="14">
        <f>VLOOKUP($A129,happiness_2017!$A$2:$C$141,3)</f>
        <v>45</v>
      </c>
      <c r="D129" s="14">
        <f>VLOOKUP($A129,happiness_2012!$A$2:$C$141,3)</f>
        <v>6.021</v>
      </c>
      <c r="E129" s="14">
        <f>VLOOKUP($A129,happiness_2017!$A$2:$D$141,4)</f>
        <v>5.964</v>
      </c>
      <c r="F129" s="12">
        <f t="shared" si="1"/>
        <v>-3</v>
      </c>
      <c r="G129" s="12">
        <f t="shared" si="2"/>
        <v>0.057</v>
      </c>
      <c r="H129" s="15">
        <f t="shared" si="3"/>
        <v>0.057</v>
      </c>
    </row>
    <row r="130">
      <c r="A130" s="1" t="s">
        <v>104</v>
      </c>
      <c r="B130" s="14">
        <f>VLOOKUP($A130,happiness_2012!$A$2:$B$141,2)</f>
        <v>122</v>
      </c>
      <c r="C130" s="14">
        <f>VLOOKUP($A130,happiness_2017!$A$2:$C$141,3)</f>
        <v>118</v>
      </c>
      <c r="D130" s="14">
        <f>VLOOKUP($A130,happiness_2012!$A$2:$C$141,3)</f>
        <v>4.247</v>
      </c>
      <c r="E130" s="14">
        <f>VLOOKUP($A130,happiness_2017!$A$2:$D$141,4)</f>
        <v>4.19</v>
      </c>
      <c r="F130" s="12">
        <f t="shared" si="1"/>
        <v>4</v>
      </c>
      <c r="G130" s="12">
        <f t="shared" si="2"/>
        <v>0.057</v>
      </c>
      <c r="H130" s="15">
        <f t="shared" si="3"/>
        <v>0.057</v>
      </c>
    </row>
    <row r="131">
      <c r="A131" s="1" t="s">
        <v>149</v>
      </c>
      <c r="B131" s="14">
        <f>VLOOKUP($A131,happiness_2012!$A$2:$B$141,2)</f>
        <v>33</v>
      </c>
      <c r="C131" s="14">
        <f>VLOOKUP($A131,happiness_2017!$A$2:$C$141,3)</f>
        <v>31</v>
      </c>
      <c r="D131" s="14">
        <f>VLOOKUP($A131,happiness_2012!$A$2:$C$141,3)</f>
        <v>6.371</v>
      </c>
      <c r="E131" s="14">
        <f>VLOOKUP($A131,happiness_2017!$A$2:$D$141,4)</f>
        <v>6.424</v>
      </c>
      <c r="F131" s="12">
        <f t="shared" si="1"/>
        <v>2</v>
      </c>
      <c r="G131" s="12">
        <f t="shared" si="2"/>
        <v>-0.053</v>
      </c>
      <c r="H131" s="15">
        <f t="shared" si="3"/>
        <v>0.053</v>
      </c>
    </row>
    <row r="132">
      <c r="A132" s="1" t="s">
        <v>76</v>
      </c>
      <c r="B132" s="14">
        <f>VLOOKUP($A132,happiness_2012!$A$2:$B$141,2)</f>
        <v>61</v>
      </c>
      <c r="C132" s="14">
        <f>VLOOKUP($A132,happiness_2017!$A$2:$C$141,3)</f>
        <v>65</v>
      </c>
      <c r="D132" s="14">
        <f>VLOOKUP($A132,happiness_2012!$A$2:$C$141,3)</f>
        <v>5.523</v>
      </c>
      <c r="E132" s="14">
        <f>VLOOKUP($A132,happiness_2017!$A$2:$D$141,4)</f>
        <v>5.472</v>
      </c>
      <c r="F132" s="12">
        <f t="shared" si="1"/>
        <v>-4</v>
      </c>
      <c r="G132" s="12">
        <f t="shared" si="2"/>
        <v>0.051</v>
      </c>
      <c r="H132" s="15">
        <f t="shared" si="3"/>
        <v>0.051</v>
      </c>
    </row>
    <row r="133">
      <c r="A133" s="1" t="s">
        <v>81</v>
      </c>
      <c r="B133" s="14">
        <f>VLOOKUP($A133,happiness_2012!$A$2:$B$141,2)</f>
        <v>106</v>
      </c>
      <c r="C133" s="14">
        <f>VLOOKUP($A133,happiness_2017!$A$2:$C$141,3)</f>
        <v>99</v>
      </c>
      <c r="D133" s="14">
        <f>VLOOKUP($A133,happiness_2012!$A$2:$C$141,3)</f>
        <v>4.643</v>
      </c>
      <c r="E133" s="14">
        <f>VLOOKUP($A133,happiness_2017!$A$2:$D$141,4)</f>
        <v>4.692</v>
      </c>
      <c r="F133" s="12">
        <f t="shared" si="1"/>
        <v>7</v>
      </c>
      <c r="G133" s="12">
        <f t="shared" si="2"/>
        <v>-0.049</v>
      </c>
      <c r="H133" s="15">
        <f t="shared" si="3"/>
        <v>0.049</v>
      </c>
    </row>
    <row r="134">
      <c r="A134" s="1" t="s">
        <v>109</v>
      </c>
      <c r="B134" s="14">
        <f>VLOOKUP($A134,happiness_2012!$A$2:$B$141,2)</f>
        <v>50</v>
      </c>
      <c r="C134" s="14">
        <f>VLOOKUP($A134,happiness_2017!$A$2:$C$141,3)</f>
        <v>51</v>
      </c>
      <c r="D134" s="14">
        <f>VLOOKUP($A134,happiness_2012!$A$2:$C$141,3)</f>
        <v>5.791</v>
      </c>
      <c r="E134" s="14">
        <f>VLOOKUP($A134,happiness_2017!$A$2:$D$141,4)</f>
        <v>5.838</v>
      </c>
      <c r="F134" s="12">
        <f t="shared" si="1"/>
        <v>-1</v>
      </c>
      <c r="G134" s="12">
        <f t="shared" si="2"/>
        <v>-0.047</v>
      </c>
      <c r="H134" s="15">
        <f t="shared" si="3"/>
        <v>0.047</v>
      </c>
    </row>
    <row r="135">
      <c r="A135" s="1" t="s">
        <v>75</v>
      </c>
      <c r="B135" s="14">
        <f>VLOOKUP($A135,happiness_2012!$A$2:$B$141,2)</f>
        <v>79</v>
      </c>
      <c r="C135" s="14">
        <f>VLOOKUP($A135,happiness_2017!$A$2:$C$141,3)</f>
        <v>84</v>
      </c>
      <c r="D135" s="14">
        <f>VLOOKUP($A135,happiness_2012!$A$2:$C$141,3)</f>
        <v>5.142</v>
      </c>
      <c r="E135" s="14">
        <f>VLOOKUP($A135,happiness_2017!$A$2:$D$141,4)</f>
        <v>5.181</v>
      </c>
      <c r="F135" s="12">
        <f t="shared" si="1"/>
        <v>-5</v>
      </c>
      <c r="G135" s="12">
        <f t="shared" si="2"/>
        <v>-0.039</v>
      </c>
      <c r="H135" s="15">
        <f t="shared" si="3"/>
        <v>0.039</v>
      </c>
    </row>
    <row r="136">
      <c r="A136" s="1" t="s">
        <v>94</v>
      </c>
      <c r="B136" s="14">
        <f>VLOOKUP($A136,happiness_2012!$A$2:$B$141,2)</f>
        <v>84</v>
      </c>
      <c r="C136" s="14">
        <f>VLOOKUP($A136,happiness_2017!$A$2:$C$141,3)</f>
        <v>89</v>
      </c>
      <c r="D136" s="14">
        <f>VLOOKUP($A136,happiness_2012!$A$2:$C$141,3)</f>
        <v>5.042</v>
      </c>
      <c r="E136" s="14">
        <f>VLOOKUP($A136,happiness_2017!$A$2:$D$141,4)</f>
        <v>5.004</v>
      </c>
      <c r="F136" s="12">
        <f t="shared" si="1"/>
        <v>-5</v>
      </c>
      <c r="G136" s="12">
        <f t="shared" si="2"/>
        <v>0.038</v>
      </c>
      <c r="H136" s="15">
        <f t="shared" si="3"/>
        <v>0.038</v>
      </c>
    </row>
    <row r="137">
      <c r="A137" s="1" t="s">
        <v>21</v>
      </c>
      <c r="B137" s="14">
        <f>VLOOKUP($A137,happiness_2012!$A$2:$B$141,2)</f>
        <v>28</v>
      </c>
      <c r="C137" s="14">
        <f>VLOOKUP($A137,happiness_2017!$A$2:$C$141,3)</f>
        <v>23</v>
      </c>
      <c r="D137" s="14">
        <f>VLOOKUP($A137,happiness_2012!$A$2:$C$141,3)</f>
        <v>6.562</v>
      </c>
      <c r="E137" s="14">
        <f>VLOOKUP($A137,happiness_2017!$A$2:$D$141,4)</f>
        <v>6.599</v>
      </c>
      <c r="F137" s="12">
        <f t="shared" si="1"/>
        <v>5</v>
      </c>
      <c r="G137" s="12">
        <f t="shared" si="2"/>
        <v>-0.037</v>
      </c>
      <c r="H137" s="15">
        <f t="shared" si="3"/>
        <v>0.037</v>
      </c>
    </row>
    <row r="138">
      <c r="A138" s="1" t="s">
        <v>36</v>
      </c>
      <c r="B138" s="14">
        <f>VLOOKUP($A138,happiness_2012!$A$2:$B$141,2)</f>
        <v>47</v>
      </c>
      <c r="C138" s="14">
        <f>VLOOKUP($A138,happiness_2017!$A$2:$C$141,3)</f>
        <v>54</v>
      </c>
      <c r="D138" s="14">
        <f>VLOOKUP($A138,happiness_2012!$A$2:$C$141,3)</f>
        <v>5.857</v>
      </c>
      <c r="E138" s="14">
        <f>VLOOKUP($A138,happiness_2017!$A$2:$D$141,4)</f>
        <v>5.823</v>
      </c>
      <c r="F138" s="12">
        <f t="shared" si="1"/>
        <v>-7</v>
      </c>
      <c r="G138" s="12">
        <f t="shared" si="2"/>
        <v>0.034</v>
      </c>
      <c r="H138" s="15">
        <f t="shared" si="3"/>
        <v>0.034</v>
      </c>
    </row>
    <row r="139">
      <c r="A139" s="1" t="s">
        <v>123</v>
      </c>
      <c r="B139" s="14">
        <f>VLOOKUP($A139,happiness_2012!$A$2:$B$141,2)</f>
        <v>76</v>
      </c>
      <c r="C139" s="14">
        <f>VLOOKUP($A139,happiness_2017!$A$2:$C$141,3)</f>
        <v>74</v>
      </c>
      <c r="D139" s="14">
        <f>VLOOKUP($A139,happiness_2012!$A$2:$C$141,3)</f>
        <v>5.292</v>
      </c>
      <c r="E139" s="14">
        <f>VLOOKUP($A139,happiness_2017!$A$2:$D$141,4)</f>
        <v>5.269</v>
      </c>
      <c r="F139" s="12">
        <f t="shared" si="1"/>
        <v>2</v>
      </c>
      <c r="G139" s="12">
        <f t="shared" si="2"/>
        <v>0.023</v>
      </c>
      <c r="H139" s="15">
        <f t="shared" si="3"/>
        <v>0.023</v>
      </c>
    </row>
    <row r="140">
      <c r="A140" s="1" t="s">
        <v>152</v>
      </c>
      <c r="B140" s="14">
        <f>VLOOKUP($A140,happiness_2012!$A$2:$B$141,2)</f>
        <v>96</v>
      </c>
      <c r="C140" s="14">
        <f>VLOOKUP($A140,happiness_2017!$A$2:$C$141,3)</f>
        <v>93</v>
      </c>
      <c r="D140" s="14">
        <f>VLOOKUP($A140,happiness_2012!$A$2:$C$141,3)</f>
        <v>4.826</v>
      </c>
      <c r="E140" s="14">
        <f>VLOOKUP($A140,happiness_2017!$A$2:$D$141,4)</f>
        <v>4.805</v>
      </c>
      <c r="F140" s="12">
        <f t="shared" si="1"/>
        <v>3</v>
      </c>
      <c r="G140" s="12">
        <f t="shared" si="2"/>
        <v>0.021</v>
      </c>
      <c r="H140" s="15">
        <f t="shared" si="3"/>
        <v>0.021</v>
      </c>
    </row>
    <row r="141">
      <c r="A141" s="1" t="s">
        <v>51</v>
      </c>
      <c r="B141" s="14">
        <f>VLOOKUP($A141,happiness_2012!$A$2:$B$141,2)</f>
        <v>119</v>
      </c>
      <c r="C141" s="14">
        <f>VLOOKUP($A141,happiness_2017!$A$2:$C$141,3)</f>
        <v>115</v>
      </c>
      <c r="D141" s="14">
        <f>VLOOKUP($A141,happiness_2012!$A$2:$C$141,3)</f>
        <v>4.297</v>
      </c>
      <c r="E141" s="14">
        <f>VLOOKUP($A141,happiness_2017!$A$2:$D$141,4)</f>
        <v>4.291</v>
      </c>
      <c r="F141" s="12">
        <f t="shared" si="1"/>
        <v>4</v>
      </c>
      <c r="G141" s="12">
        <f t="shared" si="2"/>
        <v>0.006</v>
      </c>
      <c r="H141" s="15">
        <f t="shared" si="3"/>
        <v>0.006</v>
      </c>
    </row>
    <row r="142">
      <c r="A142" s="2"/>
    </row>
    <row r="143">
      <c r="A143" s="2"/>
      <c r="I143" s="15"/>
      <c r="J143" s="15"/>
      <c r="K143" s="15"/>
      <c r="L143" s="15"/>
    </row>
    <row r="144">
      <c r="I144" s="14"/>
      <c r="J144" s="14"/>
      <c r="K144" s="14"/>
      <c r="L144" s="14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2" t="s">
        <v>530</v>
      </c>
      <c r="C1" s="12" t="s">
        <v>531</v>
      </c>
      <c r="D1" s="12" t="s">
        <v>532</v>
      </c>
      <c r="E1" s="12" t="s">
        <v>532</v>
      </c>
      <c r="F1" s="12" t="s">
        <v>533</v>
      </c>
      <c r="G1" s="16" t="s">
        <v>534</v>
      </c>
      <c r="H1" s="12" t="s">
        <v>533</v>
      </c>
      <c r="I1" s="17" t="s">
        <v>534</v>
      </c>
      <c r="J1" s="12" t="s">
        <v>535</v>
      </c>
      <c r="K1" s="12" t="s">
        <v>536</v>
      </c>
      <c r="L1" s="12" t="s">
        <v>537</v>
      </c>
      <c r="M1" s="16" t="s">
        <v>536</v>
      </c>
      <c r="N1" s="16" t="s">
        <v>537</v>
      </c>
      <c r="P1" s="17"/>
      <c r="R1" s="17"/>
    </row>
    <row r="2">
      <c r="A2" s="1" t="s">
        <v>26</v>
      </c>
      <c r="B2" s="18">
        <f>COUNTIF(happiness_2017!$B$2:$B$141,A2)</f>
        <v>3</v>
      </c>
      <c r="C2" s="18">
        <f>SUMIF(happiness_2017!$B$2:$B$141,A2,happiness_2017!$D$2:$D$141)</f>
        <v>21.591</v>
      </c>
      <c r="D2" s="18">
        <f t="shared" ref="D2:D11" si="1">C2/B2</f>
        <v>7.197</v>
      </c>
      <c r="E2" s="18">
        <f>AVERAGEIF(happiness_2017!$B$2:$B$141,A2,happiness_2017!$D$2:$D$141)</f>
        <v>7.197</v>
      </c>
      <c r="F2" s="18">
        <f>MAXIFS(happiness_2017!$D$2:$D$141,happiness_2017!$B$2:$B$141,A2)</f>
        <v>7.314</v>
      </c>
      <c r="G2" s="14">
        <f>MINIFS(happiness_2017!$D$2:$D$141,happiness_2017!$B$2:$B$141,A2)</f>
        <v>6.993</v>
      </c>
      <c r="H2" s="18" t="str">
        <f t="array" ref="H2">INDEX(happiness_2017!$A$2:$A$141, MATCH(F2,happiness_2017!$D$2:$D$141,0))</f>
        <v>New Zealand</v>
      </c>
      <c r="I2" s="18" t="str">
        <f t="array" ref="I2">INDEX(happiness_2017!$A$2:$A$141, MATCH(G2,happiness_2017!$D$2:$D$141,0))</f>
        <v>United States</v>
      </c>
      <c r="J2" s="18">
        <f>AVERAGEIF(happiness_2017!$B$2:$B$141,A2,happiness_2017!$E$2:$E$141)</f>
        <v>107446740.7</v>
      </c>
      <c r="K2" s="18">
        <f>MAXIFS(happiness_2017!$E$2:$E$141,happiness_2017!$B$2:$B$141,A2)</f>
        <v>298000000</v>
      </c>
      <c r="L2" s="18">
        <f>MINIFS(happiness_2017!$E$2:$E$141,happiness_2017!$B$2:$B$141,A2)</f>
        <v>4076140</v>
      </c>
      <c r="M2" s="14" t="str">
        <f t="array" ref="M2">INDEX(happiness_2017!$A$2:$A$141, MATCH(K2,happiness_2017!$E$2:$E$141,0))</f>
        <v>United States</v>
      </c>
      <c r="N2" s="14" t="str">
        <f t="array" ref="N2">INDEX(happiness_2017!$A$2:$A$141, MATCH(L2,happiness_2017!$E$2:$E$141,0))</f>
        <v>New Zealand</v>
      </c>
    </row>
    <row r="3">
      <c r="A3" s="19" t="s">
        <v>28</v>
      </c>
      <c r="B3" s="18">
        <f>COUNTIF(happiness_2017!$B$2:$B$141,A3)</f>
        <v>20</v>
      </c>
      <c r="C3" s="18">
        <f>SUMIF(happiness_2017!$B$2:$B$141,A3,happiness_2017!$D$2:$D$141)</f>
        <v>134.968</v>
      </c>
      <c r="D3" s="18">
        <f t="shared" si="1"/>
        <v>6.7484</v>
      </c>
      <c r="E3" s="18">
        <f>AVERAGEIF(happiness_2017!$B$2:$B$141,A3,happiness_2017!$D$2:$D$141)</f>
        <v>6.7484</v>
      </c>
      <c r="F3" s="18">
        <f>MAXIFS(happiness_2017!$D$2:$D$141,happiness_2017!$B$2:$B$141,A3)</f>
        <v>7.537</v>
      </c>
      <c r="G3" s="14">
        <f>MINIFS(happiness_2017!$D$2:$D$141,happiness_2017!$B$2:$B$141,A3)</f>
        <v>5.195</v>
      </c>
      <c r="H3" s="18" t="str">
        <f t="array" ref="H3">INDEX(happiness_2017!$A$2:$A$141, MATCH(F3,happiness_2017!$D$2:$D$141,0))</f>
        <v>Norway</v>
      </c>
      <c r="I3" s="18" t="str">
        <f t="array" ref="I3">INDEX(happiness_2017!$A$2:$A$141, MATCH(G3,happiness_2017!$D$2:$D$141,0))</f>
        <v>Portugal</v>
      </c>
      <c r="J3" s="18">
        <f>AVERAGEIF(happiness_2017!$B$2:$B$141,A3,happiness_2017!$E$2:$E$141)</f>
        <v>19832510.45</v>
      </c>
      <c r="K3" s="18">
        <f>MAXIFS(happiness_2017!$E$2:$E$141,happiness_2017!$B$2:$B$141,A3)</f>
        <v>82422299</v>
      </c>
      <c r="L3" s="18">
        <f>MINIFS(happiness_2017!$E$2:$E$141,happiness_2017!$B$2:$B$141,A3)</f>
        <v>299388</v>
      </c>
      <c r="M3" s="14" t="str">
        <f t="array" ref="M3">INDEX(happiness_2017!$A$2:$A$141, MATCH(K3,happiness_2017!$E$2:$E$141,0))</f>
        <v>Germany</v>
      </c>
      <c r="N3" s="14" t="str">
        <f t="array" ref="N3">INDEX(happiness_2017!$A$2:$A$141, MATCH(L3,happiness_2017!$E$2:$E$141,0))</f>
        <v>Iceland</v>
      </c>
    </row>
    <row r="4">
      <c r="A4" s="1" t="s">
        <v>22</v>
      </c>
      <c r="B4" s="18">
        <f>COUNTIF(happiness_2017!$B$2:$B$141,A4)</f>
        <v>19</v>
      </c>
      <c r="C4" s="18">
        <f>SUMIF(happiness_2017!$B$2:$B$141,A4,happiness_2017!$D$2:$D$141)</f>
        <v>114.373</v>
      </c>
      <c r="D4" s="18">
        <f t="shared" si="1"/>
        <v>6.019631579</v>
      </c>
      <c r="E4" s="18">
        <f>AVERAGEIF(happiness_2017!$B$2:$B$141,A4,happiness_2017!$D$2:$D$141)</f>
        <v>6.019631579</v>
      </c>
      <c r="F4" s="18">
        <f>MAXIFS(happiness_2017!$D$2:$D$141,happiness_2017!$B$2:$B$141,A4)</f>
        <v>7.079</v>
      </c>
      <c r="G4" s="14">
        <f>MINIFS(happiness_2017!$D$2:$D$141,happiness_2017!$B$2:$B$141,A4)</f>
        <v>3.603</v>
      </c>
      <c r="H4" s="18" t="str">
        <f t="array" ref="H4">INDEX(happiness_2017!$A$2:$A$141, MATCH(F4,happiness_2017!$D$2:$D$141,0))</f>
        <v>Costa Rica</v>
      </c>
      <c r="I4" s="18" t="str">
        <f t="array" ref="I4">INDEX(happiness_2017!$A$2:$A$141, MATCH(G4,happiness_2017!$D$2:$D$141,0))</f>
        <v>Haiti</v>
      </c>
      <c r="J4" s="18">
        <f>AVERAGEIF(happiness_2017!$B$2:$B$141,A4,happiness_2017!$E$2:$E$141)</f>
        <v>26816618.95</v>
      </c>
      <c r="K4" s="18">
        <f>MAXIFS(happiness_2017!$E$2:$E$141,happiness_2017!$B$2:$B$141,A4)</f>
        <v>188000000</v>
      </c>
      <c r="L4" s="18">
        <f>MINIFS(happiness_2017!$E$2:$E$141,happiness_2017!$B$2:$B$141,A4)</f>
        <v>1065842</v>
      </c>
      <c r="M4" s="14" t="str">
        <f t="array" ref="M4">INDEX(happiness_2017!$A$2:$A$141, MATCH(K4,happiness_2017!$E$2:$E$141,0))</f>
        <v>Brazil</v>
      </c>
      <c r="N4" s="14" t="str">
        <f t="array" ref="N4">INDEX(happiness_2017!$A$2:$A$141, MATCH(L4,happiness_2017!$E$2:$E$141,0))</f>
        <v>Trinidad and Tobago</v>
      </c>
    </row>
    <row r="5">
      <c r="A5" s="1" t="s">
        <v>49</v>
      </c>
      <c r="B5" s="18">
        <f>COUNTIF(happiness_2017!$B$2:$B$141,A5)</f>
        <v>6</v>
      </c>
      <c r="C5" s="18">
        <f>SUMIF(happiness_2017!$B$2:$B$141,A5,happiness_2017!$D$2:$D$141)</f>
        <v>33.88</v>
      </c>
      <c r="D5" s="18">
        <f t="shared" si="1"/>
        <v>5.646666667</v>
      </c>
      <c r="E5" s="18">
        <f>AVERAGEIF(happiness_2017!$B$2:$B$141,A5,happiness_2017!$D$2:$D$141)</f>
        <v>5.646666667</v>
      </c>
      <c r="F5" s="18">
        <f>MAXIFS(happiness_2017!$D$2:$D$141,happiness_2017!$B$2:$B$141,A5)</f>
        <v>6.422</v>
      </c>
      <c r="G5" s="14">
        <f>MINIFS(happiness_2017!$D$2:$D$141,happiness_2017!$B$2:$B$141,A5)</f>
        <v>4.955</v>
      </c>
      <c r="H5" s="18" t="str">
        <f t="array" ref="H5">INDEX(happiness_2017!$A$2:$A$141, MATCH(F5,happiness_2017!$D$2:$D$141,0))</f>
        <v>Taiwan Province of China</v>
      </c>
      <c r="I5" s="18" t="str">
        <f t="array" ref="I5">INDEX(happiness_2017!$A$2:$A$141, MATCH(G5,happiness_2017!$D$2:$D$141,0))</f>
        <v>Mongolia</v>
      </c>
      <c r="J5" s="18">
        <f>AVERAGEIF(happiness_2017!$B$2:$B$141,A5,happiness_2017!$E$2:$E$141)</f>
        <v>253109261</v>
      </c>
      <c r="K5" s="18">
        <f>MAXIFS(happiness_2017!$E$2:$E$141,happiness_2017!$B$2:$B$141,A5)</f>
        <v>1310000000</v>
      </c>
      <c r="L5" s="18">
        <f>MINIFS(happiness_2017!$E$2:$E$141,happiness_2017!$B$2:$B$141,A5)</f>
        <v>2832224</v>
      </c>
      <c r="M5" s="14" t="str">
        <f t="array" ref="M5">INDEX(happiness_2017!$A$2:$A$141, MATCH(K5,happiness_2017!$E$2:$E$141,0))</f>
        <v>China</v>
      </c>
      <c r="N5" s="14" t="str">
        <f t="array" ref="N5">INDEX(happiness_2017!$A$2:$A$141, MATCH(L5,happiness_2017!$E$2:$E$141,0))</f>
        <v>Mongolia</v>
      </c>
    </row>
    <row r="6">
      <c r="A6" s="2" t="s">
        <v>18</v>
      </c>
      <c r="B6" s="18">
        <f>COUNTIF(happiness_2017!$B$2:$B$141,A6)</f>
        <v>17</v>
      </c>
      <c r="C6" s="18">
        <f>SUMIF(happiness_2017!$B$2:$B$141,A6,happiness_2017!$D$2:$D$141)</f>
        <v>93.869</v>
      </c>
      <c r="D6" s="18">
        <f t="shared" si="1"/>
        <v>5.521705882</v>
      </c>
      <c r="E6" s="18">
        <f>AVERAGEIF(happiness_2017!$B$2:$B$141,A6,happiness_2017!$D$2:$D$141)</f>
        <v>5.521705882</v>
      </c>
      <c r="F6" s="18">
        <f>MAXIFS(happiness_2017!$D$2:$D$141,happiness_2017!$B$2:$B$141,A6)</f>
        <v>6.609</v>
      </c>
      <c r="G6" s="14">
        <f>MINIFS(happiness_2017!$D$2:$D$141,happiness_2017!$B$2:$B$141,A6)</f>
        <v>4.644</v>
      </c>
      <c r="H6" s="18" t="str">
        <f t="array" ref="H6">INDEX(happiness_2017!$A$2:$A$141, MATCH(F6,happiness_2017!$D$2:$D$141,0))</f>
        <v>Czech Republic</v>
      </c>
      <c r="I6" s="18" t="str">
        <f t="array" ref="I6">INDEX(happiness_2017!$A$2:$A$141, MATCH(G6,happiness_2017!$D$2:$D$141,0))</f>
        <v>Albania</v>
      </c>
      <c r="J6" s="18">
        <f>AVERAGEIF(happiness_2017!$B$2:$B$141,A6,happiness_2017!$E$2:$E$141)</f>
        <v>7649255.706</v>
      </c>
      <c r="K6" s="18">
        <f>MAXIFS(happiness_2017!$E$2:$E$141,happiness_2017!$B$2:$B$141,A6)</f>
        <v>38536869</v>
      </c>
      <c r="L6" s="18">
        <f>MINIFS(happiness_2017!$E$2:$E$141,happiness_2017!$B$2:$B$141,A6)</f>
        <v>105432</v>
      </c>
      <c r="M6" s="14" t="str">
        <f t="array" ref="M6">INDEX(happiness_2017!$A$2:$A$141, MATCH(K6,happiness_2017!$E$2:$E$141,0))</f>
        <v>Poland</v>
      </c>
      <c r="N6" s="14" t="str">
        <f t="array" ref="N6">INDEX(happiness_2017!$A$2:$A$141, MATCH(L6,happiness_2017!$E$2:$E$141,0))</f>
        <v>Kosovo</v>
      </c>
    </row>
    <row r="7">
      <c r="A7" s="2" t="s">
        <v>20</v>
      </c>
      <c r="B7" s="18">
        <f>COUNTIF(happiness_2017!$B$2:$B$141,A7)</f>
        <v>17</v>
      </c>
      <c r="C7" s="18">
        <f>SUMIF(happiness_2017!$B$2:$B$141,A7,happiness_2017!$D$2:$D$141)</f>
        <v>92.187</v>
      </c>
      <c r="D7" s="18">
        <f t="shared" si="1"/>
        <v>5.422764706</v>
      </c>
      <c r="E7" s="18">
        <f>AVERAGEIF(happiness_2017!$B$2:$B$141,A7,happiness_2017!$D$2:$D$141)</f>
        <v>5.422764706</v>
      </c>
      <c r="F7" s="18">
        <f>MAXIFS(happiness_2017!$D$2:$D$141,happiness_2017!$B$2:$B$141,A7)</f>
        <v>7.213</v>
      </c>
      <c r="G7" s="14">
        <f>MINIFS(happiness_2017!$D$2:$D$141,happiness_2017!$B$2:$B$141,A7)</f>
        <v>3.593</v>
      </c>
      <c r="H7" s="18" t="str">
        <f t="array" ref="H7">INDEX(happiness_2017!$A$2:$A$141, MATCH(F7,happiness_2017!$D$2:$D$141,0))</f>
        <v>Israel</v>
      </c>
      <c r="I7" s="18" t="str">
        <f t="array" ref="I7">INDEX(happiness_2017!$A$2:$A$141, MATCH(G7,happiness_2017!$D$2:$D$141,0))</f>
        <v>Yemen</v>
      </c>
      <c r="J7" s="18">
        <f>AVERAGEIF(happiness_2017!$B$2:$B$141,A7,happiness_2017!$E$2:$E$141)</f>
        <v>23374647.94</v>
      </c>
      <c r="K7" s="18">
        <f>MAXIFS(happiness_2017!$E$2:$E$141,happiness_2017!$B$2:$B$141,A7)</f>
        <v>78887007</v>
      </c>
      <c r="L7" s="18">
        <f>MINIFS(happiness_2017!$E$2:$E$141,happiness_2017!$B$2:$B$141,A7)</f>
        <v>20579</v>
      </c>
      <c r="M7" s="14" t="str">
        <f t="array" ref="M7">INDEX(happiness_2017!$A$2:$A$141, MATCH(K7,happiness_2017!$E$2:$E$141,0))</f>
        <v>Egypt</v>
      </c>
      <c r="N7" s="14" t="str">
        <f t="array" ref="N7">INDEX(happiness_2017!$A$2:$A$141, MATCH(L7,happiness_2017!$E$2:$E$141,0))</f>
        <v>Palestinian Territories</v>
      </c>
    </row>
    <row r="8">
      <c r="A8" s="1" t="s">
        <v>43</v>
      </c>
      <c r="B8" s="18">
        <f>COUNTIF(happiness_2017!$B$2:$B$141,A8)</f>
        <v>7</v>
      </c>
      <c r="C8" s="18">
        <f>SUMIF(happiness_2017!$B$2:$B$141,A8,happiness_2017!$D$2:$D$141)</f>
        <v>37.475</v>
      </c>
      <c r="D8" s="18">
        <f t="shared" si="1"/>
        <v>5.353571429</v>
      </c>
      <c r="E8" s="18">
        <f>AVERAGEIF(happiness_2017!$B$2:$B$141,A8,happiness_2017!$D$2:$D$141)</f>
        <v>5.353571429</v>
      </c>
      <c r="F8" s="18">
        <f>MAXIFS(happiness_2017!$D$2:$D$141,happiness_2017!$B$2:$B$141,A8)</f>
        <v>6.572</v>
      </c>
      <c r="G8" s="14">
        <f>MINIFS(happiness_2017!$D$2:$D$141,happiness_2017!$B$2:$B$141,A8)</f>
        <v>4.168</v>
      </c>
      <c r="H8" s="18" t="str">
        <f t="array" ref="H8">INDEX(happiness_2017!$A$2:$A$141, MATCH(F8,happiness_2017!$D$2:$D$141,0))</f>
        <v>Singapore</v>
      </c>
      <c r="I8" s="18" t="str">
        <f t="array" ref="I8">INDEX(happiness_2017!$A$2:$A$141, MATCH(G8,happiness_2017!$D$2:$D$141,0))</f>
        <v>Cambodia</v>
      </c>
      <c r="J8" s="18">
        <f>AVERAGEIF(happiness_2017!$B$2:$B$141,A8,happiness_2017!$E$2:$E$141)</f>
        <v>78465635.43</v>
      </c>
      <c r="K8" s="18">
        <f>MAXIFS(happiness_2017!$E$2:$E$141,happiness_2017!$B$2:$B$141,A8)</f>
        <v>245000000</v>
      </c>
      <c r="L8" s="18">
        <f>MINIFS(happiness_2017!$E$2:$E$141,happiness_2017!$B$2:$B$141,A8)</f>
        <v>4492150</v>
      </c>
      <c r="M8" s="14" t="str">
        <f t="array" ref="M8">INDEX(happiness_2017!$A$2:$A$141, MATCH(K8,happiness_2017!$E$2:$E$141,0))</f>
        <v>Indonesia</v>
      </c>
      <c r="N8" s="14" t="str">
        <f t="array" ref="N8">INDEX(happiness_2017!$A$2:$A$141, MATCH(L8,happiness_2017!$E$2:$E$141,0))</f>
        <v>Singapore</v>
      </c>
    </row>
    <row r="9">
      <c r="A9" s="1" t="s">
        <v>24</v>
      </c>
      <c r="B9" s="18">
        <f>COUNTIF(happiness_2017!$B$2:$B$141,A9)</f>
        <v>12</v>
      </c>
      <c r="C9" s="18">
        <f>SUMIF(happiness_2017!$B$2:$B$141,A9,happiness_2017!$D$2:$D$141)</f>
        <v>63.019</v>
      </c>
      <c r="D9" s="18">
        <f t="shared" si="1"/>
        <v>5.251583333</v>
      </c>
      <c r="E9" s="18">
        <f>AVERAGEIF(happiness_2017!$B$2:$B$141,A9,happiness_2017!$D$2:$D$141)</f>
        <v>5.251583333</v>
      </c>
      <c r="F9" s="18">
        <f>MAXIFS(happiness_2017!$D$2:$D$141,happiness_2017!$B$2:$B$141,A9)</f>
        <v>5.971</v>
      </c>
      <c r="G9" s="14">
        <f>MINIFS(happiness_2017!$D$2:$D$141,happiness_2017!$B$2:$B$141,A9)</f>
        <v>4.096</v>
      </c>
      <c r="H9" s="18" t="str">
        <f t="array" ref="H9">INDEX(happiness_2017!$A$2:$A$141, MATCH(F9,happiness_2017!$D$2:$D$141,0))</f>
        <v>Uzbekistan</v>
      </c>
      <c r="I9" s="18" t="str">
        <f t="array" ref="I9">INDEX(happiness_2017!$A$2:$A$141, MATCH(G9,happiness_2017!$D$2:$D$141,0))</f>
        <v>Ukraine</v>
      </c>
      <c r="J9" s="18">
        <f>AVERAGEIF(happiness_2017!$B$2:$B$141,A9,happiness_2017!$E$2:$E$141)</f>
        <v>23349000.67</v>
      </c>
      <c r="K9" s="18">
        <f>MAXIFS(happiness_2017!$E$2:$E$141,happiness_2017!$B$2:$B$141,A9)</f>
        <v>143000000</v>
      </c>
      <c r="L9" s="18">
        <f>MINIFS(happiness_2017!$E$2:$E$141,happiness_2017!$B$2:$B$141,A9)</f>
        <v>2976372</v>
      </c>
      <c r="M9" s="14" t="str">
        <f t="array" ref="M9">INDEX(happiness_2017!$A$2:$A$141, MATCH(K9,happiness_2017!$E$2:$E$141,0))</f>
        <v>Russia</v>
      </c>
      <c r="N9" s="14" t="str">
        <f t="array" ref="N9">INDEX(happiness_2017!$A$2:$A$141, MATCH(L9,happiness_2017!$E$2:$E$141,0))</f>
        <v>Armenia</v>
      </c>
    </row>
    <row r="10">
      <c r="A10" s="1" t="s">
        <v>16</v>
      </c>
      <c r="B10" s="18">
        <f>COUNTIF(happiness_2017!$B$2:$B$141,A10)</f>
        <v>6</v>
      </c>
      <c r="C10" s="18">
        <f>SUMIF(happiness_2017!$B$2:$B$141,A10,happiness_2017!$D$2:$D$141)</f>
        <v>27.388</v>
      </c>
      <c r="D10" s="18">
        <f t="shared" si="1"/>
        <v>4.564666667</v>
      </c>
      <c r="E10" s="18">
        <f>AVERAGEIF(happiness_2017!$B$2:$B$141,A10,happiness_2017!$D$2:$D$141)</f>
        <v>4.564666667</v>
      </c>
      <c r="F10" s="18">
        <f>MAXIFS(happiness_2017!$D$2:$D$141,happiness_2017!$B$2:$B$141,A10)</f>
        <v>5.269</v>
      </c>
      <c r="G10" s="14">
        <f>MINIFS(happiness_2017!$D$2:$D$141,happiness_2017!$B$2:$B$141,A10)</f>
        <v>3.794</v>
      </c>
      <c r="H10" s="18" t="str">
        <f t="array" ref="H10">INDEX(happiness_2017!$A$2:$A$141, MATCH(F10,happiness_2017!$D$2:$D$141,0))</f>
        <v>Pakistan</v>
      </c>
      <c r="I10" s="18" t="str">
        <f t="array" ref="I10">INDEX(happiness_2017!$A$2:$A$141, MATCH(G10,happiness_2017!$D$2:$D$141,0))</f>
        <v>Afghanistan</v>
      </c>
      <c r="J10" s="18">
        <f>AVERAGEIF(happiness_2017!$B$2:$B$141,A10,happiness_2017!$E$2:$E$141)</f>
        <v>248761064</v>
      </c>
      <c r="K10" s="18">
        <f>MAXIFS(happiness_2017!$E$2:$E$141,happiness_2017!$B$2:$B$141,A10)</f>
        <v>1100000000</v>
      </c>
      <c r="L10" s="18">
        <f>MINIFS(happiness_2017!$E$2:$E$141,happiness_2017!$B$2:$B$141,A10)</f>
        <v>20222240</v>
      </c>
      <c r="M10" s="14" t="str">
        <f t="array" ref="M10">INDEX(happiness_2017!$A$2:$A$141, MATCH(K10,happiness_2017!$E$2:$E$141,0))</f>
        <v>India</v>
      </c>
      <c r="N10" s="14" t="str">
        <f t="array" ref="N10">INDEX(happiness_2017!$A$2:$A$141, MATCH(L10,happiness_2017!$E$2:$E$141,0))</f>
        <v>Sri Lanka</v>
      </c>
    </row>
    <row r="11">
      <c r="A11" s="1" t="s">
        <v>35</v>
      </c>
      <c r="B11" s="18">
        <f>COUNTIF(happiness_2017!$B$2:$B$141,A11)</f>
        <v>33</v>
      </c>
      <c r="C11" s="18">
        <f>SUMIF(happiness_2017!$B$2:$B$141,A11,happiness_2017!$D$2:$D$141)</f>
        <v>137.097</v>
      </c>
      <c r="D11" s="18">
        <f t="shared" si="1"/>
        <v>4.154454545</v>
      </c>
      <c r="E11" s="18">
        <f>AVERAGEIF(happiness_2017!$B$2:$B$141,A11,happiness_2017!$D$2:$D$141)</f>
        <v>4.154454545</v>
      </c>
      <c r="F11" s="18">
        <f>MAXIFS(happiness_2017!$D$2:$D$141,happiness_2017!$B$2:$B$141,A11)</f>
        <v>5.629</v>
      </c>
      <c r="G11" s="14">
        <f>MINIFS(happiness_2017!$D$2:$D$141,happiness_2017!$B$2:$B$141,A11)</f>
        <v>2.693</v>
      </c>
      <c r="H11" s="18" t="str">
        <f t="array" ref="H11">INDEX(happiness_2017!$A$2:$A$141, MATCH(F11,happiness_2017!$D$2:$D$141,0))</f>
        <v>Mauritius</v>
      </c>
      <c r="I11" s="18" t="str">
        <f t="array" ref="I11">INDEX(happiness_2017!$A$2:$A$141, MATCH(G11,happiness_2017!$D$2:$D$141,0))</f>
        <v>Central African Republic</v>
      </c>
      <c r="J11" s="18">
        <f>AVERAGEIF(happiness_2017!$B$2:$B$141,A11,happiness_2017!$E$2:$E$141)</f>
        <v>21133619.76</v>
      </c>
      <c r="K11" s="18">
        <f>MAXIFS(happiness_2017!$E$2:$E$141,happiness_2017!$B$2:$B$141,A11)</f>
        <v>132000000</v>
      </c>
      <c r="L11" s="18">
        <f>MINIFS(happiness_2017!$E$2:$E$141,happiness_2017!$B$2:$B$141,A11)</f>
        <v>1240827</v>
      </c>
      <c r="M11" s="14" t="str">
        <f t="array" ref="M11">INDEX(happiness_2017!$A$2:$A$141, MATCH(K11,happiness_2017!$E$2:$E$141,0))</f>
        <v>Nigeria</v>
      </c>
      <c r="N11" s="14" t="str">
        <f t="array" ref="N11">INDEX(happiness_2017!$A$2:$A$141, MATCH(L11,happiness_2017!$E$2:$E$141,0))</f>
        <v>Mauritius</v>
      </c>
    </row>
    <row r="13">
      <c r="A13" s="12" t="s">
        <v>538</v>
      </c>
      <c r="B13" s="18">
        <f>happiness_2017!E2:E141</f>
        <v>10379067</v>
      </c>
    </row>
    <row r="15">
      <c r="A15" s="12" t="s">
        <v>539</v>
      </c>
    </row>
    <row r="16"/>
    <row r="17"/>
    <row r="18"/>
    <row r="19"/>
    <row r="20"/>
    <row r="21"/>
    <row r="22"/>
    <row r="23"/>
    <row r="24"/>
    <row r="25"/>
    <row r="26"/>
    <row r="28">
      <c r="A28" s="12">
        <v>2.4</v>
      </c>
    </row>
    <row r="29">
      <c r="A29" s="20" t="s">
        <v>545</v>
      </c>
      <c r="B29" s="20" t="s">
        <v>546</v>
      </c>
      <c r="C29" s="20" t="s">
        <v>547</v>
      </c>
      <c r="D29" s="20" t="s">
        <v>548</v>
      </c>
    </row>
    <row r="30">
      <c r="A30" s="21">
        <f>MAX('2012v2017'!F2:F141)</f>
        <v>74</v>
      </c>
      <c r="B30" s="21">
        <f>MAX('2012v2017'!G2:G141)</f>
        <v>4.784</v>
      </c>
      <c r="C30" s="21">
        <f>MIN('2012v2017'!F2:F141)</f>
        <v>-134</v>
      </c>
      <c r="D30" s="21">
        <f>MIN('2012v2017'!G2:G141)</f>
        <v>-1.759</v>
      </c>
    </row>
    <row r="31">
      <c r="A31" s="21" t="str">
        <f t="array" ref="A31">INDEX(happiness_2017!$A$2:$A$141, MATCH(A30,'2012v2017'!F2:F141,0))</f>
        <v>Armenia</v>
      </c>
      <c r="B31" s="21" t="str">
        <f t="array" ref="B31">INDEX(happiness_2017!$A$2:$A$141, MATCH(B30,'2012v2017'!G2:G141,0))</f>
        <v>Afghanistan</v>
      </c>
      <c r="C31" s="21" t="str">
        <f t="array" ref="C31">INDEX(happiness_2017!$A$2:$A$141, MATCH(C30,'2012v2017'!F2:F141,0))</f>
        <v>Afghanistan</v>
      </c>
      <c r="D31" s="21" t="str">
        <f t="array" ref="D31">INDEX(happiness_2017!$A$2:$A$141, MATCH(D30,'2012v2017'!G2:G141,0))</f>
        <v>Armenia</v>
      </c>
    </row>
    <row r="32">
      <c r="A32" s="22"/>
      <c r="B32" s="22" t="s">
        <v>549</v>
      </c>
      <c r="C32" s="22"/>
      <c r="D32" s="22" t="s">
        <v>550</v>
      </c>
    </row>
    <row r="33">
      <c r="A33" s="21"/>
      <c r="B33" s="21">
        <f>MAX('2012v2017'!H2:H141)</f>
        <v>4.784</v>
      </c>
      <c r="C33" s="21"/>
      <c r="D33" s="21">
        <f>MIN('2012v2017'!H2:H141)</f>
        <v>0.006</v>
      </c>
    </row>
    <row r="34">
      <c r="A34" s="21"/>
      <c r="B34" s="21" t="str">
        <f t="array" ref="B34">INDEX(happiness_2017!$A$2:$A$141, MATCH(B33,'2012v2017'!H2:H141,0))</f>
        <v>Afghanistan</v>
      </c>
      <c r="C34" s="21"/>
      <c r="D34" s="21" t="str">
        <f t="array" ref="D34">INDEX(happiness_2017!$A$2:$A$141, MATCH(D33,'2012v2017'!H5:H141,0))</f>
        <v>Vietnam</v>
      </c>
    </row>
    <row r="35"/>
    <row r="36"/>
    <row r="37"/>
    <row r="38"/>
    <row r="39"/>
    <row r="40"/>
    <row r="42">
      <c r="A42" s="12">
        <v>2.5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1" t="s">
        <v>10</v>
      </c>
      <c r="K42" s="1" t="s">
        <v>11</v>
      </c>
      <c r="L42" s="1" t="s">
        <v>12</v>
      </c>
      <c r="M42" s="1" t="s">
        <v>13</v>
      </c>
      <c r="N42" s="1" t="s">
        <v>14</v>
      </c>
    </row>
    <row r="43">
      <c r="A43" s="1" t="s">
        <v>2</v>
      </c>
      <c r="B43" s="18">
        <f>CORREL(happiness_2017!C$2:C$141,happiness_2017!C$2:C$141)</f>
        <v>1</v>
      </c>
      <c r="C43" s="18">
        <f>CORREL(happiness_2017!$C$2:$C$141,happiness_2017!D$2:D$141)</f>
        <v>-0.9929656146</v>
      </c>
      <c r="D43" s="18">
        <f>CORREL(happiness_2017!$C$2:$C$141,happiness_2017!E$2:E$141)</f>
        <v>0.03300615097</v>
      </c>
      <c r="E43" s="18">
        <f>CORREL(happiness_2017!$C$2:$C$141,happiness_2017!F$2:F$141)</f>
        <v>-0.9256023576</v>
      </c>
      <c r="F43" s="18">
        <f>CORREL(happiness_2017!$C$2:$C$141,happiness_2017!G$2:G$141)</f>
        <v>-0.8088676176</v>
      </c>
      <c r="G43" s="18">
        <f>CORREL(happiness_2017!$C$2:$C$141,happiness_2017!H$2:H$141)</f>
        <v>-0.7854108346</v>
      </c>
      <c r="H43" s="18">
        <f>CORREL(happiness_2017!$C$2:$C$141,happiness_2017!I$2:I$141)</f>
        <v>-0.7880701989</v>
      </c>
      <c r="I43" s="18">
        <f>CORREL(happiness_2017!$C$2:$C$141,happiness_2017!J$2:J$141)</f>
        <v>-0.5096256823</v>
      </c>
      <c r="J43" s="18">
        <f>CORREL(happiness_2017!$C$2:$C$141,happiness_2017!K$2:K$141)</f>
        <v>-0.1152762246</v>
      </c>
      <c r="K43" s="18">
        <f>CORREL(happiness_2017!$C$2:$C$141,happiness_2017!L$2:L$141)</f>
        <v>0.4735573374</v>
      </c>
      <c r="L43" s="18">
        <f>CORREL(happiness_2017!$C$2:$C$141,happiness_2017!M$2:M$141)</f>
        <v>-0.5343107226</v>
      </c>
      <c r="M43" s="18">
        <f>CORREL(happiness_2017!$C$2:$C$141,happiness_2017!N$2:N$141)</f>
        <v>0.5716046684</v>
      </c>
      <c r="N43" s="18">
        <f>CORREL(happiness_2017!$C$2:$C$141,happiness_2017!O$2:O$141)</f>
        <v>0.1388921547</v>
      </c>
    </row>
    <row r="44">
      <c r="A44" s="1" t="s">
        <v>3</v>
      </c>
      <c r="B44" s="18">
        <f>CORREL(happiness_2017!$D$2:$D$141,happiness_2017!C$2:C$141)</f>
        <v>-0.9929656146</v>
      </c>
      <c r="C44" s="18">
        <f>CORREL(happiness_2017!$D$2:$D$141,happiness_2017!D$2:D$141)</f>
        <v>1</v>
      </c>
      <c r="D44" s="18">
        <f>CORREL(happiness_2017!$D$2:$D$141,happiness_2017!E$2:E$141)</f>
        <v>-0.03425478741</v>
      </c>
      <c r="E44" s="18">
        <f>CORREL(happiness_2017!$D$2:$D$141,happiness_2017!F$2:F$141)</f>
        <v>0.9305290156</v>
      </c>
      <c r="F44" s="18">
        <f>CORREL(happiness_2017!$D$2:$D$141,happiness_2017!G$2:G$141)</f>
        <v>0.8050269812</v>
      </c>
      <c r="G44" s="18">
        <f>CORREL(happiness_2017!$D$2:$D$141,happiness_2017!H$2:H$141)</f>
        <v>0.7969568844</v>
      </c>
      <c r="H44" s="18">
        <f>CORREL(happiness_2017!$D$2:$D$141,happiness_2017!I$2:I$141)</f>
        <v>0.79013122</v>
      </c>
      <c r="I44" s="18">
        <f>CORREL(happiness_2017!$D$2:$D$141,happiness_2017!J$2:J$141)</f>
        <v>0.5210458662</v>
      </c>
      <c r="J44" s="18">
        <f>CORREL(happiness_2017!$D$2:$D$141,happiness_2017!K$2:K$141)</f>
        <v>0.1478229218</v>
      </c>
      <c r="K44" s="18">
        <f>CORREL(happiness_2017!$D$2:$D$141,happiness_2017!L$2:L$141)</f>
        <v>-0.5030227867</v>
      </c>
      <c r="L44" s="18">
        <f>CORREL(happiness_2017!$D$2:$D$141,happiness_2017!M$2:M$141)</f>
        <v>0.5304166631</v>
      </c>
      <c r="M44" s="18">
        <f>CORREL(happiness_2017!$D$2:$D$141,happiness_2017!N$2:N$141)</f>
        <v>-0.5858814388</v>
      </c>
      <c r="N44" s="18">
        <f>CORREL(happiness_2017!$D$2:$D$141,happiness_2017!O$2:O$141)</f>
        <v>-0.1247545067</v>
      </c>
    </row>
    <row r="45">
      <c r="A45" s="1" t="s">
        <v>4</v>
      </c>
      <c r="B45" s="18">
        <f>CORREL(happiness_2017!$E$2:$E$141,happiness_2017!C$2:C$141)</f>
        <v>0.03300615097</v>
      </c>
      <c r="C45" s="18">
        <f>CORREL(happiness_2017!$E$2:$E$141,happiness_2017!D$2:D$141)</f>
        <v>-0.03425478741</v>
      </c>
      <c r="D45" s="18">
        <f>CORREL(happiness_2017!$E$2:$E$141,happiness_2017!E$2:E$141)</f>
        <v>1</v>
      </c>
      <c r="E45" s="18">
        <f>CORREL(happiness_2017!$E$2:$E$141,happiness_2017!F$2:F$141)</f>
        <v>-0.08688097394</v>
      </c>
      <c r="F45" s="18">
        <f>CORREL(happiness_2017!$E$2:$E$141,happiness_2017!G$2:G$141)</f>
        <v>-0.006066352825</v>
      </c>
      <c r="G45" s="18">
        <f>CORREL(happiness_2017!$E$2:$E$141,happiness_2017!H$2:H$141)</f>
        <v>-0.1008355336</v>
      </c>
      <c r="H45" s="18">
        <f>CORREL(happiness_2017!$E$2:$E$141,happiness_2017!I$2:I$141)</f>
        <v>0.01895454035</v>
      </c>
      <c r="I45" s="18">
        <f>CORREL(happiness_2017!$E$2:$E$141,happiness_2017!J$2:J$141)</f>
        <v>0.103050249</v>
      </c>
      <c r="J45" s="18">
        <f>CORREL(happiness_2017!$E$2:$E$141,happiness_2017!K$2:K$141)</f>
        <v>-0.05087232736</v>
      </c>
      <c r="K45" s="18">
        <f>CORREL(happiness_2017!$E$2:$E$141,happiness_2017!L$2:L$141)</f>
        <v>0.03810366388</v>
      </c>
      <c r="L45" s="18">
        <f>CORREL(happiness_2017!$E$2:$E$141,happiness_2017!M$2:M$141)</f>
        <v>0.08105892744</v>
      </c>
      <c r="M45" s="18">
        <f>CORREL(happiness_2017!$E$2:$E$141,happiness_2017!N$2:N$141)</f>
        <v>-0.04718278714</v>
      </c>
      <c r="N45" s="18">
        <f>CORREL(happiness_2017!$E$2:$E$141,happiness_2017!O$2:O$141)</f>
        <v>0.1722830952</v>
      </c>
    </row>
    <row r="46">
      <c r="A46" s="1" t="s">
        <v>5</v>
      </c>
      <c r="B46" s="18">
        <f>CORREL(happiness_2017!$F$2:$F$141,happiness_2017!C$2:C$141)</f>
        <v>-0.9256023576</v>
      </c>
      <c r="C46" s="18">
        <f>CORREL(happiness_2017!$F$2:$F$141,happiness_2017!D$2:D$141)</f>
        <v>0.9305290156</v>
      </c>
      <c r="D46" s="18">
        <f>CORREL(happiness_2017!$F$2:$F$141,happiness_2017!E$2:E$141)</f>
        <v>-0.08688097394</v>
      </c>
      <c r="E46" s="18">
        <f>CORREL(happiness_2017!$F$2:$F$141,happiness_2017!F$2:F$141)</f>
        <v>1</v>
      </c>
      <c r="F46" s="18">
        <f>CORREL(happiness_2017!$F$2:$F$141,happiness_2017!G$2:G$141)</f>
        <v>0.7517032655</v>
      </c>
      <c r="G46" s="18">
        <f>CORREL(happiness_2017!$F$2:$F$141,happiness_2017!H$2:H$141)</f>
        <v>0.7560727173</v>
      </c>
      <c r="H46" s="18">
        <f>CORREL(happiness_2017!$F$2:$F$141,happiness_2017!I$2:I$141)</f>
        <v>0.7357428477</v>
      </c>
      <c r="I46" s="18">
        <f>CORREL(happiness_2017!$F$2:$F$141,happiness_2017!J$2:J$141)</f>
        <v>0.5685373593</v>
      </c>
      <c r="J46" s="18">
        <f>CORREL(happiness_2017!$F$2:$F$141,happiness_2017!K$2:K$141)</f>
        <v>0.1680434852</v>
      </c>
      <c r="K46" s="18">
        <f>CORREL(happiness_2017!$F$2:$F$141,happiness_2017!L$2:L$141)</f>
        <v>-0.4956802351</v>
      </c>
      <c r="L46" s="18">
        <f>CORREL(happiness_2017!$F$2:$F$141,happiness_2017!M$2:M$141)</f>
        <v>0.5745580818</v>
      </c>
      <c r="M46" s="18">
        <f>CORREL(happiness_2017!$F$2:$F$141,happiness_2017!N$2:N$141)</f>
        <v>-0.5868856874</v>
      </c>
      <c r="N46" s="18">
        <f>CORREL(happiness_2017!$F$2:$F$141,happiness_2017!O$2:O$141)</f>
        <v>-0.1055845425</v>
      </c>
    </row>
    <row r="47">
      <c r="A47" s="1" t="s">
        <v>6</v>
      </c>
      <c r="B47" s="18">
        <f>CORREL(happiness_2017!$G$2:$G$141,happiness_2017!C$2:C$141)</f>
        <v>-0.8088676176</v>
      </c>
      <c r="C47" s="18">
        <f>CORREL(happiness_2017!$G$2:$G$141,happiness_2017!D$2:D$141)</f>
        <v>0.8050269812</v>
      </c>
      <c r="D47" s="18">
        <f>CORREL(happiness_2017!$G$2:$G$141,happiness_2017!E$2:E$141)</f>
        <v>-0.006066352825</v>
      </c>
      <c r="E47" s="18">
        <f>CORREL(happiness_2017!$G$2:$G$141,happiness_2017!F$2:F$141)</f>
        <v>0.7517032655</v>
      </c>
      <c r="F47" s="18">
        <f>CORREL(happiness_2017!$G$2:$G$141,happiness_2017!G$2:G$141)</f>
        <v>1</v>
      </c>
      <c r="G47" s="18">
        <f>CORREL(happiness_2017!$G$2:$G$141,happiness_2017!H$2:H$141)</f>
        <v>0.7526647957</v>
      </c>
      <c r="H47" s="18">
        <f>CORREL(happiness_2017!$G$2:$G$141,happiness_2017!I$2:I$141)</f>
        <v>0.8563819371</v>
      </c>
      <c r="I47" s="18">
        <f>CORREL(happiness_2017!$G$2:$G$141,happiness_2017!J$2:J$141)</f>
        <v>0.3303852992</v>
      </c>
      <c r="J47" s="18">
        <f>CORREL(happiness_2017!$G$2:$G$141,happiness_2017!K$2:K$141)</f>
        <v>-0.005599635139</v>
      </c>
      <c r="K47" s="18">
        <f>CORREL(happiness_2017!$G$2:$G$141,happiness_2017!L$2:L$141)</f>
        <v>-0.4121190263</v>
      </c>
      <c r="L47" s="18">
        <f>CORREL(happiness_2017!$G$2:$G$141,happiness_2017!M$2:M$141)</f>
        <v>0.3119096064</v>
      </c>
      <c r="M47" s="18">
        <f>CORREL(happiness_2017!$G$2:$G$141,happiness_2017!N$2:N$141)</f>
        <v>-0.5566803119</v>
      </c>
      <c r="N47" s="18">
        <f>CORREL(happiness_2017!$G$2:$G$141,happiness_2017!O$2:O$141)</f>
        <v>-0.2257625635</v>
      </c>
    </row>
    <row r="48">
      <c r="A48" s="1" t="s">
        <v>7</v>
      </c>
      <c r="B48" s="18">
        <f>CORREL(happiness_2017!$H$2:$H$141,happiness_2017!C$2:C$141)</f>
        <v>-0.7854108346</v>
      </c>
      <c r="C48" s="18">
        <f>CORREL(happiness_2017!$H$2:$H$141,happiness_2017!D$2:D$141)</f>
        <v>0.7969568844</v>
      </c>
      <c r="D48" s="18">
        <f>CORREL(happiness_2017!$H$2:$H$141,happiness_2017!E$2:E$141)</f>
        <v>-0.1008355336</v>
      </c>
      <c r="E48" s="18">
        <f>CORREL(happiness_2017!$H$2:$H$141,happiness_2017!F$2:F$141)</f>
        <v>0.7560727173</v>
      </c>
      <c r="F48" s="18">
        <f>CORREL(happiness_2017!$H$2:$H$141,happiness_2017!G$2:G$141)</f>
        <v>0.7526647957</v>
      </c>
      <c r="G48" s="18">
        <f>CORREL(happiness_2017!$H$2:$H$141,happiness_2017!H$2:H$141)</f>
        <v>1</v>
      </c>
      <c r="H48" s="18">
        <f>CORREL(happiness_2017!$H$2:$H$141,happiness_2017!I$2:I$141)</f>
        <v>0.7188728411</v>
      </c>
      <c r="I48" s="18">
        <f>CORREL(happiness_2017!$H$2:$H$141,happiness_2017!J$2:J$141)</f>
        <v>0.4345455867</v>
      </c>
      <c r="J48" s="18">
        <f>CORREL(happiness_2017!$H$2:$H$141,happiness_2017!K$2:K$141)</f>
        <v>0.09191719807</v>
      </c>
      <c r="K48" s="18">
        <f>CORREL(happiness_2017!$H$2:$H$141,happiness_2017!L$2:L$141)</f>
        <v>-0.3287777482</v>
      </c>
      <c r="L48" s="18">
        <f>CORREL(happiness_2017!$H$2:$H$141,happiness_2017!M$2:M$141)</f>
        <v>0.4523288741</v>
      </c>
      <c r="M48" s="18">
        <f>CORREL(happiness_2017!$H$2:$H$141,happiness_2017!N$2:N$141)</f>
        <v>-0.6617357688</v>
      </c>
      <c r="N48" s="18">
        <f>CORREL(happiness_2017!$H$2:$H$141,happiness_2017!O$2:O$141)</f>
        <v>-0.1624575986</v>
      </c>
    </row>
    <row r="49">
      <c r="A49" s="1" t="s">
        <v>8</v>
      </c>
      <c r="B49" s="18">
        <f>CORREL(happiness_2017!$I$2:$I$141,happiness_2017!C$2:C$141)</f>
        <v>-0.7880701989</v>
      </c>
      <c r="C49" s="18">
        <f>CORREL(happiness_2017!$I$2:$I$141,happiness_2017!D$2:D$141)</f>
        <v>0.79013122</v>
      </c>
      <c r="D49" s="18">
        <f>CORREL(happiness_2017!$I$2:$I$141,happiness_2017!E$2:E$141)</f>
        <v>0.01895454035</v>
      </c>
      <c r="E49" s="18">
        <f>CORREL(happiness_2017!$I$2:$I$141,happiness_2017!F$2:F$141)</f>
        <v>0.7357428477</v>
      </c>
      <c r="F49" s="18">
        <f>CORREL(happiness_2017!$I$2:$I$141,happiness_2017!G$2:G$141)</f>
        <v>0.8563819371</v>
      </c>
      <c r="G49" s="18">
        <f>CORREL(happiness_2017!$I$2:$I$141,happiness_2017!H$2:H$141)</f>
        <v>0.7188728411</v>
      </c>
      <c r="H49" s="18">
        <f>CORREL(happiness_2017!$I$2:$I$141,happiness_2017!I$2:I$141)</f>
        <v>1</v>
      </c>
      <c r="I49" s="18">
        <f>CORREL(happiness_2017!$I$2:$I$141,happiness_2017!J$2:J$141)</f>
        <v>0.34085095</v>
      </c>
      <c r="J49" s="18">
        <f>CORREL(happiness_2017!$I$2:$I$141,happiness_2017!K$2:K$141)</f>
        <v>0.01835311369</v>
      </c>
      <c r="K49" s="18">
        <f>CORREL(happiness_2017!$I$2:$I$141,happiness_2017!L$2:L$141)</f>
        <v>-0.3744646832</v>
      </c>
      <c r="L49" s="18">
        <f>CORREL(happiness_2017!$I$2:$I$141,happiness_2017!M$2:M$141)</f>
        <v>0.3106369429</v>
      </c>
      <c r="M49" s="18">
        <f>CORREL(happiness_2017!$I$2:$I$141,happiness_2017!N$2:N$141)</f>
        <v>-0.6103257191</v>
      </c>
      <c r="N49" s="18">
        <f>CORREL(happiness_2017!$I$2:$I$141,happiness_2017!O$2:O$141)</f>
        <v>-0.2519097345</v>
      </c>
    </row>
    <row r="50">
      <c r="A50" s="1" t="s">
        <v>9</v>
      </c>
      <c r="B50" s="18">
        <f>CORREL(happiness_2017!$J$2:$J$141,happiness_2017!C$2:C$141)</f>
        <v>-0.5096256823</v>
      </c>
      <c r="C50" s="18">
        <f>CORREL(happiness_2017!$J$2:$J$141,happiness_2017!D$2:D$141)</f>
        <v>0.5210458662</v>
      </c>
      <c r="D50" s="18">
        <f>CORREL(happiness_2017!$J$2:$J$141,happiness_2017!E$2:E$141)</f>
        <v>0.103050249</v>
      </c>
      <c r="E50" s="18">
        <f>CORREL(happiness_2017!$J$2:$J$141,happiness_2017!F$2:F$141)</f>
        <v>0.5685373593</v>
      </c>
      <c r="F50" s="18">
        <f>CORREL(happiness_2017!$J$2:$J$141,happiness_2017!G$2:G$141)</f>
        <v>0.3303852992</v>
      </c>
      <c r="G50" s="18">
        <f>CORREL(happiness_2017!$J$2:$J$141,happiness_2017!H$2:H$141)</f>
        <v>0.4345455867</v>
      </c>
      <c r="H50" s="18">
        <f>CORREL(happiness_2017!$J$2:$J$141,happiness_2017!I$2:I$141)</f>
        <v>0.34085095</v>
      </c>
      <c r="I50" s="18">
        <f>CORREL(happiness_2017!$J$2:$J$141,happiness_2017!J$2:J$141)</f>
        <v>1</v>
      </c>
      <c r="J50" s="18">
        <f>CORREL(happiness_2017!$J$2:$J$141,happiness_2017!K$2:K$141)</f>
        <v>0.3175795514</v>
      </c>
      <c r="K50" s="18">
        <f>CORREL(happiness_2017!$J$2:$J$141,happiness_2017!L$2:L$141)</f>
        <v>-0.4475418224</v>
      </c>
      <c r="L50" s="18">
        <f>CORREL(happiness_2017!$J$2:$J$141,happiness_2017!M$2:M$141)</f>
        <v>0.6863997902</v>
      </c>
      <c r="M50" s="18">
        <f>CORREL(happiness_2017!$J$2:$J$141,happiness_2017!N$2:N$141)</f>
        <v>-0.4245932945</v>
      </c>
      <c r="N50" s="18">
        <f>CORREL(happiness_2017!$J$2:$J$141,happiness_2017!O$2:O$141)</f>
        <v>0.4363549578</v>
      </c>
    </row>
    <row r="51">
      <c r="A51" s="1" t="s">
        <v>10</v>
      </c>
      <c r="B51" s="18">
        <f>CORREL(happiness_2017!$K$2:$K$141,happiness_2017!C$2:C$141)</f>
        <v>-0.1152762246</v>
      </c>
      <c r="C51" s="18">
        <f>CORREL(happiness_2017!$K$2:$K$141,happiness_2017!D$2:D$141)</f>
        <v>0.1478229218</v>
      </c>
      <c r="D51" s="18">
        <f>CORREL(happiness_2017!$K$2:$K$141,happiness_2017!E$2:E$141)</f>
        <v>-0.05087232736</v>
      </c>
      <c r="E51" s="18">
        <f>CORREL(happiness_2017!$K$2:$K$141,happiness_2017!F$2:F$141)</f>
        <v>0.1680434852</v>
      </c>
      <c r="F51" s="18">
        <f>CORREL(happiness_2017!$K$2:$K$141,happiness_2017!G$2:G$141)</f>
        <v>-0.005599635139</v>
      </c>
      <c r="G51" s="18">
        <f>CORREL(happiness_2017!$K$2:$K$141,happiness_2017!H$2:H$141)</f>
        <v>0.09191719807</v>
      </c>
      <c r="H51" s="18">
        <f>CORREL(happiness_2017!$K$2:$K$141,happiness_2017!I$2:I$141)</f>
        <v>0.01835311369</v>
      </c>
      <c r="I51" s="18">
        <f>CORREL(happiness_2017!$K$2:$K$141,happiness_2017!J$2:J$141)</f>
        <v>0.3175795514</v>
      </c>
      <c r="J51" s="18">
        <f>CORREL(happiness_2017!$K$2:$K$141,happiness_2017!K$2:K$141)</f>
        <v>1</v>
      </c>
      <c r="K51" s="18">
        <f>CORREL(happiness_2017!$K$2:$K$141,happiness_2017!L$2:L$141)</f>
        <v>-0.3958483424</v>
      </c>
      <c r="L51" s="18">
        <f>CORREL(happiness_2017!$K$2:$K$141,happiness_2017!M$2:M$141)</f>
        <v>0.2770466517</v>
      </c>
      <c r="M51" s="18">
        <f>CORREL(happiness_2017!$K$2:$K$141,happiness_2017!N$2:N$141)</f>
        <v>-0.1427693424</v>
      </c>
      <c r="N51" s="18">
        <f>CORREL(happiness_2017!$K$2:$K$141,happiness_2017!O$2:O$141)</f>
        <v>0.4104316862</v>
      </c>
    </row>
    <row r="52">
      <c r="A52" s="1" t="s">
        <v>11</v>
      </c>
      <c r="B52" s="18">
        <f>CORREL(happiness_2017!$L$2:$L$141,happiness_2017!C$2:C$141)</f>
        <v>0.4735573374</v>
      </c>
      <c r="C52" s="18">
        <f>CORREL(happiness_2017!$L$2:$L$141,happiness_2017!D$2:D$141)</f>
        <v>-0.5030227867</v>
      </c>
      <c r="D52" s="18">
        <f>CORREL(happiness_2017!$L$2:$L$141,happiness_2017!E$2:E$141)</f>
        <v>0.03810366388</v>
      </c>
      <c r="E52" s="18">
        <f>CORREL(happiness_2017!$L$2:$L$141,happiness_2017!F$2:F$141)</f>
        <v>-0.4956802351</v>
      </c>
      <c r="F52" s="18">
        <f>CORREL(happiness_2017!$L$2:$L$141,happiness_2017!G$2:G$141)</f>
        <v>-0.4121190263</v>
      </c>
      <c r="G52" s="18">
        <f>CORREL(happiness_2017!$L$2:$L$141,happiness_2017!H$2:H$141)</f>
        <v>-0.3287777482</v>
      </c>
      <c r="H52" s="18">
        <f>CORREL(happiness_2017!$L$2:$L$141,happiness_2017!I$2:I$141)</f>
        <v>-0.3744646832</v>
      </c>
      <c r="I52" s="18">
        <f>CORREL(happiness_2017!$L$2:$L$141,happiness_2017!J$2:J$141)</f>
        <v>-0.4475418224</v>
      </c>
      <c r="J52" s="18">
        <f>CORREL(happiness_2017!$L$2:$L$141,happiness_2017!K$2:K$141)</f>
        <v>-0.3958483424</v>
      </c>
      <c r="K52" s="18">
        <f>CORREL(happiness_2017!$L$2:$L$141,happiness_2017!L$2:L$141)</f>
        <v>1</v>
      </c>
      <c r="L52" s="18">
        <f>CORREL(happiness_2017!$L$2:$L$141,happiness_2017!M$2:M$141)</f>
        <v>-0.2950754039</v>
      </c>
      <c r="M52" s="18">
        <f>CORREL(happiness_2017!$L$2:$L$141,happiness_2017!N$2:N$141)</f>
        <v>0.3713749512</v>
      </c>
      <c r="N52" s="18">
        <f>CORREL(happiness_2017!$L$2:$L$141,happiness_2017!O$2:O$141)</f>
        <v>-0.4295631496</v>
      </c>
    </row>
    <row r="53">
      <c r="A53" s="1" t="s">
        <v>12</v>
      </c>
      <c r="B53" s="18">
        <f>CORREL(happiness_2017!$M$2:$M$141,happiness_2017!C$2:C$141)</f>
        <v>-0.5343107226</v>
      </c>
      <c r="C53" s="18">
        <f>CORREL(happiness_2017!$M$2:$M$141,happiness_2017!D$2:D$141)</f>
        <v>0.5304166631</v>
      </c>
      <c r="D53" s="18">
        <f>CORREL(happiness_2017!$M$2:$M$141,happiness_2017!E$2:E$141)</f>
        <v>0.08105892744</v>
      </c>
      <c r="E53" s="18">
        <f>CORREL(happiness_2017!$M$2:$M$141,happiness_2017!F$2:F$141)</f>
        <v>0.5745580818</v>
      </c>
      <c r="F53" s="18">
        <f>CORREL(happiness_2017!$M$2:$M$141,happiness_2017!G$2:G$141)</f>
        <v>0.3119096064</v>
      </c>
      <c r="G53" s="18">
        <f>CORREL(happiness_2017!$M$2:$M$141,happiness_2017!H$2:H$141)</f>
        <v>0.4523288741</v>
      </c>
      <c r="H53" s="18">
        <f>CORREL(happiness_2017!$M$2:$M$141,happiness_2017!I$2:I$141)</f>
        <v>0.3106369429</v>
      </c>
      <c r="I53" s="18">
        <f>CORREL(happiness_2017!$M$2:$M$141,happiness_2017!J$2:J$141)</f>
        <v>0.6863997902</v>
      </c>
      <c r="J53" s="18">
        <f>CORREL(happiness_2017!$M$2:$M$141,happiness_2017!K$2:K$141)</f>
        <v>0.2770466517</v>
      </c>
      <c r="K53" s="18">
        <f>CORREL(happiness_2017!$M$2:$M$141,happiness_2017!L$2:L$141)</f>
        <v>-0.2950754039</v>
      </c>
      <c r="L53" s="18">
        <f>CORREL(happiness_2017!$M$2:$M$141,happiness_2017!M$2:M$141)</f>
        <v>1</v>
      </c>
      <c r="M53" s="18">
        <f>CORREL(happiness_2017!$M$2:$M$141,happiness_2017!N$2:N$141)</f>
        <v>-0.4325839397</v>
      </c>
      <c r="N53" s="18">
        <f>CORREL(happiness_2017!$M$2:$M$141,happiness_2017!O$2:O$141)</f>
        <v>0.1709887961</v>
      </c>
    </row>
    <row r="54">
      <c r="A54" s="1" t="s">
        <v>13</v>
      </c>
      <c r="B54" s="18">
        <f>CORREL(happiness_2017!$N$2:$N$141,happiness_2017!C$2:C$141)</f>
        <v>0.5716046684</v>
      </c>
      <c r="C54" s="18">
        <f>CORREL(happiness_2017!$N$2:$N$141,happiness_2017!D$2:D$141)</f>
        <v>-0.5858814388</v>
      </c>
      <c r="D54" s="18">
        <f>CORREL(happiness_2017!$N$2:$N$141,happiness_2017!E$2:E$141)</f>
        <v>-0.04718278714</v>
      </c>
      <c r="E54" s="18">
        <f>CORREL(happiness_2017!$N$2:$N$141,happiness_2017!F$2:F$141)</f>
        <v>-0.5868856874</v>
      </c>
      <c r="F54" s="18">
        <f>CORREL(happiness_2017!$N$2:$N$141,happiness_2017!G$2:G$141)</f>
        <v>-0.5566803119</v>
      </c>
      <c r="G54" s="18">
        <f>CORREL(happiness_2017!$N$2:$N$141,happiness_2017!H$2:H$141)</f>
        <v>-0.6617357688</v>
      </c>
      <c r="H54" s="18">
        <f>CORREL(happiness_2017!$N$2:$N$141,happiness_2017!I$2:I$141)</f>
        <v>-0.6103257191</v>
      </c>
      <c r="I54" s="18">
        <f>CORREL(happiness_2017!$N$2:$N$141,happiness_2017!J$2:J$141)</f>
        <v>-0.4245932945</v>
      </c>
      <c r="J54" s="18">
        <f>CORREL(happiness_2017!$N$2:$N$141,happiness_2017!K$2:K$141)</f>
        <v>-0.1427693424</v>
      </c>
      <c r="K54" s="18">
        <f>CORREL(happiness_2017!$N$2:$N$141,happiness_2017!L$2:L$141)</f>
        <v>0.3713749512</v>
      </c>
      <c r="L54" s="18">
        <f>CORREL(happiness_2017!$N$2:$N$141,happiness_2017!M$2:M$141)</f>
        <v>-0.4325839397</v>
      </c>
      <c r="M54" s="18">
        <f>CORREL(happiness_2017!$N$2:$N$141,happiness_2017!N$2:N$141)</f>
        <v>1</v>
      </c>
      <c r="N54" s="18">
        <f>CORREL(happiness_2017!$N$2:$N$141,happiness_2017!O$2:O$141)</f>
        <v>-0.003626434445</v>
      </c>
    </row>
    <row r="55">
      <c r="A55" s="1" t="s">
        <v>14</v>
      </c>
      <c r="B55" s="18">
        <f>CORREL(happiness_2017!$O$2:$O$141,happiness_2017!C$2:C$141)</f>
        <v>0.1388921547</v>
      </c>
      <c r="C55" s="18">
        <f>CORREL(happiness_2017!$O$2:$O$141,happiness_2017!D$2:D$141)</f>
        <v>-0.1247545067</v>
      </c>
      <c r="D55" s="18">
        <f>CORREL(happiness_2017!$O$2:$O$141,happiness_2017!E$2:E$141)</f>
        <v>0.1722830952</v>
      </c>
      <c r="E55" s="18">
        <f>CORREL(happiness_2017!$O$2:$O$141,happiness_2017!F$2:F$141)</f>
        <v>-0.1055845425</v>
      </c>
      <c r="F55" s="18">
        <f>CORREL(happiness_2017!$O$2:$O$141,happiness_2017!G$2:G$141)</f>
        <v>-0.2257625635</v>
      </c>
      <c r="G55" s="18">
        <f>CORREL(happiness_2017!$O$2:$O$141,happiness_2017!H$2:H$141)</f>
        <v>-0.1624575986</v>
      </c>
      <c r="H55" s="18">
        <f>CORREL(happiness_2017!$O$2:$O$141,happiness_2017!I$2:I$141)</f>
        <v>-0.2519097345</v>
      </c>
      <c r="I55" s="18">
        <f>CORREL(happiness_2017!$O$2:$O$141,happiness_2017!J$2:J$141)</f>
        <v>0.4363549578</v>
      </c>
      <c r="J55" s="18">
        <f>CORREL(happiness_2017!$O$2:$O$141,happiness_2017!K$2:K$141)</f>
        <v>0.4104316862</v>
      </c>
      <c r="K55" s="18">
        <f>CORREL(happiness_2017!$O$2:$O$141,happiness_2017!L$2:L$141)</f>
        <v>-0.4295631496</v>
      </c>
      <c r="L55" s="18">
        <f>CORREL(happiness_2017!$O$2:$O$141,happiness_2017!M$2:M$141)</f>
        <v>0.1709887961</v>
      </c>
      <c r="M55" s="18">
        <f>CORREL(happiness_2017!$O$2:$O$141,happiness_2017!N$2:N$141)</f>
        <v>-0.003626434445</v>
      </c>
      <c r="N55" s="18">
        <f>CORREL(happiness_2017!$O$2:$O$141,happiness_2017!O$2:O$141)</f>
        <v>1</v>
      </c>
    </row>
  </sheetData>
  <conditionalFormatting sqref="B43:N55">
    <cfRule type="colorScale" priority="1">
      <colorScale>
        <cfvo type="min"/>
        <cfvo type="max"/>
        <color rgb="FFFFFFFF"/>
        <color rgb="FF274E13"/>
      </colorScale>
    </cfRule>
  </conditionalFormatting>
  <drawing r:id="rId3"/>
</worksheet>
</file>