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\mipt_labs\4.4.1\"/>
    </mc:Choice>
  </mc:AlternateContent>
  <xr:revisionPtr revIDLastSave="0" documentId="13_ncr:1_{0BD10285-4A39-4D2C-9FEB-3A8F25AF51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54" i="1"/>
  <c r="F52" i="1"/>
  <c r="F35" i="1"/>
  <c r="I47" i="1"/>
  <c r="G34" i="1"/>
  <c r="F34" i="1"/>
  <c r="I12" i="1"/>
  <c r="H34" i="1" l="1"/>
  <c r="H35" i="1" s="1"/>
  <c r="G35" i="1" s="1"/>
</calcChain>
</file>

<file path=xl/sharedStrings.xml><?xml version="1.0" encoding="utf-8"?>
<sst xmlns="http://schemas.openxmlformats.org/spreadsheetml/2006/main" count="68" uniqueCount="37">
  <si>
    <t>Цвет</t>
  </si>
  <si>
    <t>Порядок</t>
  </si>
  <si>
    <t>d, нм</t>
  </si>
  <si>
    <t>sin(α)</t>
  </si>
  <si>
    <t>Синий</t>
  </si>
  <si>
    <t>Голубой</t>
  </si>
  <si>
    <t>Фиолетовый</t>
  </si>
  <si>
    <t>Зеленый</t>
  </si>
  <si>
    <t>Желтый 1</t>
  </si>
  <si>
    <t>Желтый 2</t>
  </si>
  <si>
    <t>Красный</t>
  </si>
  <si>
    <t>$\sigma$</t>
  </si>
  <si>
    <t>Угол (град, мин, сек)</t>
  </si>
  <si>
    <t>Угол (рад)</t>
  </si>
  <si>
    <t>Погрешность угла (рад)</t>
  </si>
  <si>
    <t>Погрешность sin(α)</t>
  </si>
  <si>
    <t>12°41'09"</t>
  </si>
  <si>
    <t>14°21'24"</t>
  </si>
  <si>
    <t>11°44'25"</t>
  </si>
  <si>
    <t>15°57'55"</t>
  </si>
  <si>
    <t>16°56'55"</t>
  </si>
  <si>
    <t>16°57'35"</t>
  </si>
  <si>
    <t>18°19'05"</t>
  </si>
  <si>
    <t>$\sin\alpha$</t>
  </si>
  <si>
    <t>sina/lambda</t>
  </si>
  <si>
    <t>value</t>
  </si>
  <si>
    <t>sigma</t>
  </si>
  <si>
    <t>epsilon</t>
  </si>
  <si>
    <t>d, м</t>
  </si>
  <si>
    <t>l1</t>
  </si>
  <si>
    <t>l2</t>
  </si>
  <si>
    <t>f1</t>
  </si>
  <si>
    <t>f2</t>
  </si>
  <si>
    <t>D</t>
  </si>
  <si>
    <t>D_theor</t>
  </si>
  <si>
    <t>n</t>
  </si>
  <si>
    <t>D_prac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</si>
</sst>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74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400"/>
            <c:intercept val="0"/>
            <c:dispRSqr val="1"/>
            <c:dispEq val="1"/>
            <c:trendlineLbl>
              <c:layout>
                <c:manualLayout>
                  <c:x val="-5.5533902012248469E-2"/>
                  <c:y val="-9.67118693496646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Лист1!$C$22:$C$28</c:f>
              <c:numCache>
                <c:formatCode>General</c:formatCode>
                <c:ptCount val="7"/>
                <c:pt idx="0">
                  <c:v>435.8</c:v>
                </c:pt>
                <c:pt idx="1">
                  <c:v>491.6</c:v>
                </c:pt>
                <c:pt idx="2">
                  <c:v>404.7</c:v>
                </c:pt>
                <c:pt idx="3">
                  <c:v>546.1</c:v>
                </c:pt>
                <c:pt idx="4">
                  <c:v>577</c:v>
                </c:pt>
                <c:pt idx="5">
                  <c:v>579.1</c:v>
                </c:pt>
                <c:pt idx="6">
                  <c:v>623.4</c:v>
                </c:pt>
              </c:numCache>
            </c:numRef>
          </c:xVal>
          <c:yVal>
            <c:numRef>
              <c:f>Лист1!$F$22:$F$28</c:f>
              <c:numCache>
                <c:formatCode>0.000</c:formatCode>
                <c:ptCount val="7"/>
                <c:pt idx="0">
                  <c:v>0.21960499999999999</c:v>
                </c:pt>
                <c:pt idx="1">
                  <c:v>0.24795700000000001</c:v>
                </c:pt>
                <c:pt idx="2">
                  <c:v>0.20347599999999999</c:v>
                </c:pt>
                <c:pt idx="3">
                  <c:v>0.27505499999999999</c:v>
                </c:pt>
                <c:pt idx="4">
                  <c:v>0.291514</c:v>
                </c:pt>
                <c:pt idx="5">
                  <c:v>0.29169899999999999</c:v>
                </c:pt>
                <c:pt idx="6">
                  <c:v>0.31429200000000002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3-4FA1-8D9D-435CCA151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48416"/>
        <c:axId val="242940512"/>
      </c:scatterChart>
      <c:valAx>
        <c:axId val="24294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lambda,</a:t>
                </a:r>
                <a:r>
                  <a:rPr lang="en-AU" baseline="0"/>
                  <a:t> </a:t>
                </a:r>
                <a:r>
                  <a:rPr lang="ru-RU" baseline="0"/>
                  <a:t>нм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40512"/>
        <c:crosses val="autoZero"/>
        <c:crossBetween val="midCat"/>
      </c:valAx>
      <c:valAx>
        <c:axId val="2429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sin(a)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4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4.6296296296296294E-2"/>
          <c:w val="0.6972136528239226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D_theor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Лист1!$B$57:$B$60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Лист1!$C$57:$C$60</c:f>
              <c:numCache>
                <c:formatCode>General</c:formatCode>
                <c:ptCount val="4"/>
                <c:pt idx="0">
                  <c:v>0</c:v>
                </c:pt>
                <c:pt idx="1">
                  <c:v>52.26603042</c:v>
                </c:pt>
                <c:pt idx="2">
                  <c:v>123.5806851</c:v>
                </c:pt>
                <c:pt idx="3">
                  <c:v>306.03295659999998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2-4570-AF84-8E69696D1F1C}"/>
            </c:ext>
          </c:extLst>
        </c:ser>
        <c:ser>
          <c:idx val="1"/>
          <c:order val="1"/>
          <c:tx>
            <c:v>D_exp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Лист1!$B$58:$B$60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Лист1!$D$58:$D$60</c:f>
              <c:numCache>
                <c:formatCode>General</c:formatCode>
                <c:ptCount val="3"/>
                <c:pt idx="0">
                  <c:v>32.320912069999999</c:v>
                </c:pt>
                <c:pt idx="1">
                  <c:v>138.51819459999999</c:v>
                </c:pt>
                <c:pt idx="2">
                  <c:v>285.34748089999999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2-4570-AF84-8E69696D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74720"/>
        <c:axId val="377576384"/>
      </c:scatterChart>
      <c:valAx>
        <c:axId val="3775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774779090113736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76384"/>
        <c:crosses val="autoZero"/>
        <c:crossBetween val="midCat"/>
      </c:valAx>
      <c:valAx>
        <c:axId val="3775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D,</a:t>
                </a:r>
                <a:r>
                  <a:rPr lang="en-US" baseline="0"/>
                  <a:t> </a:t>
                </a:r>
                <a:r>
                  <a:rPr lang="ru-RU" baseline="0"/>
                  <a:t>рад</a:t>
                </a:r>
                <a:r>
                  <a:rPr lang="en-US" baseline="0"/>
                  <a:t>/</a:t>
                </a:r>
                <a:r>
                  <a:rPr lang="en-AU" sz="1000" b="0" i="0" u="none" strike="noStrike" baseline="0">
                    <a:effectLst/>
                  </a:rPr>
                  <a:t>Å</a:t>
                </a:r>
                <a:r>
                  <a:rPr lang="ru-RU" sz="1000" b="0" i="0" u="none" strike="noStrike" baseline="0">
                    <a:effectLst/>
                  </a:rPr>
                  <a:t> * 10</a:t>
                </a:r>
                <a:r>
                  <a:rPr lang="en-US" sz="1000" b="0" i="0" u="none" strike="noStrike" baseline="0">
                    <a:effectLst/>
                  </a:rPr>
                  <a:t>^6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312321711895948E-2"/>
              <c:y val="0.30261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7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51808356438441"/>
          <c:y val="0.39409667541557314"/>
          <c:w val="0.1236676869523847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18</xdr:row>
      <xdr:rowOff>140970</xdr:rowOff>
    </xdr:from>
    <xdr:to>
      <xdr:col>14</xdr:col>
      <xdr:colOff>472440</xdr:colOff>
      <xdr:row>28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F3A298-937A-439F-9A8D-EB8245D1A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541617</xdr:colOff>
      <xdr:row>48</xdr:row>
      <xdr:rowOff>107577</xdr:rowOff>
    </xdr:from>
    <xdr:to>
      <xdr:col>8</xdr:col>
      <xdr:colOff>485588</xdr:colOff>
      <xdr:row>63</xdr:row>
      <xdr:rowOff>161365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B9996-0282-4F18-B920-54392080F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topLeftCell="A44" zoomScale="102" workbookViewId="0">
      <selection activeCell="J53" sqref="J53"/>
    </sheetView>
  </sheetViews>
  <sheetFormatPr defaultRowHeight="14.4" x14ac:dyDescent="0.3"/>
  <cols>
    <col min="5" max="5" width="11.5546875" bestFit="1" customWidth="1"/>
    <col min="6" max="6" width="40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9" x14ac:dyDescent="0.3">
      <c r="A2" s="2" t="s">
        <v>4</v>
      </c>
      <c r="B2" s="3">
        <v>1</v>
      </c>
      <c r="C2" s="2">
        <v>435.8</v>
      </c>
      <c r="D2" s="2">
        <v>0.22</v>
      </c>
    </row>
    <row r="3" spans="1:9" x14ac:dyDescent="0.3">
      <c r="A3" s="2" t="s">
        <v>5</v>
      </c>
      <c r="B3" s="3"/>
      <c r="C3" s="2">
        <v>491.6</v>
      </c>
      <c r="D3" s="2">
        <v>0.248</v>
      </c>
    </row>
    <row r="4" spans="1:9" ht="28.8" x14ac:dyDescent="0.3">
      <c r="A4" s="2" t="s">
        <v>6</v>
      </c>
      <c r="B4" s="3"/>
      <c r="C4" s="2">
        <v>404.7</v>
      </c>
      <c r="D4" s="2">
        <v>0.20300000000000001</v>
      </c>
    </row>
    <row r="5" spans="1:9" x14ac:dyDescent="0.3">
      <c r="A5" s="2" t="s">
        <v>7</v>
      </c>
      <c r="B5" s="3"/>
      <c r="C5" s="2">
        <v>546.1</v>
      </c>
      <c r="D5" s="2">
        <v>0.27500000000000002</v>
      </c>
    </row>
    <row r="6" spans="1:9" ht="28.8" x14ac:dyDescent="0.3">
      <c r="A6" s="2" t="s">
        <v>8</v>
      </c>
      <c r="B6" s="3"/>
      <c r="C6" s="2">
        <v>577</v>
      </c>
      <c r="D6" s="2">
        <v>0.29199999999999998</v>
      </c>
    </row>
    <row r="7" spans="1:9" ht="28.8" x14ac:dyDescent="0.3">
      <c r="A7" s="2" t="s">
        <v>9</v>
      </c>
      <c r="B7" s="3"/>
      <c r="C7" s="2">
        <v>579.1</v>
      </c>
      <c r="D7" s="2">
        <v>0.29199999999999998</v>
      </c>
    </row>
    <row r="8" spans="1:9" x14ac:dyDescent="0.3">
      <c r="A8" s="2" t="s">
        <v>10</v>
      </c>
      <c r="B8" s="3"/>
      <c r="C8" s="2">
        <v>623.4</v>
      </c>
      <c r="D8" s="2">
        <v>0.314</v>
      </c>
    </row>
    <row r="9" spans="1:9" x14ac:dyDescent="0.3">
      <c r="B9" s="2"/>
    </row>
    <row r="11" spans="1:9" ht="57.6" x14ac:dyDescent="0.3">
      <c r="A11" s="1" t="s">
        <v>0</v>
      </c>
      <c r="B11" s="1" t="s">
        <v>1</v>
      </c>
      <c r="C11" s="1" t="s">
        <v>2</v>
      </c>
      <c r="D11" s="1" t="s">
        <v>12</v>
      </c>
      <c r="E11" s="1" t="s">
        <v>13</v>
      </c>
      <c r="F11" s="1" t="s">
        <v>14</v>
      </c>
      <c r="G11" s="1" t="s">
        <v>3</v>
      </c>
      <c r="H11" s="1" t="s">
        <v>15</v>
      </c>
    </row>
    <row r="12" spans="1:9" x14ac:dyDescent="0.3">
      <c r="A12" s="2" t="s">
        <v>4</v>
      </c>
      <c r="B12" s="3">
        <v>1</v>
      </c>
      <c r="C12" s="2">
        <v>435.8</v>
      </c>
      <c r="D12" s="2" t="s">
        <v>16</v>
      </c>
      <c r="E12" s="2">
        <v>0.22141</v>
      </c>
      <c r="F12" s="2">
        <v>2.4000000000000001E-5</v>
      </c>
      <c r="G12" s="2">
        <v>0.21960499999999999</v>
      </c>
      <c r="H12" s="2">
        <v>2.4000000000000001E-5</v>
      </c>
      <c r="I12">
        <f>H12/G12</f>
        <v>1.0928712916372579E-4</v>
      </c>
    </row>
    <row r="13" spans="1:9" x14ac:dyDescent="0.3">
      <c r="A13" s="2" t="s">
        <v>5</v>
      </c>
      <c r="B13" s="3"/>
      <c r="C13" s="2">
        <v>491.6</v>
      </c>
      <c r="D13" s="2" t="s">
        <v>17</v>
      </c>
      <c r="E13" s="2">
        <v>0.25057099999999999</v>
      </c>
      <c r="F13" s="2">
        <v>2.4000000000000001E-5</v>
      </c>
      <c r="G13" s="2">
        <v>0.24795700000000001</v>
      </c>
      <c r="H13" s="2">
        <v>2.3E-5</v>
      </c>
    </row>
    <row r="14" spans="1:9" ht="28.8" x14ac:dyDescent="0.3">
      <c r="A14" s="2" t="s">
        <v>6</v>
      </c>
      <c r="B14" s="3"/>
      <c r="C14" s="2">
        <v>404.7</v>
      </c>
      <c r="D14" s="2" t="s">
        <v>18</v>
      </c>
      <c r="E14" s="2">
        <v>0.20490700000000001</v>
      </c>
      <c r="F14" s="2">
        <v>2.4000000000000001E-5</v>
      </c>
      <c r="G14" s="2">
        <v>0.20347599999999999</v>
      </c>
      <c r="H14" s="2">
        <v>2.4000000000000001E-5</v>
      </c>
    </row>
    <row r="15" spans="1:9" x14ac:dyDescent="0.3">
      <c r="A15" s="2" t="s">
        <v>7</v>
      </c>
      <c r="B15" s="3"/>
      <c r="C15" s="2">
        <v>546.1</v>
      </c>
      <c r="D15" s="2" t="s">
        <v>19</v>
      </c>
      <c r="E15" s="2">
        <v>0.27864699999999998</v>
      </c>
      <c r="F15" s="2">
        <v>2.4000000000000001E-5</v>
      </c>
      <c r="G15" s="2">
        <v>0.27505499999999999</v>
      </c>
      <c r="H15" s="2">
        <v>2.3E-5</v>
      </c>
    </row>
    <row r="16" spans="1:9" ht="28.8" x14ac:dyDescent="0.3">
      <c r="A16" s="2" t="s">
        <v>8</v>
      </c>
      <c r="B16" s="3"/>
      <c r="C16" s="2">
        <v>577</v>
      </c>
      <c r="D16" s="2" t="s">
        <v>20</v>
      </c>
      <c r="E16" s="2">
        <v>0.29580899999999999</v>
      </c>
      <c r="F16" s="2">
        <v>2.4000000000000001E-5</v>
      </c>
      <c r="G16" s="2">
        <v>0.291514</v>
      </c>
      <c r="H16" s="2">
        <v>2.3E-5</v>
      </c>
    </row>
    <row r="17" spans="1:8" ht="28.8" x14ac:dyDescent="0.3">
      <c r="A17" s="2" t="s">
        <v>9</v>
      </c>
      <c r="B17" s="3"/>
      <c r="C17" s="2">
        <v>579.1</v>
      </c>
      <c r="D17" s="2" t="s">
        <v>21</v>
      </c>
      <c r="E17" s="2">
        <v>0.29600300000000002</v>
      </c>
      <c r="F17" s="2">
        <v>2.4000000000000001E-5</v>
      </c>
      <c r="G17" s="2">
        <v>0.29169899999999999</v>
      </c>
      <c r="H17" s="2">
        <v>2.3E-5</v>
      </c>
    </row>
    <row r="18" spans="1:8" x14ac:dyDescent="0.3">
      <c r="A18" s="2" t="s">
        <v>10</v>
      </c>
      <c r="B18" s="3"/>
      <c r="C18" s="2">
        <v>623.4</v>
      </c>
      <c r="D18" s="2" t="s">
        <v>22</v>
      </c>
      <c r="E18" s="2">
        <v>0.31970999999999999</v>
      </c>
      <c r="F18" s="2">
        <v>2.4000000000000001E-5</v>
      </c>
      <c r="G18" s="2">
        <v>0.31429200000000002</v>
      </c>
      <c r="H18" s="2">
        <v>2.3E-5</v>
      </c>
    </row>
    <row r="21" spans="1:8" ht="43.2" x14ac:dyDescent="0.3">
      <c r="A21" s="5" t="s">
        <v>0</v>
      </c>
      <c r="B21" s="5" t="s">
        <v>1</v>
      </c>
      <c r="C21" s="5" t="s">
        <v>2</v>
      </c>
      <c r="D21" s="5" t="s">
        <v>12</v>
      </c>
      <c r="E21" s="5" t="s">
        <v>13</v>
      </c>
      <c r="F21" s="5" t="s">
        <v>23</v>
      </c>
    </row>
    <row r="22" spans="1:8" x14ac:dyDescent="0.3">
      <c r="A22" s="2" t="s">
        <v>4</v>
      </c>
      <c r="B22" s="3">
        <v>1</v>
      </c>
      <c r="C22" s="2">
        <v>435.8</v>
      </c>
      <c r="D22" s="2" t="s">
        <v>16</v>
      </c>
      <c r="E22" s="4">
        <v>0.22141</v>
      </c>
      <c r="F22" s="4">
        <v>0.21960499999999999</v>
      </c>
    </row>
    <row r="23" spans="1:8" x14ac:dyDescent="0.3">
      <c r="A23" s="2" t="s">
        <v>5</v>
      </c>
      <c r="B23" s="3"/>
      <c r="C23" s="2">
        <v>491.6</v>
      </c>
      <c r="D23" s="2" t="s">
        <v>17</v>
      </c>
      <c r="E23" s="4">
        <v>0.25057099999999999</v>
      </c>
      <c r="F23" s="4">
        <v>0.24795700000000001</v>
      </c>
    </row>
    <row r="24" spans="1:8" ht="28.8" x14ac:dyDescent="0.3">
      <c r="A24" s="2" t="s">
        <v>6</v>
      </c>
      <c r="B24" s="3"/>
      <c r="C24" s="2">
        <v>404.7</v>
      </c>
      <c r="D24" s="2" t="s">
        <v>18</v>
      </c>
      <c r="E24" s="4">
        <v>0.20490700000000001</v>
      </c>
      <c r="F24" s="4">
        <v>0.20347599999999999</v>
      </c>
    </row>
    <row r="25" spans="1:8" x14ac:dyDescent="0.3">
      <c r="A25" s="2" t="s">
        <v>7</v>
      </c>
      <c r="B25" s="3"/>
      <c r="C25" s="2">
        <v>546.1</v>
      </c>
      <c r="D25" s="2" t="s">
        <v>19</v>
      </c>
      <c r="E25" s="4">
        <v>0.27864699999999998</v>
      </c>
      <c r="F25" s="4">
        <v>0.27505499999999999</v>
      </c>
    </row>
    <row r="26" spans="1:8" ht="28.8" x14ac:dyDescent="0.3">
      <c r="A26" s="2" t="s">
        <v>8</v>
      </c>
      <c r="B26" s="3"/>
      <c r="C26" s="2">
        <v>577</v>
      </c>
      <c r="D26" s="2" t="s">
        <v>20</v>
      </c>
      <c r="E26" s="4">
        <v>0.29580899999999999</v>
      </c>
      <c r="F26" s="4">
        <v>0.291514</v>
      </c>
    </row>
    <row r="27" spans="1:8" ht="28.8" x14ac:dyDescent="0.3">
      <c r="A27" s="2" t="s">
        <v>9</v>
      </c>
      <c r="B27" s="3"/>
      <c r="C27" s="2">
        <v>579.1</v>
      </c>
      <c r="D27" s="2" t="s">
        <v>21</v>
      </c>
      <c r="E27" s="4">
        <v>0.29600300000000002</v>
      </c>
      <c r="F27" s="4">
        <v>0.29169899999999999</v>
      </c>
    </row>
    <row r="28" spans="1:8" x14ac:dyDescent="0.3">
      <c r="A28" s="2" t="s">
        <v>10</v>
      </c>
      <c r="B28" s="3"/>
      <c r="C28" s="2">
        <v>623.4</v>
      </c>
      <c r="D28" s="2" t="s">
        <v>22</v>
      </c>
      <c r="E28" s="4">
        <v>0.31970999999999999</v>
      </c>
      <c r="F28" s="4">
        <v>0.31429200000000002</v>
      </c>
    </row>
    <row r="31" spans="1:8" x14ac:dyDescent="0.3">
      <c r="B31" s="2">
        <v>435.8</v>
      </c>
      <c r="C31" s="4">
        <v>0.21960499999999999</v>
      </c>
    </row>
    <row r="32" spans="1:8" x14ac:dyDescent="0.3">
      <c r="B32" s="2">
        <v>491.6</v>
      </c>
      <c r="C32" s="4">
        <v>0.24795700000000001</v>
      </c>
    </row>
    <row r="33" spans="2:9" x14ac:dyDescent="0.3">
      <c r="B33" s="2">
        <v>404.7</v>
      </c>
      <c r="C33" s="4">
        <v>0.20347599999999999</v>
      </c>
      <c r="F33" t="s">
        <v>25</v>
      </c>
      <c r="G33" t="s">
        <v>26</v>
      </c>
      <c r="H33" t="s">
        <v>27</v>
      </c>
    </row>
    <row r="34" spans="2:9" x14ac:dyDescent="0.3">
      <c r="B34" s="2">
        <v>546.1</v>
      </c>
      <c r="C34" s="4">
        <v>0.27505499999999999</v>
      </c>
      <c r="E34" t="s">
        <v>24</v>
      </c>
      <c r="F34">
        <f>0.000504202363962586*10^3</f>
        <v>0.504202363962586</v>
      </c>
      <c r="G34" s="6">
        <f>4.6877125483172E-07*10^3</f>
        <v>4.6877125483172E-4</v>
      </c>
      <c r="H34" s="6">
        <f>G34/F34</f>
        <v>9.2972839545533124E-4</v>
      </c>
    </row>
    <row r="35" spans="2:9" x14ac:dyDescent="0.3">
      <c r="B35" s="2">
        <v>577</v>
      </c>
      <c r="C35" s="4">
        <v>0.291514</v>
      </c>
      <c r="E35" t="s">
        <v>28</v>
      </c>
      <c r="F35">
        <f>1/F34</f>
        <v>1.9833306455385924</v>
      </c>
      <c r="G35" s="6">
        <f>H35*F35</f>
        <v>1.8439588187339818E-3</v>
      </c>
      <c r="H35" s="6">
        <f>H34</f>
        <v>9.2972839545533124E-4</v>
      </c>
    </row>
    <row r="36" spans="2:9" x14ac:dyDescent="0.3">
      <c r="B36" s="2">
        <v>579.1</v>
      </c>
      <c r="C36" s="4">
        <v>0.29169899999999999</v>
      </c>
    </row>
    <row r="37" spans="2:9" x14ac:dyDescent="0.3">
      <c r="B37" s="2">
        <v>623.4</v>
      </c>
      <c r="C37" s="4">
        <v>0.31429200000000002</v>
      </c>
    </row>
    <row r="38" spans="2:9" x14ac:dyDescent="0.3">
      <c r="F38">
        <v>1.983E-3</v>
      </c>
      <c r="G38" s="6">
        <v>1.9999999999999999E-6</v>
      </c>
    </row>
    <row r="45" spans="2:9" x14ac:dyDescent="0.3">
      <c r="E45" t="s">
        <v>29</v>
      </c>
      <c r="F45">
        <v>5770</v>
      </c>
    </row>
    <row r="46" spans="2:9" x14ac:dyDescent="0.3">
      <c r="E46" t="s">
        <v>30</v>
      </c>
      <c r="F46">
        <v>5791</v>
      </c>
    </row>
    <row r="47" spans="2:9" x14ac:dyDescent="0.3">
      <c r="E47" t="s">
        <v>31</v>
      </c>
      <c r="F47">
        <v>16.948611</v>
      </c>
      <c r="H47">
        <v>6.4167000000000002E-2</v>
      </c>
      <c r="I47">
        <f>F48-F47</f>
        <v>1.1110999999999649E-2</v>
      </c>
    </row>
    <row r="48" spans="2:9" x14ac:dyDescent="0.3">
      <c r="E48" t="s">
        <v>32</v>
      </c>
      <c r="F48">
        <v>16.959721999999999</v>
      </c>
    </row>
    <row r="49" spans="2:6" x14ac:dyDescent="0.3">
      <c r="E49" t="s">
        <v>33</v>
      </c>
      <c r="F49">
        <f xml:space="preserve"> ((F46-F45)/(0.064167))^-1</f>
        <v>3.0555714285714283E-3</v>
      </c>
    </row>
    <row r="52" spans="2:6" x14ac:dyDescent="0.3">
      <c r="E52" t="s">
        <v>34</v>
      </c>
      <c r="F52">
        <f>1/(F35*10^2*COS(F47*PI()/180))*180/PI()</f>
        <v>0.3020037227701825</v>
      </c>
    </row>
    <row r="54" spans="2:6" x14ac:dyDescent="0.3">
      <c r="F54">
        <f>1/(F35*1000)*180/PI()</f>
        <v>2.8888667475575214E-2</v>
      </c>
    </row>
    <row r="56" spans="2:6" x14ac:dyDescent="0.3">
      <c r="B56" t="s">
        <v>35</v>
      </c>
      <c r="C56" t="s">
        <v>34</v>
      </c>
      <c r="D56" t="s">
        <v>36</v>
      </c>
    </row>
    <row r="57" spans="2:6" x14ac:dyDescent="0.3">
      <c r="B57">
        <v>0</v>
      </c>
      <c r="C57">
        <v>0</v>
      </c>
    </row>
    <row r="58" spans="2:6" x14ac:dyDescent="0.3">
      <c r="B58">
        <v>1</v>
      </c>
      <c r="C58">
        <v>52.26603042</v>
      </c>
      <c r="D58">
        <v>32.320912069999999</v>
      </c>
    </row>
    <row r="59" spans="2:6" x14ac:dyDescent="0.3">
      <c r="B59">
        <v>2</v>
      </c>
      <c r="C59">
        <v>123.5806851</v>
      </c>
      <c r="D59">
        <v>138.51819459999999</v>
      </c>
    </row>
    <row r="60" spans="2:6" x14ac:dyDescent="0.3">
      <c r="B60">
        <v>3</v>
      </c>
      <c r="C60">
        <v>306.03295659999998</v>
      </c>
      <c r="D60">
        <v>285.34748089999999</v>
      </c>
    </row>
  </sheetData>
  <mergeCells count="3">
    <mergeCell ref="B2:B8"/>
    <mergeCell ref="B12:B18"/>
    <mergeCell ref="B22:B2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Лепин</dc:creator>
  <cp:lastModifiedBy>Владислав Лепин</cp:lastModifiedBy>
  <dcterms:created xsi:type="dcterms:W3CDTF">2015-06-05T18:19:34Z</dcterms:created>
  <dcterms:modified xsi:type="dcterms:W3CDTF">2025-02-28T16:09:35Z</dcterms:modified>
</cp:coreProperties>
</file>