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Documents\Studium\BWL\"/>
    </mc:Choice>
  </mc:AlternateContent>
  <xr:revisionPtr revIDLastSave="0" documentId="13_ncr:1_{AD015921-5158-4B25-A61B-2F5475B543C3}" xr6:coauthVersionLast="47" xr6:coauthVersionMax="47" xr10:uidLastSave="{00000000-0000-0000-0000-000000000000}"/>
  <bookViews>
    <workbookView xWindow="-120" yWindow="-120" windowWidth="29040" windowHeight="15840" tabRatio="528" xr2:uid="{8A50DE4A-E38A-45F6-B2E7-3B0FC97947A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L2" i="1" s="1"/>
  <c r="G9" i="1"/>
  <c r="K9" i="1" s="1"/>
  <c r="G10" i="1"/>
  <c r="K10" i="1" s="1"/>
  <c r="G11" i="1"/>
  <c r="K11" i="1" s="1"/>
  <c r="G12" i="1"/>
  <c r="K12" i="1" s="1"/>
  <c r="G13" i="1"/>
  <c r="G14" i="1"/>
  <c r="G15" i="1"/>
  <c r="G16" i="1"/>
  <c r="K16" i="1" s="1"/>
  <c r="G17" i="1"/>
  <c r="G18" i="1"/>
  <c r="G19" i="1"/>
  <c r="G20" i="1"/>
  <c r="G21" i="1"/>
  <c r="G22" i="1"/>
  <c r="G23" i="1"/>
  <c r="G24" i="1"/>
  <c r="G8" i="1"/>
  <c r="G3" i="1"/>
  <c r="K3" i="1" s="1"/>
  <c r="L3" i="1" s="1"/>
  <c r="H3" i="1"/>
  <c r="J3" i="1" s="1"/>
  <c r="H2" i="1"/>
  <c r="J2" i="1" s="1"/>
  <c r="M24" i="1"/>
  <c r="L8" i="1"/>
  <c r="K20" i="1"/>
  <c r="L20" i="1" s="1"/>
  <c r="K21" i="1"/>
  <c r="L21" i="1" s="1"/>
  <c r="K22" i="1"/>
  <c r="L22" i="1" s="1"/>
  <c r="K23" i="1"/>
  <c r="L23" i="1" s="1"/>
  <c r="K24" i="1"/>
  <c r="L24" i="1" s="1"/>
  <c r="K8" i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8" i="1"/>
  <c r="J8" i="1" s="1"/>
  <c r="F16" i="1"/>
  <c r="F18" i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E17" i="1"/>
  <c r="F17" i="1" s="1"/>
  <c r="E18" i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8" i="1"/>
  <c r="F8" i="1" s="1"/>
  <c r="I13" i="1" l="1"/>
  <c r="M8" i="1"/>
  <c r="N8" i="1" s="1"/>
  <c r="O8" i="1" s="1"/>
  <c r="I18" i="1"/>
  <c r="I23" i="1"/>
  <c r="I15" i="1"/>
  <c r="I17" i="1"/>
  <c r="I14" i="1"/>
  <c r="I19" i="1"/>
  <c r="I2" i="1"/>
  <c r="O2" i="1" s="1"/>
  <c r="M2" i="1"/>
  <c r="N2" i="1" s="1"/>
  <c r="I3" i="1"/>
  <c r="M3" i="1"/>
  <c r="N3" i="1" s="1"/>
  <c r="M9" i="1"/>
  <c r="L9" i="1"/>
  <c r="M12" i="1"/>
  <c r="N12" i="1" s="1"/>
  <c r="O12" i="1" s="1"/>
  <c r="L12" i="1"/>
  <c r="M10" i="1"/>
  <c r="N10" i="1" s="1"/>
  <c r="O10" i="1" s="1"/>
  <c r="L10" i="1"/>
  <c r="M11" i="1"/>
  <c r="N11" i="1" s="1"/>
  <c r="O11" i="1" s="1"/>
  <c r="L11" i="1"/>
  <c r="K14" i="1"/>
  <c r="I12" i="1"/>
  <c r="K13" i="1"/>
  <c r="L13" i="1" s="1"/>
  <c r="M20" i="1"/>
  <c r="N20" i="1" s="1"/>
  <c r="O20" i="1" s="1"/>
  <c r="I11" i="1"/>
  <c r="I10" i="1"/>
  <c r="I24" i="1"/>
  <c r="I9" i="1"/>
  <c r="M21" i="1"/>
  <c r="N21" i="1" s="1"/>
  <c r="O21" i="1" s="1"/>
  <c r="I8" i="1"/>
  <c r="I22" i="1"/>
  <c r="M23" i="1"/>
  <c r="N23" i="1" s="1"/>
  <c r="O23" i="1" s="1"/>
  <c r="K19" i="1"/>
  <c r="M19" i="1" s="1"/>
  <c r="I21" i="1"/>
  <c r="M22" i="1"/>
  <c r="N22" i="1" s="1"/>
  <c r="O22" i="1" s="1"/>
  <c r="N24" i="1"/>
  <c r="O24" i="1" s="1"/>
  <c r="I20" i="1"/>
  <c r="M16" i="1"/>
  <c r="L16" i="1"/>
  <c r="N16" i="1" s="1"/>
  <c r="O16" i="1" s="1"/>
  <c r="N9" i="1"/>
  <c r="O9" i="1" s="1"/>
  <c r="M13" i="1"/>
  <c r="L19" i="1"/>
  <c r="K18" i="1"/>
  <c r="I16" i="1"/>
  <c r="K17" i="1"/>
  <c r="K15" i="1"/>
  <c r="N19" i="1" l="1"/>
  <c r="O19" i="1" s="1"/>
  <c r="O3" i="1"/>
  <c r="L14" i="1"/>
  <c r="M14" i="1"/>
  <c r="N13" i="1"/>
  <c r="O13" i="1" s="1"/>
  <c r="M18" i="1"/>
  <c r="L18" i="1"/>
  <c r="L15" i="1"/>
  <c r="M15" i="1"/>
  <c r="L17" i="1"/>
  <c r="M17" i="1"/>
  <c r="N18" i="1" l="1"/>
  <c r="O18" i="1" s="1"/>
  <c r="N14" i="1"/>
  <c r="O14" i="1" s="1"/>
  <c r="N17" i="1"/>
  <c r="O17" i="1" s="1"/>
  <c r="N15" i="1"/>
  <c r="O15" i="1" s="1"/>
</calcChain>
</file>

<file path=xl/sharedStrings.xml><?xml version="1.0" encoding="utf-8"?>
<sst xmlns="http://schemas.openxmlformats.org/spreadsheetml/2006/main" count="32" uniqueCount="30">
  <si>
    <t>Staffelpreise</t>
  </si>
  <si>
    <t>ab xxx Stück</t>
  </si>
  <si>
    <t>Textil [€/Stk]</t>
  </si>
  <si>
    <t>Fertigungsmenge [Stk]</t>
  </si>
  <si>
    <t>Szenario Staffel 1: ab 35.000</t>
  </si>
  <si>
    <t>Lagerkosten [€/Stk]</t>
  </si>
  <si>
    <t>Überziehungszins[%]</t>
  </si>
  <si>
    <t>1) Bestellmenge [Stk]</t>
  </si>
  <si>
    <t>2) Staffelpreis [€/stk]</t>
  </si>
  <si>
    <t>3) Ausgaben Einkauf [€]</t>
  </si>
  <si>
    <t>4) Bestellmenge [Stk]</t>
  </si>
  <si>
    <t>Staffelpreis [€/Stk]</t>
  </si>
  <si>
    <t>Szenario Staffel 2: ab 45.000 Stk.</t>
  </si>
  <si>
    <t>Ausgaben Einkauf [€]</t>
  </si>
  <si>
    <t>5) Kostenfertigungsmenge[€]</t>
  </si>
  <si>
    <t>6) Restbestand [Stk.]</t>
  </si>
  <si>
    <t>7) Lagerkosten [€]</t>
  </si>
  <si>
    <t>8) Finanzierungskosten [€]</t>
  </si>
  <si>
    <t>9) Gesamtkosten [€]</t>
  </si>
  <si>
    <t>10) Ersparnis (+) ggü. Szenario 1</t>
  </si>
  <si>
    <t>Szenario Staffel</t>
  </si>
  <si>
    <t>Fertigungsmenge passend</t>
  </si>
  <si>
    <t>11)Szenarien:</t>
  </si>
  <si>
    <t>Kosten Ferigungsmenge [€]</t>
  </si>
  <si>
    <t>Restbestand [Stk.]</t>
  </si>
  <si>
    <t>Lagerkosten[€]</t>
  </si>
  <si>
    <t>Fianzierungsksoten[€]</t>
  </si>
  <si>
    <t>Gesamtkosten[€]</t>
  </si>
  <si>
    <t>13) Ersparnis (+)</t>
  </si>
  <si>
    <t>12) Bestellmenge [Stk]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</si>
</sst>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43" formatCode="_-* #,##0.00_-;\-* #,##0.00_-;_-* &quot;-&quot;??_-;_-@_-"/>
    <numFmt numFmtId="167" formatCode="_-* #,##0_-;\-* #,##0_-;_-* &quot;-&quot;??_-;_-@_-"/>
    <numFmt numFmtId="169" formatCode="_-* #,##0\ &quot;€&quot;_-;\-* #,##0\ &quot;€&quot;_-;_-* &quot;-&quot;??\ &quot;€&quot;_-;_-@_-"/>
    <numFmt numFmtId="173" formatCode="#,##0\ &quot;€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167" fontId="0" fillId="2" borderId="0" xfId="1" applyNumberFormat="1" applyFont="1" applyFill="1"/>
    <xf numFmtId="167" fontId="0" fillId="2" borderId="3" xfId="1" applyNumberFormat="1" applyFont="1" applyFill="1" applyBorder="1"/>
    <xf numFmtId="169" fontId="0" fillId="2" borderId="4" xfId="2" applyNumberFormat="1" applyFont="1" applyFill="1" applyBorder="1"/>
    <xf numFmtId="0" fontId="0" fillId="0" borderId="5" xfId="0" applyBorder="1"/>
    <xf numFmtId="9" fontId="0" fillId="2" borderId="6" xfId="3" applyFont="1" applyFill="1" applyBorder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0" borderId="7" xfId="0" applyBorder="1"/>
    <xf numFmtId="169" fontId="0" fillId="2" borderId="8" xfId="2" applyNumberFormat="1" applyFont="1" applyFill="1" applyBorder="1"/>
    <xf numFmtId="0" fontId="4" fillId="3" borderId="1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167" fontId="2" fillId="2" borderId="0" xfId="1" applyNumberFormat="1" applyFont="1" applyFill="1"/>
    <xf numFmtId="167" fontId="0" fillId="0" borderId="3" xfId="1" applyNumberFormat="1" applyFont="1" applyBorder="1"/>
    <xf numFmtId="167" fontId="2" fillId="0" borderId="3" xfId="1" applyNumberFormat="1" applyFont="1" applyBorder="1"/>
    <xf numFmtId="167" fontId="0" fillId="4" borderId="3" xfId="1" applyNumberFormat="1" applyFont="1" applyFill="1" applyBorder="1"/>
    <xf numFmtId="167" fontId="0" fillId="2" borderId="0" xfId="1" applyNumberFormat="1" applyFont="1" applyFill="1" applyBorder="1"/>
    <xf numFmtId="167" fontId="0" fillId="4" borderId="5" xfId="1" applyNumberFormat="1" applyFont="1" applyFill="1" applyBorder="1"/>
    <xf numFmtId="169" fontId="0" fillId="0" borderId="0" xfId="0" applyNumberFormat="1" applyBorder="1"/>
    <xf numFmtId="169" fontId="0" fillId="4" borderId="0" xfId="0" applyNumberFormat="1" applyFill="1" applyBorder="1"/>
    <xf numFmtId="169" fontId="0" fillId="4" borderId="10" xfId="0" applyNumberFormat="1" applyFill="1" applyBorder="1"/>
    <xf numFmtId="167" fontId="0" fillId="0" borderId="4" xfId="1" applyNumberFormat="1" applyFont="1" applyBorder="1"/>
    <xf numFmtId="167" fontId="0" fillId="4" borderId="4" xfId="1" applyNumberFormat="1" applyFont="1" applyFill="1" applyBorder="1"/>
    <xf numFmtId="0" fontId="4" fillId="3" borderId="9" xfId="0" applyFont="1" applyFill="1" applyBorder="1" applyAlignment="1">
      <alignment horizontal="center"/>
    </xf>
    <xf numFmtId="167" fontId="0" fillId="4" borderId="6" xfId="1" applyNumberFormat="1" applyFont="1" applyFill="1" applyBorder="1"/>
    <xf numFmtId="169" fontId="2" fillId="0" borderId="0" xfId="0" applyNumberFormat="1" applyFont="1" applyBorder="1"/>
    <xf numFmtId="167" fontId="2" fillId="0" borderId="4" xfId="1" applyNumberFormat="1" applyFont="1" applyBorder="1"/>
    <xf numFmtId="167" fontId="5" fillId="2" borderId="0" xfId="1" applyNumberFormat="1" applyFont="1" applyFill="1"/>
    <xf numFmtId="167" fontId="5" fillId="4" borderId="3" xfId="1" applyNumberFormat="1" applyFont="1" applyFill="1" applyBorder="1"/>
    <xf numFmtId="169" fontId="5" fillId="4" borderId="0" xfId="0" applyNumberFormat="1" applyFont="1" applyFill="1" applyBorder="1"/>
    <xf numFmtId="167" fontId="5" fillId="4" borderId="4" xfId="1" applyNumberFormat="1" applyFont="1" applyFill="1" applyBorder="1"/>
    <xf numFmtId="169" fontId="0" fillId="0" borderId="4" xfId="0" applyNumberFormat="1" applyBorder="1"/>
    <xf numFmtId="169" fontId="2" fillId="0" borderId="4" xfId="0" applyNumberFormat="1" applyFont="1" applyBorder="1"/>
    <xf numFmtId="169" fontId="0" fillId="0" borderId="6" xfId="0" applyNumberFormat="1" applyBorder="1"/>
    <xf numFmtId="167" fontId="0" fillId="0" borderId="0" xfId="0" applyNumberFormat="1" applyBorder="1"/>
    <xf numFmtId="167" fontId="2" fillId="0" borderId="0" xfId="0" applyNumberFormat="1" applyFont="1" applyBorder="1"/>
    <xf numFmtId="1" fontId="0" fillId="0" borderId="0" xfId="0" applyNumberFormat="1" applyBorder="1"/>
    <xf numFmtId="169" fontId="0" fillId="0" borderId="3" xfId="2" applyNumberFormat="1" applyFont="1" applyBorder="1"/>
    <xf numFmtId="169" fontId="2" fillId="0" borderId="3" xfId="2" applyNumberFormat="1" applyFont="1" applyBorder="1"/>
    <xf numFmtId="169" fontId="0" fillId="0" borderId="0" xfId="2" applyNumberFormat="1" applyFont="1" applyBorder="1"/>
    <xf numFmtId="169" fontId="2" fillId="0" borderId="0" xfId="2" applyNumberFormat="1" applyFont="1" applyBorder="1"/>
    <xf numFmtId="173" fontId="0" fillId="0" borderId="0" xfId="2" applyNumberFormat="1" applyFont="1" applyBorder="1"/>
    <xf numFmtId="169" fontId="0" fillId="0" borderId="4" xfId="2" applyNumberFormat="1" applyFont="1" applyBorder="1"/>
    <xf numFmtId="169" fontId="2" fillId="0" borderId="4" xfId="2" applyNumberFormat="1" applyFont="1" applyBorder="1"/>
    <xf numFmtId="169" fontId="0" fillId="0" borderId="5" xfId="2" applyNumberFormat="1" applyFont="1" applyBorder="1"/>
    <xf numFmtId="169" fontId="0" fillId="0" borderId="10" xfId="2" applyNumberFormat="1" applyFont="1" applyBorder="1"/>
    <xf numFmtId="1" fontId="0" fillId="0" borderId="10" xfId="0" applyNumberFormat="1" applyBorder="1"/>
    <xf numFmtId="173" fontId="0" fillId="0" borderId="10" xfId="2" applyNumberFormat="1" applyFont="1" applyBorder="1"/>
    <xf numFmtId="169" fontId="0" fillId="0" borderId="10" xfId="0" applyNumberFormat="1" applyBorder="1"/>
    <xf numFmtId="169" fontId="0" fillId="0" borderId="6" xfId="2" applyNumberFormat="1" applyFont="1" applyBorder="1"/>
    <xf numFmtId="167" fontId="0" fillId="0" borderId="10" xfId="0" applyNumberFormat="1" applyBorder="1"/>
    <xf numFmtId="167" fontId="0" fillId="0" borderId="5" xfId="1" applyNumberFormat="1" applyFont="1" applyBorder="1"/>
    <xf numFmtId="169" fontId="0" fillId="5" borderId="6" xfId="0" applyNumberFormat="1" applyFill="1" applyBorder="1"/>
    <xf numFmtId="173" fontId="0" fillId="0" borderId="4" xfId="0" applyNumberFormat="1" applyBorder="1"/>
    <xf numFmtId="173" fontId="0" fillId="0" borderId="0" xfId="0" applyNumberFormat="1" applyBorder="1"/>
  </cellXfs>
  <cellStyles count="4">
    <cellStyle name="Komma" xfId="1" builtinId="3"/>
    <cellStyle name="Prozent" xfId="3" builtinId="5"/>
    <cellStyle name="Standard" xfId="0" builtinId="0"/>
    <cellStyle name="Währung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83FD-31A4-42CE-8D22-02B0BBA3DE4E}">
  <dimension ref="A1:O24"/>
  <sheetViews>
    <sheetView tabSelected="1" zoomScaleNormal="100" workbookViewId="0">
      <selection activeCell="N3" sqref="N3"/>
    </sheetView>
  </sheetViews>
  <sheetFormatPr baseColWidth="10" defaultRowHeight="15" x14ac:dyDescent="0.25"/>
  <cols>
    <col min="1" max="1" width="19.42578125" customWidth="1"/>
    <col min="2" max="2" width="14.5703125" customWidth="1"/>
    <col min="3" max="3" width="11" customWidth="1"/>
    <col min="6" max="6" width="13.140625" bestFit="1" customWidth="1"/>
    <col min="7" max="7" width="9.7109375" customWidth="1"/>
    <col min="9" max="10" width="14.5703125" bestFit="1" customWidth="1"/>
    <col min="12" max="12" width="13" bestFit="1" customWidth="1"/>
    <col min="13" max="14" width="12" bestFit="1" customWidth="1"/>
    <col min="15" max="15" width="13" bestFit="1" customWidth="1"/>
  </cols>
  <sheetData>
    <row r="1" spans="1:15" ht="72.75" customHeight="1" x14ac:dyDescent="0.25">
      <c r="D1" s="19" t="s">
        <v>22</v>
      </c>
      <c r="E1" s="20"/>
      <c r="F1" s="20"/>
      <c r="G1" s="21" t="s">
        <v>29</v>
      </c>
      <c r="H1" s="22" t="s">
        <v>11</v>
      </c>
      <c r="I1" s="23" t="s">
        <v>13</v>
      </c>
      <c r="J1" s="24" t="s">
        <v>23</v>
      </c>
      <c r="K1" s="24" t="s">
        <v>24</v>
      </c>
      <c r="L1" s="24" t="s">
        <v>25</v>
      </c>
      <c r="M1" s="24" t="s">
        <v>26</v>
      </c>
      <c r="N1" s="24" t="s">
        <v>27</v>
      </c>
      <c r="O1" s="25" t="s">
        <v>28</v>
      </c>
    </row>
    <row r="2" spans="1:15" x14ac:dyDescent="0.25">
      <c r="D2" s="12" t="s">
        <v>21</v>
      </c>
      <c r="E2" s="16"/>
      <c r="F2" s="16"/>
      <c r="G2" s="33">
        <v>39000</v>
      </c>
      <c r="H2" s="48">
        <f>B8</f>
        <v>38</v>
      </c>
      <c r="I2" s="54">
        <f>G2*H2</f>
        <v>1482000</v>
      </c>
      <c r="J2" s="56">
        <f>G2*H2</f>
        <v>1482000</v>
      </c>
      <c r="K2" s="53">
        <f>G2-G2</f>
        <v>0</v>
      </c>
      <c r="L2" s="58">
        <f>K2*B10</f>
        <v>0</v>
      </c>
      <c r="M2" s="71">
        <f>H2*K2*$B$11</f>
        <v>0</v>
      </c>
      <c r="N2" s="35">
        <f>J2+L2+M2</f>
        <v>1482000</v>
      </c>
      <c r="O2" s="70">
        <f>I2-I2</f>
        <v>0</v>
      </c>
    </row>
    <row r="3" spans="1:15" ht="15.75" thickBot="1" x14ac:dyDescent="0.3">
      <c r="D3" s="17" t="s">
        <v>20</v>
      </c>
      <c r="E3" s="18"/>
      <c r="F3" s="18"/>
      <c r="G3" s="67">
        <f>MAX(A9,G2)</f>
        <v>45500</v>
      </c>
      <c r="H3" s="50">
        <f>B9</f>
        <v>33</v>
      </c>
      <c r="I3" s="61">
        <f>G3*H3</f>
        <v>1501500</v>
      </c>
      <c r="J3" s="62">
        <f>G2*H3</f>
        <v>1287000</v>
      </c>
      <c r="K3" s="67">
        <f>G3-G2</f>
        <v>6500</v>
      </c>
      <c r="L3" s="62">
        <f>K3*B10</f>
        <v>91000</v>
      </c>
      <c r="M3" s="65">
        <f>H3*K3*$B$11</f>
        <v>15015.000000000002</v>
      </c>
      <c r="N3" s="65">
        <f>J3+L3+M3</f>
        <v>1393015</v>
      </c>
      <c r="O3" s="69">
        <f>N2-N3</f>
        <v>88985</v>
      </c>
    </row>
    <row r="5" spans="1:15" ht="15.75" thickBot="1" x14ac:dyDescent="0.3"/>
    <row r="6" spans="1:15" ht="15.75" thickBot="1" x14ac:dyDescent="0.3">
      <c r="A6" s="6" t="s">
        <v>0</v>
      </c>
      <c r="B6" s="7"/>
      <c r="D6" s="6" t="s">
        <v>4</v>
      </c>
      <c r="E6" s="40"/>
      <c r="F6" s="40"/>
      <c r="G6" s="10" t="s">
        <v>12</v>
      </c>
      <c r="H6" s="10"/>
      <c r="I6" s="10"/>
      <c r="J6" s="10"/>
      <c r="K6" s="10"/>
      <c r="L6" s="10"/>
      <c r="M6" s="10"/>
      <c r="N6" s="10"/>
      <c r="O6" s="11"/>
    </row>
    <row r="7" spans="1:15" ht="60" x14ac:dyDescent="0.25">
      <c r="A7" s="14" t="s">
        <v>1</v>
      </c>
      <c r="B7" s="15" t="s">
        <v>2</v>
      </c>
      <c r="C7" s="13" t="s">
        <v>3</v>
      </c>
      <c r="D7" s="23" t="s">
        <v>7</v>
      </c>
      <c r="E7" s="24" t="s">
        <v>8</v>
      </c>
      <c r="F7" s="25" t="s">
        <v>9</v>
      </c>
      <c r="G7" s="26" t="s">
        <v>10</v>
      </c>
      <c r="H7" s="27" t="s">
        <v>11</v>
      </c>
      <c r="I7" s="26" t="s">
        <v>13</v>
      </c>
      <c r="J7" s="28" t="s">
        <v>14</v>
      </c>
      <c r="K7" s="28" t="s">
        <v>15</v>
      </c>
      <c r="L7" s="28" t="s">
        <v>16</v>
      </c>
      <c r="M7" s="28" t="s">
        <v>17</v>
      </c>
      <c r="N7" s="28" t="s">
        <v>18</v>
      </c>
      <c r="O7" s="27" t="s">
        <v>19</v>
      </c>
    </row>
    <row r="8" spans="1:15" x14ac:dyDescent="0.25">
      <c r="A8" s="2">
        <v>35000</v>
      </c>
      <c r="B8" s="3">
        <v>38</v>
      </c>
      <c r="C8" s="1">
        <v>35000</v>
      </c>
      <c r="D8" s="30">
        <v>35000</v>
      </c>
      <c r="E8" s="35">
        <f>$B$8</f>
        <v>38</v>
      </c>
      <c r="F8" s="38">
        <f>D8*E8</f>
        <v>1330000</v>
      </c>
      <c r="G8" s="30">
        <f>MAX(45000,C8)</f>
        <v>45000</v>
      </c>
      <c r="H8" s="48">
        <f>$B$9</f>
        <v>33</v>
      </c>
      <c r="I8" s="54">
        <f>G8*H8</f>
        <v>1485000</v>
      </c>
      <c r="J8" s="56">
        <f>H8*C8</f>
        <v>1155000</v>
      </c>
      <c r="K8" s="51">
        <f>G8-C8</f>
        <v>10000</v>
      </c>
      <c r="L8" s="56">
        <f>K8*10</f>
        <v>100000</v>
      </c>
      <c r="M8" s="56">
        <f>K8*H8*$B$11</f>
        <v>23100.000000000004</v>
      </c>
      <c r="N8" s="35">
        <f>J8+L8+M8</f>
        <v>1278100</v>
      </c>
      <c r="O8" s="59">
        <f>F8-N8</f>
        <v>51900</v>
      </c>
    </row>
    <row r="9" spans="1:15" ht="15.75" thickBot="1" x14ac:dyDescent="0.3">
      <c r="A9" s="2">
        <v>45500</v>
      </c>
      <c r="B9" s="3">
        <v>33</v>
      </c>
      <c r="C9" s="1">
        <v>36000</v>
      </c>
      <c r="D9" s="30">
        <v>36000</v>
      </c>
      <c r="E9" s="35">
        <f t="shared" ref="E9:E24" si="0">$B$8</f>
        <v>38</v>
      </c>
      <c r="F9" s="38">
        <f t="shared" ref="F9:F24" si="1">D9*E9</f>
        <v>1368000</v>
      </c>
      <c r="G9" s="30">
        <f t="shared" ref="G9:G24" si="2">MAX(45000,C9)</f>
        <v>45000</v>
      </c>
      <c r="H9" s="48">
        <f t="shared" ref="H9:H24" si="3">$B$9</f>
        <v>33</v>
      </c>
      <c r="I9" s="54">
        <f t="shared" ref="I9:I24" si="4">G9*H9</f>
        <v>1485000</v>
      </c>
      <c r="J9" s="56">
        <f t="shared" ref="J9:J24" si="5">H9*C9</f>
        <v>1188000</v>
      </c>
      <c r="K9" s="51">
        <f t="shared" ref="K9:K18" si="6">G9-C9</f>
        <v>9000</v>
      </c>
      <c r="L9" s="56">
        <f t="shared" ref="L9:L24" si="7">K9*10</f>
        <v>90000</v>
      </c>
      <c r="M9" s="56">
        <f t="shared" ref="M9:M24" si="8">K9*H9*$B$11</f>
        <v>20790.000000000004</v>
      </c>
      <c r="N9" s="35">
        <f t="shared" ref="N9:N24" si="9">J9+L9+M9</f>
        <v>1298790</v>
      </c>
      <c r="O9" s="59">
        <f t="shared" ref="O9:O24" si="10">F9-N9</f>
        <v>69210</v>
      </c>
    </row>
    <row r="10" spans="1:15" ht="15.75" thickBot="1" x14ac:dyDescent="0.3">
      <c r="A10" s="8" t="s">
        <v>5</v>
      </c>
      <c r="B10" s="9">
        <v>14</v>
      </c>
      <c r="C10" s="1">
        <v>37000</v>
      </c>
      <c r="D10" s="30">
        <v>37000</v>
      </c>
      <c r="E10" s="35">
        <f t="shared" si="0"/>
        <v>38</v>
      </c>
      <c r="F10" s="38">
        <f t="shared" si="1"/>
        <v>1406000</v>
      </c>
      <c r="G10" s="30">
        <f t="shared" si="2"/>
        <v>45000</v>
      </c>
      <c r="H10" s="48">
        <f t="shared" si="3"/>
        <v>33</v>
      </c>
      <c r="I10" s="54">
        <f t="shared" si="4"/>
        <v>1485000</v>
      </c>
      <c r="J10" s="56">
        <f t="shared" si="5"/>
        <v>1221000</v>
      </c>
      <c r="K10" s="51">
        <f t="shared" si="6"/>
        <v>8000</v>
      </c>
      <c r="L10" s="56">
        <f t="shared" si="7"/>
        <v>80000</v>
      </c>
      <c r="M10" s="56">
        <f t="shared" si="8"/>
        <v>18480</v>
      </c>
      <c r="N10" s="35">
        <f t="shared" si="9"/>
        <v>1319480</v>
      </c>
      <c r="O10" s="59">
        <f t="shared" si="10"/>
        <v>86520</v>
      </c>
    </row>
    <row r="11" spans="1:15" ht="15.75" thickBot="1" x14ac:dyDescent="0.3">
      <c r="A11" s="4" t="s">
        <v>6</v>
      </c>
      <c r="B11" s="5">
        <v>7.0000000000000007E-2</v>
      </c>
      <c r="C11" s="1">
        <v>38000</v>
      </c>
      <c r="D11" s="30">
        <v>38000</v>
      </c>
      <c r="E11" s="35">
        <f t="shared" si="0"/>
        <v>38</v>
      </c>
      <c r="F11" s="38">
        <f t="shared" si="1"/>
        <v>1444000</v>
      </c>
      <c r="G11" s="30">
        <f t="shared" si="2"/>
        <v>45000</v>
      </c>
      <c r="H11" s="48">
        <f t="shared" si="3"/>
        <v>33</v>
      </c>
      <c r="I11" s="54">
        <f t="shared" si="4"/>
        <v>1485000</v>
      </c>
      <c r="J11" s="56">
        <f t="shared" si="5"/>
        <v>1254000</v>
      </c>
      <c r="K11" s="51">
        <f t="shared" si="6"/>
        <v>7000</v>
      </c>
      <c r="L11" s="56">
        <f t="shared" si="7"/>
        <v>70000</v>
      </c>
      <c r="M11" s="56">
        <f t="shared" si="8"/>
        <v>16170.000000000002</v>
      </c>
      <c r="N11" s="35">
        <f t="shared" si="9"/>
        <v>1340170</v>
      </c>
      <c r="O11" s="59">
        <f t="shared" si="10"/>
        <v>103830</v>
      </c>
    </row>
    <row r="12" spans="1:15" x14ac:dyDescent="0.25">
      <c r="C12" s="1">
        <v>39000</v>
      </c>
      <c r="D12" s="30">
        <v>39000</v>
      </c>
      <c r="E12" s="35">
        <f t="shared" si="0"/>
        <v>38</v>
      </c>
      <c r="F12" s="38">
        <f t="shared" si="1"/>
        <v>1482000</v>
      </c>
      <c r="G12" s="30">
        <f t="shared" si="2"/>
        <v>45000</v>
      </c>
      <c r="H12" s="48">
        <f t="shared" si="3"/>
        <v>33</v>
      </c>
      <c r="I12" s="54">
        <f t="shared" si="4"/>
        <v>1485000</v>
      </c>
      <c r="J12" s="56">
        <f t="shared" si="5"/>
        <v>1287000</v>
      </c>
      <c r="K12" s="51">
        <f t="shared" si="6"/>
        <v>6000</v>
      </c>
      <c r="L12" s="56">
        <f t="shared" si="7"/>
        <v>60000</v>
      </c>
      <c r="M12" s="56">
        <f t="shared" si="8"/>
        <v>13860.000000000002</v>
      </c>
      <c r="N12" s="35">
        <f t="shared" si="9"/>
        <v>1360860</v>
      </c>
      <c r="O12" s="59">
        <f>F12-N12</f>
        <v>121140</v>
      </c>
    </row>
    <row r="13" spans="1:15" x14ac:dyDescent="0.25">
      <c r="C13" s="1">
        <v>40000</v>
      </c>
      <c r="D13" s="30">
        <v>40000</v>
      </c>
      <c r="E13" s="35">
        <f t="shared" si="0"/>
        <v>38</v>
      </c>
      <c r="F13" s="38">
        <f t="shared" si="1"/>
        <v>1520000</v>
      </c>
      <c r="G13" s="30">
        <f t="shared" si="2"/>
        <v>45000</v>
      </c>
      <c r="H13" s="48">
        <f t="shared" si="3"/>
        <v>33</v>
      </c>
      <c r="I13" s="54">
        <f t="shared" si="4"/>
        <v>1485000</v>
      </c>
      <c r="J13" s="56">
        <f t="shared" si="5"/>
        <v>1320000</v>
      </c>
      <c r="K13" s="51">
        <f t="shared" si="6"/>
        <v>5000</v>
      </c>
      <c r="L13" s="56">
        <f t="shared" si="7"/>
        <v>50000</v>
      </c>
      <c r="M13" s="56">
        <f t="shared" si="8"/>
        <v>11550.000000000002</v>
      </c>
      <c r="N13" s="35">
        <f t="shared" si="9"/>
        <v>1381550</v>
      </c>
      <c r="O13" s="59">
        <f t="shared" si="10"/>
        <v>138450</v>
      </c>
    </row>
    <row r="14" spans="1:15" x14ac:dyDescent="0.25">
      <c r="C14" s="1">
        <v>41000</v>
      </c>
      <c r="D14" s="30">
        <v>41000</v>
      </c>
      <c r="E14" s="35">
        <f t="shared" si="0"/>
        <v>38</v>
      </c>
      <c r="F14" s="38">
        <f t="shared" si="1"/>
        <v>1558000</v>
      </c>
      <c r="G14" s="30">
        <f t="shared" si="2"/>
        <v>45000</v>
      </c>
      <c r="H14" s="48">
        <f t="shared" si="3"/>
        <v>33</v>
      </c>
      <c r="I14" s="54">
        <f t="shared" si="4"/>
        <v>1485000</v>
      </c>
      <c r="J14" s="56">
        <f t="shared" si="5"/>
        <v>1353000</v>
      </c>
      <c r="K14" s="51">
        <f t="shared" si="6"/>
        <v>4000</v>
      </c>
      <c r="L14" s="56">
        <f t="shared" si="7"/>
        <v>40000</v>
      </c>
      <c r="M14" s="56">
        <f t="shared" si="8"/>
        <v>9240</v>
      </c>
      <c r="N14" s="35">
        <f t="shared" si="9"/>
        <v>1402240</v>
      </c>
      <c r="O14" s="59">
        <f t="shared" si="10"/>
        <v>155760</v>
      </c>
    </row>
    <row r="15" spans="1:15" x14ac:dyDescent="0.25">
      <c r="C15" s="1">
        <v>42000</v>
      </c>
      <c r="D15" s="30">
        <v>42000</v>
      </c>
      <c r="E15" s="35">
        <f t="shared" si="0"/>
        <v>38</v>
      </c>
      <c r="F15" s="38">
        <f t="shared" si="1"/>
        <v>1596000</v>
      </c>
      <c r="G15" s="30">
        <f t="shared" si="2"/>
        <v>45000</v>
      </c>
      <c r="H15" s="48">
        <f t="shared" si="3"/>
        <v>33</v>
      </c>
      <c r="I15" s="54">
        <f t="shared" si="4"/>
        <v>1485000</v>
      </c>
      <c r="J15" s="56">
        <f t="shared" si="5"/>
        <v>1386000</v>
      </c>
      <c r="K15" s="51">
        <f t="shared" si="6"/>
        <v>3000</v>
      </c>
      <c r="L15" s="56">
        <f t="shared" si="7"/>
        <v>30000</v>
      </c>
      <c r="M15" s="56">
        <f t="shared" si="8"/>
        <v>6930.0000000000009</v>
      </c>
      <c r="N15" s="35">
        <f t="shared" si="9"/>
        <v>1422930</v>
      </c>
      <c r="O15" s="59">
        <f t="shared" si="10"/>
        <v>173070</v>
      </c>
    </row>
    <row r="16" spans="1:15" x14ac:dyDescent="0.25">
      <c r="C16" s="1">
        <v>43000</v>
      </c>
      <c r="D16" s="30">
        <v>43000</v>
      </c>
      <c r="E16" s="35">
        <f t="shared" si="0"/>
        <v>38</v>
      </c>
      <c r="F16" s="38">
        <f t="shared" si="1"/>
        <v>1634000</v>
      </c>
      <c r="G16" s="30">
        <f t="shared" si="2"/>
        <v>45000</v>
      </c>
      <c r="H16" s="48">
        <f t="shared" si="3"/>
        <v>33</v>
      </c>
      <c r="I16" s="54">
        <f t="shared" si="4"/>
        <v>1485000</v>
      </c>
      <c r="J16" s="56">
        <f t="shared" si="5"/>
        <v>1419000</v>
      </c>
      <c r="K16" s="51">
        <f t="shared" si="6"/>
        <v>2000</v>
      </c>
      <c r="L16" s="56">
        <f t="shared" si="7"/>
        <v>20000</v>
      </c>
      <c r="M16" s="56">
        <f t="shared" si="8"/>
        <v>4620</v>
      </c>
      <c r="N16" s="35">
        <f t="shared" si="9"/>
        <v>1443620</v>
      </c>
      <c r="O16" s="59">
        <f t="shared" si="10"/>
        <v>190380</v>
      </c>
    </row>
    <row r="17" spans="3:15" x14ac:dyDescent="0.25">
      <c r="C17" s="1">
        <v>44000</v>
      </c>
      <c r="D17" s="30">
        <v>44000</v>
      </c>
      <c r="E17" s="35">
        <f t="shared" si="0"/>
        <v>38</v>
      </c>
      <c r="F17" s="38">
        <f t="shared" si="1"/>
        <v>1672000</v>
      </c>
      <c r="G17" s="30">
        <f t="shared" si="2"/>
        <v>45000</v>
      </c>
      <c r="H17" s="48">
        <f t="shared" si="3"/>
        <v>33</v>
      </c>
      <c r="I17" s="54">
        <f t="shared" si="4"/>
        <v>1485000</v>
      </c>
      <c r="J17" s="56">
        <f t="shared" si="5"/>
        <v>1452000</v>
      </c>
      <c r="K17" s="51">
        <f t="shared" si="6"/>
        <v>1000</v>
      </c>
      <c r="L17" s="56">
        <f t="shared" si="7"/>
        <v>10000</v>
      </c>
      <c r="M17" s="56">
        <f t="shared" si="8"/>
        <v>2310</v>
      </c>
      <c r="N17" s="35">
        <f t="shared" si="9"/>
        <v>1464310</v>
      </c>
      <c r="O17" s="59">
        <f t="shared" si="10"/>
        <v>207690</v>
      </c>
    </row>
    <row r="18" spans="3:15" x14ac:dyDescent="0.25">
      <c r="C18" s="29">
        <v>44999</v>
      </c>
      <c r="D18" s="31">
        <v>44999</v>
      </c>
      <c r="E18" s="42">
        <f t="shared" si="0"/>
        <v>38</v>
      </c>
      <c r="F18" s="43">
        <f t="shared" si="1"/>
        <v>1709962</v>
      </c>
      <c r="G18" s="31">
        <f t="shared" si="2"/>
        <v>45000</v>
      </c>
      <c r="H18" s="49">
        <f t="shared" si="3"/>
        <v>33</v>
      </c>
      <c r="I18" s="55">
        <f t="shared" si="4"/>
        <v>1485000</v>
      </c>
      <c r="J18" s="57">
        <f t="shared" si="5"/>
        <v>1484967</v>
      </c>
      <c r="K18" s="52">
        <f t="shared" si="6"/>
        <v>1</v>
      </c>
      <c r="L18" s="57">
        <f t="shared" si="7"/>
        <v>10</v>
      </c>
      <c r="M18" s="57">
        <f t="shared" si="8"/>
        <v>2.31</v>
      </c>
      <c r="N18" s="42">
        <f t="shared" si="9"/>
        <v>1484979.31</v>
      </c>
      <c r="O18" s="60">
        <f t="shared" si="10"/>
        <v>224982.68999999994</v>
      </c>
    </row>
    <row r="19" spans="3:15" x14ac:dyDescent="0.25">
      <c r="C19" s="44">
        <v>45000</v>
      </c>
      <c r="D19" s="45">
        <v>45000</v>
      </c>
      <c r="E19" s="46">
        <f t="shared" si="0"/>
        <v>38</v>
      </c>
      <c r="F19" s="47">
        <f t="shared" si="1"/>
        <v>1710000</v>
      </c>
      <c r="G19" s="30">
        <f t="shared" si="2"/>
        <v>45000</v>
      </c>
      <c r="H19" s="48">
        <f t="shared" si="3"/>
        <v>33</v>
      </c>
      <c r="I19" s="54">
        <f t="shared" si="4"/>
        <v>1485000</v>
      </c>
      <c r="J19" s="56">
        <f t="shared" si="5"/>
        <v>1485000</v>
      </c>
      <c r="K19" s="53">
        <f>G19-C19</f>
        <v>0</v>
      </c>
      <c r="L19" s="58">
        <f t="shared" si="7"/>
        <v>0</v>
      </c>
      <c r="M19" s="58">
        <f t="shared" si="8"/>
        <v>0</v>
      </c>
      <c r="N19" s="35">
        <f t="shared" si="9"/>
        <v>1485000</v>
      </c>
      <c r="O19" s="59">
        <f t="shared" si="10"/>
        <v>225000</v>
      </c>
    </row>
    <row r="20" spans="3:15" x14ac:dyDescent="0.25">
      <c r="C20" s="1">
        <v>46000</v>
      </c>
      <c r="D20" s="32">
        <v>46000</v>
      </c>
      <c r="E20" s="36">
        <f t="shared" si="0"/>
        <v>38</v>
      </c>
      <c r="F20" s="39">
        <f t="shared" si="1"/>
        <v>1748000</v>
      </c>
      <c r="G20" s="30">
        <f t="shared" si="2"/>
        <v>46000</v>
      </c>
      <c r="H20" s="48">
        <f t="shared" si="3"/>
        <v>33</v>
      </c>
      <c r="I20" s="54">
        <f t="shared" si="4"/>
        <v>1518000</v>
      </c>
      <c r="J20" s="56">
        <f t="shared" si="5"/>
        <v>1518000</v>
      </c>
      <c r="K20" s="53">
        <f t="shared" ref="K20:K24" si="11">G20-C20</f>
        <v>0</v>
      </c>
      <c r="L20" s="58">
        <f t="shared" si="7"/>
        <v>0</v>
      </c>
      <c r="M20" s="58">
        <f t="shared" si="8"/>
        <v>0</v>
      </c>
      <c r="N20" s="35">
        <f t="shared" si="9"/>
        <v>1518000</v>
      </c>
      <c r="O20" s="59">
        <f t="shared" si="10"/>
        <v>230000</v>
      </c>
    </row>
    <row r="21" spans="3:15" x14ac:dyDescent="0.25">
      <c r="C21" s="1">
        <v>47000</v>
      </c>
      <c r="D21" s="32">
        <v>47000</v>
      </c>
      <c r="E21" s="36">
        <f t="shared" si="0"/>
        <v>38</v>
      </c>
      <c r="F21" s="39">
        <f t="shared" si="1"/>
        <v>1786000</v>
      </c>
      <c r="G21" s="30">
        <f t="shared" si="2"/>
        <v>47000</v>
      </c>
      <c r="H21" s="48">
        <f t="shared" si="3"/>
        <v>33</v>
      </c>
      <c r="I21" s="54">
        <f t="shared" si="4"/>
        <v>1551000</v>
      </c>
      <c r="J21" s="56">
        <f t="shared" si="5"/>
        <v>1551000</v>
      </c>
      <c r="K21" s="53">
        <f t="shared" si="11"/>
        <v>0</v>
      </c>
      <c r="L21" s="58">
        <f t="shared" si="7"/>
        <v>0</v>
      </c>
      <c r="M21" s="58">
        <f t="shared" si="8"/>
        <v>0</v>
      </c>
      <c r="N21" s="35">
        <f t="shared" si="9"/>
        <v>1551000</v>
      </c>
      <c r="O21" s="59">
        <f t="shared" si="10"/>
        <v>235000</v>
      </c>
    </row>
    <row r="22" spans="3:15" x14ac:dyDescent="0.25">
      <c r="C22" s="1">
        <v>48000</v>
      </c>
      <c r="D22" s="32">
        <v>48000</v>
      </c>
      <c r="E22" s="36">
        <f t="shared" si="0"/>
        <v>38</v>
      </c>
      <c r="F22" s="39">
        <f t="shared" si="1"/>
        <v>1824000</v>
      </c>
      <c r="G22" s="30">
        <f t="shared" si="2"/>
        <v>48000</v>
      </c>
      <c r="H22" s="48">
        <f t="shared" si="3"/>
        <v>33</v>
      </c>
      <c r="I22" s="54">
        <f t="shared" si="4"/>
        <v>1584000</v>
      </c>
      <c r="J22" s="56">
        <f t="shared" si="5"/>
        <v>1584000</v>
      </c>
      <c r="K22" s="53">
        <f t="shared" si="11"/>
        <v>0</v>
      </c>
      <c r="L22" s="58">
        <f t="shared" si="7"/>
        <v>0</v>
      </c>
      <c r="M22" s="58">
        <f t="shared" si="8"/>
        <v>0</v>
      </c>
      <c r="N22" s="35">
        <f t="shared" si="9"/>
        <v>1584000</v>
      </c>
      <c r="O22" s="59">
        <f t="shared" si="10"/>
        <v>240000</v>
      </c>
    </row>
    <row r="23" spans="3:15" x14ac:dyDescent="0.25">
      <c r="C23" s="1">
        <v>49000</v>
      </c>
      <c r="D23" s="32">
        <v>49000</v>
      </c>
      <c r="E23" s="36">
        <f t="shared" si="0"/>
        <v>38</v>
      </c>
      <c r="F23" s="39">
        <f t="shared" si="1"/>
        <v>1862000</v>
      </c>
      <c r="G23" s="30">
        <f t="shared" si="2"/>
        <v>49000</v>
      </c>
      <c r="H23" s="48">
        <f t="shared" si="3"/>
        <v>33</v>
      </c>
      <c r="I23" s="54">
        <f t="shared" si="4"/>
        <v>1617000</v>
      </c>
      <c r="J23" s="56">
        <f t="shared" si="5"/>
        <v>1617000</v>
      </c>
      <c r="K23" s="53">
        <f t="shared" si="11"/>
        <v>0</v>
      </c>
      <c r="L23" s="58">
        <f t="shared" si="7"/>
        <v>0</v>
      </c>
      <c r="M23" s="58">
        <f t="shared" si="8"/>
        <v>0</v>
      </c>
      <c r="N23" s="35">
        <f t="shared" si="9"/>
        <v>1617000</v>
      </c>
      <c r="O23" s="59">
        <f t="shared" si="10"/>
        <v>245000</v>
      </c>
    </row>
    <row r="24" spans="3:15" ht="15.75" thickBot="1" x14ac:dyDescent="0.3">
      <c r="C24" s="33">
        <v>50000</v>
      </c>
      <c r="D24" s="34">
        <v>50000</v>
      </c>
      <c r="E24" s="37">
        <f t="shared" si="0"/>
        <v>38</v>
      </c>
      <c r="F24" s="41">
        <f t="shared" si="1"/>
        <v>1900000</v>
      </c>
      <c r="G24" s="68">
        <f t="shared" si="2"/>
        <v>50000</v>
      </c>
      <c r="H24" s="50">
        <f t="shared" si="3"/>
        <v>33</v>
      </c>
      <c r="I24" s="61">
        <f t="shared" si="4"/>
        <v>1650000</v>
      </c>
      <c r="J24" s="62">
        <f t="shared" si="5"/>
        <v>1650000</v>
      </c>
      <c r="K24" s="63">
        <f t="shared" si="11"/>
        <v>0</v>
      </c>
      <c r="L24" s="64">
        <f t="shared" si="7"/>
        <v>0</v>
      </c>
      <c r="M24" s="64">
        <f t="shared" si="8"/>
        <v>0</v>
      </c>
      <c r="N24" s="65">
        <f t="shared" si="9"/>
        <v>1650000</v>
      </c>
      <c r="O24" s="66">
        <f t="shared" si="10"/>
        <v>250000</v>
      </c>
    </row>
  </sheetData>
  <mergeCells count="6">
    <mergeCell ref="D1:F1"/>
    <mergeCell ref="G6:O6"/>
    <mergeCell ref="A6:B6"/>
    <mergeCell ref="D6:F6"/>
    <mergeCell ref="D2:F2"/>
    <mergeCell ref="D3:F3"/>
  </mergeCells>
  <conditionalFormatting sqref="O1:O1048576">
    <cfRule type="colorScale" priority="1">
      <colorScale>
        <cfvo type="min"/>
        <cfvo type="num" val="0"/>
        <cfvo type="max"/>
        <color rgb="FFF8696B"/>
        <color theme="0"/>
        <color rgb="FF63BE7B"/>
      </colorScale>
    </cfRule>
    <cfRule type="colorScale" priority="2">
      <colorScale>
        <cfvo type="min"/>
        <cfvo type="percentile" val="0"/>
        <cfvo type="max"/>
        <color rgb="FFF8696B"/>
        <color theme="0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Jülich</dc:creator>
  <cp:lastModifiedBy>Fabian Jülich</cp:lastModifiedBy>
  <dcterms:created xsi:type="dcterms:W3CDTF">2023-10-26T16:37:41Z</dcterms:created>
  <dcterms:modified xsi:type="dcterms:W3CDTF">2023-10-26T18:04:28Z</dcterms:modified>
</cp:coreProperties>
</file>