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k\programming\datascience\"/>
    </mc:Choice>
  </mc:AlternateContent>
  <bookViews>
    <workbookView xWindow="0" yWindow="0" windowWidth="19344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V39" i="1" s="1"/>
  <c r="T34" i="1"/>
  <c r="Z67" i="1"/>
  <c r="U67" i="1"/>
  <c r="AA66" i="1"/>
  <c r="AB66" i="1" s="1"/>
  <c r="V66" i="1"/>
  <c r="W66" i="1" s="1"/>
  <c r="AA65" i="1"/>
  <c r="AB65" i="1" s="1"/>
  <c r="V65" i="1"/>
  <c r="W65" i="1" s="1"/>
  <c r="AA64" i="1"/>
  <c r="AB64" i="1" s="1"/>
  <c r="V64" i="1"/>
  <c r="W64" i="1" s="1"/>
  <c r="AA63" i="1"/>
  <c r="AB63" i="1" s="1"/>
  <c r="V63" i="1"/>
  <c r="W63" i="1" s="1"/>
  <c r="AA62" i="1"/>
  <c r="AB62" i="1" s="1"/>
  <c r="V62" i="1"/>
  <c r="W62" i="1" s="1"/>
  <c r="AA61" i="1"/>
  <c r="AB61" i="1" s="1"/>
  <c r="V61" i="1"/>
  <c r="W61" i="1" s="1"/>
  <c r="AA60" i="1"/>
  <c r="AB60" i="1" s="1"/>
  <c r="V60" i="1"/>
  <c r="W60" i="1" s="1"/>
  <c r="AA59" i="1"/>
  <c r="AB59" i="1" s="1"/>
  <c r="V59" i="1"/>
  <c r="W59" i="1" s="1"/>
  <c r="AA58" i="1"/>
  <c r="AB58" i="1" s="1"/>
  <c r="V58" i="1"/>
  <c r="W58" i="1" s="1"/>
  <c r="AA57" i="1"/>
  <c r="AB57" i="1" s="1"/>
  <c r="AB67" i="1" s="1"/>
  <c r="AB68" i="1" s="1"/>
  <c r="V57" i="1"/>
  <c r="W57" i="1" s="1"/>
  <c r="W67" i="1" s="1"/>
  <c r="W68" i="1" s="1"/>
  <c r="W69" i="1" s="1"/>
  <c r="T39" i="1" l="1"/>
  <c r="V67" i="1"/>
  <c r="J163" i="1" l="1"/>
  <c r="H167" i="1"/>
  <c r="H165" i="1"/>
  <c r="H164" i="1"/>
  <c r="J162" i="1"/>
  <c r="G162" i="1"/>
  <c r="K158" i="1"/>
  <c r="K159" i="1"/>
  <c r="K157" i="1"/>
  <c r="H158" i="1"/>
  <c r="H159" i="1"/>
  <c r="H160" i="1"/>
  <c r="H157" i="1"/>
  <c r="J161" i="1"/>
  <c r="G161" i="1"/>
  <c r="H152" i="1"/>
  <c r="H148" i="1"/>
  <c r="H149" i="1"/>
  <c r="H147" i="1"/>
  <c r="M144" i="1"/>
  <c r="H143" i="1"/>
  <c r="M145" i="1"/>
  <c r="I139" i="1"/>
  <c r="L128" i="1" s="1"/>
  <c r="H140" i="1"/>
  <c r="H139" i="1"/>
  <c r="K128" i="1" s="1"/>
  <c r="I138" i="1"/>
  <c r="H138" i="1"/>
  <c r="T104" i="1"/>
  <c r="O103" i="1"/>
  <c r="P99" i="1"/>
  <c r="S93" i="1" s="1"/>
  <c r="O99" i="1"/>
  <c r="R93" i="1" s="1"/>
  <c r="L113" i="1"/>
  <c r="J96" i="1"/>
  <c r="J97" i="1"/>
  <c r="J98" i="1"/>
  <c r="J99" i="1"/>
  <c r="J100" i="1"/>
  <c r="J101" i="1"/>
  <c r="J102" i="1"/>
  <c r="J103" i="1"/>
  <c r="J104" i="1"/>
  <c r="J105" i="1"/>
  <c r="I111" i="1"/>
  <c r="K95" i="1" s="1"/>
  <c r="H111" i="1"/>
  <c r="J106" i="1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0" i="1"/>
  <c r="I58" i="1"/>
  <c r="H58" i="1"/>
  <c r="J58" i="1" s="1"/>
  <c r="H47" i="1"/>
  <c r="H48" i="1"/>
  <c r="H49" i="1"/>
  <c r="H50" i="1"/>
  <c r="H51" i="1"/>
  <c r="H52" i="1"/>
  <c r="H53" i="1"/>
  <c r="H46" i="1"/>
  <c r="J45" i="1"/>
  <c r="H32" i="1"/>
  <c r="L136" i="1" l="1"/>
  <c r="L127" i="1"/>
  <c r="I140" i="1" s="1"/>
  <c r="L135" i="1"/>
  <c r="L134" i="1"/>
  <c r="L133" i="1"/>
  <c r="L132" i="1"/>
  <c r="L137" i="1"/>
  <c r="L131" i="1"/>
  <c r="L129" i="1"/>
  <c r="L130" i="1"/>
  <c r="K133" i="1"/>
  <c r="K132" i="1"/>
  <c r="K130" i="1"/>
  <c r="K127" i="1"/>
  <c r="K131" i="1"/>
  <c r="K129" i="1"/>
  <c r="R96" i="1"/>
  <c r="S92" i="1"/>
  <c r="S96" i="1"/>
  <c r="R97" i="1"/>
  <c r="R94" i="1"/>
  <c r="S95" i="1"/>
  <c r="S94" i="1"/>
  <c r="R95" i="1"/>
  <c r="R92" i="1"/>
  <c r="K105" i="1"/>
  <c r="J95" i="1"/>
  <c r="J93" i="1"/>
  <c r="K94" i="1"/>
  <c r="K101" i="1"/>
  <c r="K104" i="1"/>
  <c r="K100" i="1"/>
  <c r="K96" i="1"/>
  <c r="J109" i="1"/>
  <c r="J108" i="1"/>
  <c r="J94" i="1"/>
  <c r="K102" i="1"/>
  <c r="K98" i="1"/>
  <c r="K93" i="1"/>
  <c r="J107" i="1"/>
  <c r="K92" i="1"/>
  <c r="I112" i="1" s="1"/>
  <c r="K103" i="1"/>
  <c r="K99" i="1"/>
  <c r="K97" i="1"/>
  <c r="J92" i="1"/>
  <c r="N60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E529" i="1"/>
  <c r="B529" i="1"/>
  <c r="E528" i="1"/>
  <c r="B528" i="1"/>
  <c r="E527" i="1"/>
  <c r="B527" i="1"/>
  <c r="E526" i="1"/>
  <c r="B526" i="1"/>
  <c r="E525" i="1"/>
  <c r="B525" i="1"/>
  <c r="E524" i="1"/>
  <c r="B524" i="1"/>
  <c r="E523" i="1"/>
  <c r="B523" i="1"/>
  <c r="E522" i="1"/>
  <c r="B522" i="1"/>
  <c r="E521" i="1"/>
  <c r="B521" i="1"/>
  <c r="E520" i="1"/>
  <c r="B520" i="1"/>
  <c r="E519" i="1"/>
  <c r="B519" i="1"/>
  <c r="E518" i="1"/>
  <c r="B518" i="1"/>
  <c r="E517" i="1"/>
  <c r="B517" i="1"/>
  <c r="E516" i="1"/>
  <c r="B516" i="1"/>
  <c r="E515" i="1"/>
  <c r="B515" i="1"/>
  <c r="E514" i="1"/>
  <c r="B514" i="1"/>
  <c r="E513" i="1"/>
  <c r="B513" i="1"/>
  <c r="E512" i="1"/>
  <c r="B512" i="1"/>
  <c r="E511" i="1"/>
  <c r="B511" i="1"/>
  <c r="E510" i="1"/>
  <c r="B510" i="1"/>
  <c r="E509" i="1"/>
  <c r="B509" i="1"/>
  <c r="E508" i="1"/>
  <c r="B508" i="1"/>
  <c r="E507" i="1"/>
  <c r="B507" i="1"/>
  <c r="E506" i="1"/>
  <c r="B506" i="1"/>
  <c r="E505" i="1"/>
  <c r="B505" i="1"/>
  <c r="E504" i="1"/>
  <c r="B504" i="1"/>
  <c r="E503" i="1"/>
  <c r="B503" i="1"/>
  <c r="E502" i="1"/>
  <c r="B502" i="1"/>
  <c r="E501" i="1"/>
  <c r="B501" i="1"/>
  <c r="E500" i="1"/>
  <c r="B500" i="1"/>
  <c r="E499" i="1"/>
  <c r="B499" i="1"/>
  <c r="E498" i="1"/>
  <c r="B498" i="1"/>
  <c r="E497" i="1"/>
  <c r="B497" i="1"/>
  <c r="E496" i="1"/>
  <c r="B496" i="1"/>
  <c r="E495" i="1"/>
  <c r="B495" i="1"/>
  <c r="E494" i="1"/>
  <c r="B494" i="1"/>
  <c r="E493" i="1"/>
  <c r="B493" i="1"/>
  <c r="E492" i="1"/>
  <c r="B492" i="1"/>
  <c r="E491" i="1"/>
  <c r="B491" i="1"/>
  <c r="E490" i="1"/>
  <c r="B490" i="1"/>
  <c r="E489" i="1"/>
  <c r="B489" i="1"/>
  <c r="E488" i="1"/>
  <c r="B488" i="1"/>
  <c r="E487" i="1"/>
  <c r="B487" i="1"/>
  <c r="E486" i="1"/>
  <c r="B486" i="1"/>
  <c r="E485" i="1"/>
  <c r="B485" i="1"/>
  <c r="E484" i="1"/>
  <c r="B484" i="1"/>
  <c r="E483" i="1"/>
  <c r="B483" i="1"/>
  <c r="E482" i="1"/>
  <c r="B482" i="1"/>
  <c r="E481" i="1"/>
  <c r="B481" i="1"/>
  <c r="E480" i="1"/>
  <c r="B480" i="1"/>
  <c r="E479" i="1"/>
  <c r="B479" i="1"/>
  <c r="E478" i="1"/>
  <c r="B478" i="1"/>
  <c r="E477" i="1"/>
  <c r="B477" i="1"/>
  <c r="E476" i="1"/>
  <c r="B476" i="1"/>
  <c r="E475" i="1"/>
  <c r="B475" i="1"/>
  <c r="E474" i="1"/>
  <c r="B474" i="1"/>
  <c r="E473" i="1"/>
  <c r="B473" i="1"/>
  <c r="E472" i="1"/>
  <c r="B472" i="1"/>
  <c r="E471" i="1"/>
  <c r="B471" i="1"/>
  <c r="E470" i="1"/>
  <c r="B470" i="1"/>
  <c r="E469" i="1"/>
  <c r="B469" i="1"/>
  <c r="E468" i="1"/>
  <c r="B468" i="1"/>
  <c r="E467" i="1"/>
  <c r="B467" i="1"/>
  <c r="E466" i="1"/>
  <c r="B466" i="1"/>
  <c r="E465" i="1"/>
  <c r="B465" i="1"/>
  <c r="E464" i="1"/>
  <c r="B464" i="1"/>
  <c r="E463" i="1"/>
  <c r="B463" i="1"/>
  <c r="E462" i="1"/>
  <c r="B462" i="1"/>
  <c r="E461" i="1"/>
  <c r="B461" i="1"/>
  <c r="E460" i="1"/>
  <c r="B460" i="1"/>
  <c r="E459" i="1"/>
  <c r="B459" i="1"/>
  <c r="E458" i="1"/>
  <c r="B458" i="1"/>
  <c r="E457" i="1"/>
  <c r="B457" i="1"/>
  <c r="E456" i="1"/>
  <c r="B456" i="1"/>
  <c r="E455" i="1"/>
  <c r="B455" i="1"/>
  <c r="E454" i="1"/>
  <c r="B454" i="1"/>
  <c r="E453" i="1"/>
  <c r="B453" i="1"/>
  <c r="E452" i="1"/>
  <c r="B452" i="1"/>
  <c r="E451" i="1"/>
  <c r="B451" i="1"/>
  <c r="E450" i="1"/>
  <c r="B450" i="1"/>
  <c r="E449" i="1"/>
  <c r="B449" i="1"/>
  <c r="E448" i="1"/>
  <c r="B448" i="1"/>
  <c r="E447" i="1"/>
  <c r="B447" i="1"/>
  <c r="E446" i="1"/>
  <c r="B446" i="1"/>
  <c r="E445" i="1"/>
  <c r="B445" i="1"/>
  <c r="E444" i="1"/>
  <c r="B444" i="1"/>
  <c r="E443" i="1"/>
  <c r="B443" i="1"/>
  <c r="E442" i="1"/>
  <c r="B442" i="1"/>
  <c r="E441" i="1"/>
  <c r="B441" i="1"/>
  <c r="E440" i="1"/>
  <c r="B440" i="1"/>
  <c r="E439" i="1"/>
  <c r="B439" i="1"/>
  <c r="E438" i="1"/>
  <c r="B438" i="1"/>
  <c r="E437" i="1"/>
  <c r="B437" i="1"/>
  <c r="E436" i="1"/>
  <c r="B436" i="1"/>
  <c r="E435" i="1"/>
  <c r="B435" i="1"/>
  <c r="E434" i="1"/>
  <c r="B434" i="1"/>
  <c r="E433" i="1"/>
  <c r="B433" i="1"/>
  <c r="E432" i="1"/>
  <c r="B432" i="1"/>
  <c r="E431" i="1"/>
  <c r="B431" i="1"/>
  <c r="E430" i="1"/>
  <c r="B430" i="1"/>
  <c r="E429" i="1"/>
  <c r="B429" i="1"/>
  <c r="E428" i="1"/>
  <c r="B428" i="1"/>
  <c r="E427" i="1"/>
  <c r="B427" i="1"/>
  <c r="E426" i="1"/>
  <c r="B426" i="1"/>
  <c r="E425" i="1"/>
  <c r="B425" i="1"/>
  <c r="E424" i="1"/>
  <c r="B424" i="1"/>
  <c r="E423" i="1"/>
  <c r="B423" i="1"/>
  <c r="E422" i="1"/>
  <c r="B422" i="1"/>
  <c r="E421" i="1"/>
  <c r="B421" i="1"/>
  <c r="E420" i="1"/>
  <c r="B420" i="1"/>
  <c r="E419" i="1"/>
  <c r="B419" i="1"/>
  <c r="E418" i="1"/>
  <c r="B418" i="1"/>
  <c r="E417" i="1"/>
  <c r="B417" i="1"/>
  <c r="E416" i="1"/>
  <c r="B416" i="1"/>
  <c r="E415" i="1"/>
  <c r="B415" i="1"/>
  <c r="E414" i="1"/>
  <c r="B414" i="1"/>
  <c r="E413" i="1"/>
  <c r="B413" i="1"/>
  <c r="E412" i="1"/>
  <c r="B412" i="1"/>
  <c r="E411" i="1"/>
  <c r="B411" i="1"/>
  <c r="E410" i="1"/>
  <c r="B410" i="1"/>
  <c r="E409" i="1"/>
  <c r="B409" i="1"/>
  <c r="E408" i="1"/>
  <c r="B408" i="1"/>
  <c r="E407" i="1"/>
  <c r="B407" i="1"/>
  <c r="E406" i="1"/>
  <c r="B406" i="1"/>
  <c r="E405" i="1"/>
  <c r="B405" i="1"/>
  <c r="E404" i="1"/>
  <c r="B404" i="1"/>
  <c r="E403" i="1"/>
  <c r="B403" i="1"/>
  <c r="E402" i="1"/>
  <c r="B402" i="1"/>
  <c r="E401" i="1"/>
  <c r="B401" i="1"/>
  <c r="E400" i="1"/>
  <c r="B400" i="1"/>
  <c r="E399" i="1"/>
  <c r="B399" i="1"/>
  <c r="E398" i="1"/>
  <c r="B398" i="1"/>
  <c r="E397" i="1"/>
  <c r="B397" i="1"/>
  <c r="E396" i="1"/>
  <c r="B396" i="1"/>
  <c r="E395" i="1"/>
  <c r="B395" i="1"/>
  <c r="E394" i="1"/>
  <c r="B394" i="1"/>
  <c r="E393" i="1"/>
  <c r="B393" i="1"/>
  <c r="E392" i="1"/>
  <c r="B392" i="1"/>
  <c r="E391" i="1"/>
  <c r="B391" i="1"/>
  <c r="E390" i="1"/>
  <c r="B390" i="1"/>
  <c r="E389" i="1"/>
  <c r="B389" i="1"/>
  <c r="E388" i="1"/>
  <c r="B388" i="1"/>
  <c r="E387" i="1"/>
  <c r="B387" i="1"/>
  <c r="E386" i="1"/>
  <c r="B386" i="1"/>
  <c r="E385" i="1"/>
  <c r="B385" i="1"/>
  <c r="E384" i="1"/>
  <c r="B384" i="1"/>
  <c r="E383" i="1"/>
  <c r="B383" i="1"/>
  <c r="E382" i="1"/>
  <c r="B382" i="1"/>
  <c r="E381" i="1"/>
  <c r="B381" i="1"/>
  <c r="E380" i="1"/>
  <c r="B380" i="1"/>
  <c r="E379" i="1"/>
  <c r="B379" i="1"/>
  <c r="E378" i="1"/>
  <c r="B378" i="1"/>
  <c r="E377" i="1"/>
  <c r="B377" i="1"/>
  <c r="E376" i="1"/>
  <c r="B376" i="1"/>
  <c r="E375" i="1"/>
  <c r="B375" i="1"/>
  <c r="E374" i="1"/>
  <c r="B374" i="1"/>
  <c r="E373" i="1"/>
  <c r="B373" i="1"/>
  <c r="E372" i="1"/>
  <c r="B372" i="1"/>
  <c r="E371" i="1"/>
  <c r="B371" i="1"/>
  <c r="E370" i="1"/>
  <c r="B370" i="1"/>
  <c r="E369" i="1"/>
  <c r="B369" i="1"/>
  <c r="E368" i="1"/>
  <c r="B368" i="1"/>
  <c r="E367" i="1"/>
  <c r="B367" i="1"/>
  <c r="E366" i="1"/>
  <c r="B366" i="1"/>
  <c r="E365" i="1"/>
  <c r="B365" i="1"/>
  <c r="E364" i="1"/>
  <c r="B364" i="1"/>
  <c r="E363" i="1"/>
  <c r="B363" i="1"/>
  <c r="E362" i="1"/>
  <c r="B362" i="1"/>
  <c r="E361" i="1"/>
  <c r="B361" i="1"/>
  <c r="E360" i="1"/>
  <c r="B360" i="1"/>
  <c r="E359" i="1"/>
  <c r="B359" i="1"/>
  <c r="E358" i="1"/>
  <c r="B358" i="1"/>
  <c r="E357" i="1"/>
  <c r="B357" i="1"/>
  <c r="E356" i="1"/>
  <c r="B356" i="1"/>
  <c r="E355" i="1"/>
  <c r="B355" i="1"/>
  <c r="E354" i="1"/>
  <c r="B354" i="1"/>
  <c r="E353" i="1"/>
  <c r="B353" i="1"/>
  <c r="E352" i="1"/>
  <c r="B352" i="1"/>
  <c r="E351" i="1"/>
  <c r="B351" i="1"/>
  <c r="E350" i="1"/>
  <c r="B350" i="1"/>
  <c r="E349" i="1"/>
  <c r="B349" i="1"/>
  <c r="E348" i="1"/>
  <c r="B348" i="1"/>
  <c r="E347" i="1"/>
  <c r="B347" i="1"/>
  <c r="E346" i="1"/>
  <c r="B346" i="1"/>
  <c r="E345" i="1"/>
  <c r="B345" i="1"/>
  <c r="E344" i="1"/>
  <c r="B344" i="1"/>
  <c r="E343" i="1"/>
  <c r="B343" i="1"/>
  <c r="E342" i="1"/>
  <c r="B342" i="1"/>
  <c r="E341" i="1"/>
  <c r="B341" i="1"/>
  <c r="E340" i="1"/>
  <c r="B340" i="1"/>
  <c r="E339" i="1"/>
  <c r="B339" i="1"/>
  <c r="E338" i="1"/>
  <c r="B338" i="1"/>
  <c r="E337" i="1"/>
  <c r="B337" i="1"/>
  <c r="E336" i="1"/>
  <c r="B336" i="1"/>
  <c r="E335" i="1"/>
  <c r="B335" i="1"/>
  <c r="E334" i="1"/>
  <c r="B334" i="1"/>
  <c r="E333" i="1"/>
  <c r="B333" i="1"/>
  <c r="E332" i="1"/>
  <c r="B332" i="1"/>
  <c r="E331" i="1"/>
  <c r="B331" i="1"/>
  <c r="E330" i="1"/>
  <c r="B330" i="1"/>
  <c r="E329" i="1"/>
  <c r="B329" i="1"/>
  <c r="E328" i="1"/>
  <c r="B328" i="1"/>
  <c r="E327" i="1"/>
  <c r="B327" i="1"/>
  <c r="E326" i="1"/>
  <c r="B326" i="1"/>
  <c r="E325" i="1"/>
  <c r="B325" i="1"/>
  <c r="E324" i="1"/>
  <c r="B324" i="1"/>
  <c r="E323" i="1"/>
  <c r="B323" i="1"/>
  <c r="E322" i="1"/>
  <c r="B322" i="1"/>
  <c r="E321" i="1"/>
  <c r="B321" i="1"/>
  <c r="E320" i="1"/>
  <c r="B320" i="1"/>
  <c r="E319" i="1"/>
  <c r="B319" i="1"/>
  <c r="E318" i="1"/>
  <c r="B318" i="1"/>
  <c r="E317" i="1"/>
  <c r="B317" i="1"/>
  <c r="E316" i="1"/>
  <c r="B316" i="1"/>
  <c r="E315" i="1"/>
  <c r="B315" i="1"/>
  <c r="E314" i="1"/>
  <c r="B314" i="1"/>
  <c r="E313" i="1"/>
  <c r="B313" i="1"/>
  <c r="E312" i="1"/>
  <c r="B312" i="1"/>
  <c r="E311" i="1"/>
  <c r="B311" i="1"/>
  <c r="E310" i="1"/>
  <c r="B310" i="1"/>
  <c r="E309" i="1"/>
  <c r="B309" i="1"/>
  <c r="E308" i="1"/>
  <c r="B308" i="1"/>
  <c r="E307" i="1"/>
  <c r="B307" i="1"/>
  <c r="E306" i="1"/>
  <c r="B306" i="1"/>
  <c r="E305" i="1"/>
  <c r="B305" i="1"/>
  <c r="E304" i="1"/>
  <c r="B304" i="1"/>
  <c r="E303" i="1"/>
  <c r="B303" i="1"/>
  <c r="E302" i="1"/>
  <c r="B302" i="1"/>
  <c r="E301" i="1"/>
  <c r="B301" i="1"/>
  <c r="E300" i="1"/>
  <c r="B300" i="1"/>
  <c r="E299" i="1"/>
  <c r="B299" i="1"/>
  <c r="E298" i="1"/>
  <c r="B298" i="1"/>
  <c r="E297" i="1"/>
  <c r="B297" i="1"/>
  <c r="E296" i="1"/>
  <c r="B296" i="1"/>
  <c r="E295" i="1"/>
  <c r="B295" i="1"/>
  <c r="E294" i="1"/>
  <c r="B294" i="1"/>
  <c r="E293" i="1"/>
  <c r="B293" i="1"/>
  <c r="E292" i="1"/>
  <c r="B292" i="1"/>
  <c r="E291" i="1"/>
  <c r="B291" i="1"/>
  <c r="E290" i="1"/>
  <c r="B290" i="1"/>
  <c r="E289" i="1"/>
  <c r="B289" i="1"/>
  <c r="E288" i="1"/>
  <c r="B288" i="1"/>
  <c r="E287" i="1"/>
  <c r="B287" i="1"/>
  <c r="E286" i="1"/>
  <c r="B286" i="1"/>
  <c r="E285" i="1"/>
  <c r="B285" i="1"/>
  <c r="E284" i="1"/>
  <c r="B284" i="1"/>
  <c r="E283" i="1"/>
  <c r="B283" i="1"/>
  <c r="E282" i="1"/>
  <c r="B282" i="1"/>
  <c r="E281" i="1"/>
  <c r="B281" i="1"/>
  <c r="E280" i="1"/>
  <c r="B280" i="1"/>
  <c r="E279" i="1"/>
  <c r="B279" i="1"/>
  <c r="E278" i="1"/>
  <c r="B278" i="1"/>
  <c r="E277" i="1"/>
  <c r="B277" i="1"/>
  <c r="E276" i="1"/>
  <c r="B276" i="1"/>
  <c r="E275" i="1"/>
  <c r="B275" i="1"/>
  <c r="E274" i="1"/>
  <c r="B274" i="1"/>
  <c r="E273" i="1"/>
  <c r="B273" i="1"/>
  <c r="E272" i="1"/>
  <c r="B272" i="1"/>
  <c r="E271" i="1"/>
  <c r="B271" i="1"/>
  <c r="E270" i="1"/>
  <c r="B270" i="1"/>
  <c r="E269" i="1"/>
  <c r="B269" i="1"/>
  <c r="E268" i="1"/>
  <c r="B268" i="1"/>
  <c r="E267" i="1"/>
  <c r="B267" i="1"/>
  <c r="E266" i="1"/>
  <c r="B266" i="1"/>
  <c r="E265" i="1"/>
  <c r="B265" i="1"/>
  <c r="E264" i="1"/>
  <c r="B264" i="1"/>
  <c r="E263" i="1"/>
  <c r="B263" i="1"/>
  <c r="E262" i="1"/>
  <c r="B262" i="1"/>
  <c r="E261" i="1"/>
  <c r="B261" i="1"/>
  <c r="E260" i="1"/>
  <c r="B260" i="1"/>
  <c r="E259" i="1"/>
  <c r="B259" i="1"/>
  <c r="E258" i="1"/>
  <c r="B258" i="1"/>
  <c r="E257" i="1"/>
  <c r="B257" i="1"/>
  <c r="E256" i="1"/>
  <c r="B256" i="1"/>
  <c r="E255" i="1"/>
  <c r="B255" i="1"/>
  <c r="E254" i="1"/>
  <c r="B254" i="1"/>
  <c r="E253" i="1"/>
  <c r="B253" i="1"/>
  <c r="E252" i="1"/>
  <c r="B252" i="1"/>
  <c r="E251" i="1"/>
  <c r="B251" i="1"/>
  <c r="E250" i="1"/>
  <c r="B250" i="1"/>
  <c r="E249" i="1"/>
  <c r="B249" i="1"/>
  <c r="E248" i="1"/>
  <c r="B248" i="1"/>
  <c r="E247" i="1"/>
  <c r="B247" i="1"/>
  <c r="E246" i="1"/>
  <c r="B246" i="1"/>
  <c r="E245" i="1"/>
  <c r="B245" i="1"/>
  <c r="E244" i="1"/>
  <c r="B244" i="1"/>
  <c r="E243" i="1"/>
  <c r="B243" i="1"/>
  <c r="E242" i="1"/>
  <c r="B242" i="1"/>
  <c r="E241" i="1"/>
  <c r="B241" i="1"/>
  <c r="E240" i="1"/>
  <c r="B240" i="1"/>
  <c r="E239" i="1"/>
  <c r="B239" i="1"/>
  <c r="E238" i="1"/>
  <c r="B238" i="1"/>
  <c r="E237" i="1"/>
  <c r="B237" i="1"/>
  <c r="E236" i="1"/>
  <c r="B236" i="1"/>
  <c r="E235" i="1"/>
  <c r="B235" i="1"/>
  <c r="E234" i="1"/>
  <c r="B234" i="1"/>
  <c r="E233" i="1"/>
  <c r="B233" i="1"/>
  <c r="E232" i="1"/>
  <c r="B232" i="1"/>
  <c r="E231" i="1"/>
  <c r="B231" i="1"/>
  <c r="E230" i="1"/>
  <c r="B230" i="1"/>
  <c r="E229" i="1"/>
  <c r="B229" i="1"/>
  <c r="E228" i="1"/>
  <c r="B228" i="1"/>
  <c r="E227" i="1"/>
  <c r="B227" i="1"/>
  <c r="E226" i="1"/>
  <c r="B226" i="1"/>
  <c r="E225" i="1"/>
  <c r="B225" i="1"/>
  <c r="E224" i="1"/>
  <c r="B224" i="1"/>
  <c r="E223" i="1"/>
  <c r="B223" i="1"/>
  <c r="E222" i="1"/>
  <c r="B222" i="1"/>
  <c r="E221" i="1"/>
  <c r="B221" i="1"/>
  <c r="E220" i="1"/>
  <c r="B220" i="1"/>
  <c r="E219" i="1"/>
  <c r="B219" i="1"/>
  <c r="E218" i="1"/>
  <c r="B218" i="1"/>
  <c r="E217" i="1"/>
  <c r="B217" i="1"/>
  <c r="E216" i="1"/>
  <c r="B216" i="1"/>
  <c r="E215" i="1"/>
  <c r="B215" i="1"/>
  <c r="E214" i="1"/>
  <c r="B214" i="1"/>
  <c r="E213" i="1"/>
  <c r="B213" i="1"/>
  <c r="E212" i="1"/>
  <c r="B212" i="1"/>
  <c r="E211" i="1"/>
  <c r="B211" i="1"/>
  <c r="E210" i="1"/>
  <c r="B210" i="1"/>
  <c r="E209" i="1"/>
  <c r="B209" i="1"/>
  <c r="E208" i="1"/>
  <c r="B208" i="1"/>
  <c r="E207" i="1"/>
  <c r="B207" i="1"/>
  <c r="E206" i="1"/>
  <c r="B206" i="1"/>
  <c r="E205" i="1"/>
  <c r="B205" i="1"/>
  <c r="E204" i="1"/>
  <c r="B204" i="1"/>
  <c r="E203" i="1"/>
  <c r="B203" i="1"/>
  <c r="E202" i="1"/>
  <c r="B202" i="1"/>
  <c r="E201" i="1"/>
  <c r="B201" i="1"/>
  <c r="E200" i="1"/>
  <c r="B200" i="1"/>
  <c r="E199" i="1"/>
  <c r="B199" i="1"/>
  <c r="E198" i="1"/>
  <c r="B198" i="1"/>
  <c r="E197" i="1"/>
  <c r="B197" i="1"/>
  <c r="E196" i="1"/>
  <c r="B196" i="1"/>
  <c r="E195" i="1"/>
  <c r="B195" i="1"/>
  <c r="E194" i="1"/>
  <c r="B194" i="1"/>
  <c r="E193" i="1"/>
  <c r="B193" i="1"/>
  <c r="E192" i="1"/>
  <c r="B192" i="1"/>
  <c r="E191" i="1"/>
  <c r="B191" i="1"/>
  <c r="E190" i="1"/>
  <c r="B190" i="1"/>
  <c r="E189" i="1"/>
  <c r="B189" i="1"/>
  <c r="E188" i="1"/>
  <c r="B188" i="1"/>
  <c r="E187" i="1"/>
  <c r="B187" i="1"/>
  <c r="E186" i="1"/>
  <c r="B186" i="1"/>
  <c r="E185" i="1"/>
  <c r="B185" i="1"/>
  <c r="E184" i="1"/>
  <c r="B184" i="1"/>
  <c r="E183" i="1"/>
  <c r="B183" i="1"/>
  <c r="E182" i="1"/>
  <c r="B182" i="1"/>
  <c r="E181" i="1"/>
  <c r="B181" i="1"/>
  <c r="E180" i="1"/>
  <c r="B180" i="1"/>
  <c r="E179" i="1"/>
  <c r="B179" i="1"/>
  <c r="E178" i="1"/>
  <c r="B178" i="1"/>
  <c r="E177" i="1"/>
  <c r="B177" i="1"/>
  <c r="E176" i="1"/>
  <c r="B176" i="1"/>
  <c r="E175" i="1"/>
  <c r="B175" i="1"/>
  <c r="E174" i="1"/>
  <c r="B174" i="1"/>
  <c r="E173" i="1"/>
  <c r="B173" i="1"/>
  <c r="E172" i="1"/>
  <c r="B172" i="1"/>
  <c r="E171" i="1"/>
  <c r="B171" i="1"/>
  <c r="E170" i="1"/>
  <c r="B170" i="1"/>
  <c r="E169" i="1"/>
  <c r="B169" i="1"/>
  <c r="E168" i="1"/>
  <c r="B168" i="1"/>
  <c r="E167" i="1"/>
  <c r="B167" i="1"/>
  <c r="E166" i="1"/>
  <c r="B166" i="1"/>
  <c r="E165" i="1"/>
  <c r="B165" i="1"/>
  <c r="E164" i="1"/>
  <c r="B164" i="1"/>
  <c r="E163" i="1"/>
  <c r="B163" i="1"/>
  <c r="E162" i="1"/>
  <c r="B162" i="1"/>
  <c r="E161" i="1"/>
  <c r="B161" i="1"/>
  <c r="E160" i="1"/>
  <c r="B16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53" i="1"/>
  <c r="B153" i="1"/>
  <c r="E152" i="1"/>
  <c r="B152" i="1"/>
  <c r="E151" i="1"/>
  <c r="B151" i="1"/>
  <c r="E150" i="1"/>
  <c r="B150" i="1"/>
  <c r="E149" i="1"/>
  <c r="B149" i="1"/>
  <c r="E148" i="1"/>
  <c r="B148" i="1"/>
  <c r="E147" i="1"/>
  <c r="B147" i="1"/>
  <c r="E146" i="1"/>
  <c r="B146" i="1"/>
  <c r="E145" i="1"/>
  <c r="B145" i="1"/>
  <c r="E144" i="1"/>
  <c r="B144" i="1"/>
  <c r="E143" i="1"/>
  <c r="B143" i="1"/>
  <c r="E142" i="1"/>
  <c r="B142" i="1"/>
  <c r="E141" i="1"/>
  <c r="B141" i="1"/>
  <c r="E140" i="1"/>
  <c r="B140" i="1"/>
  <c r="E139" i="1"/>
  <c r="B139" i="1"/>
  <c r="E138" i="1"/>
  <c r="B138" i="1"/>
  <c r="E137" i="1"/>
  <c r="B137" i="1"/>
  <c r="E136" i="1"/>
  <c r="B136" i="1"/>
  <c r="E135" i="1"/>
  <c r="B135" i="1"/>
  <c r="E134" i="1"/>
  <c r="B134" i="1"/>
  <c r="E133" i="1"/>
  <c r="B133" i="1"/>
  <c r="E132" i="1"/>
  <c r="B132" i="1"/>
  <c r="E131" i="1"/>
  <c r="B131" i="1"/>
  <c r="E130" i="1"/>
  <c r="B130" i="1"/>
  <c r="E129" i="1"/>
  <c r="B129" i="1"/>
  <c r="E128" i="1"/>
  <c r="B128" i="1"/>
  <c r="E127" i="1"/>
  <c r="B127" i="1"/>
  <c r="E126" i="1"/>
  <c r="B126" i="1"/>
  <c r="E125" i="1"/>
  <c r="B125" i="1"/>
  <c r="E124" i="1"/>
  <c r="B124" i="1"/>
  <c r="E123" i="1"/>
  <c r="B123" i="1"/>
  <c r="E122" i="1"/>
  <c r="B122" i="1"/>
  <c r="E121" i="1"/>
  <c r="B121" i="1"/>
  <c r="E120" i="1"/>
  <c r="B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B85" i="1"/>
  <c r="E84" i="1"/>
  <c r="B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K40" i="1"/>
  <c r="E40" i="1"/>
  <c r="B40" i="1"/>
  <c r="K39" i="1"/>
  <c r="J39" i="1"/>
  <c r="E39" i="1"/>
  <c r="B39" i="1"/>
  <c r="E38" i="1"/>
  <c r="B38" i="1"/>
  <c r="E37" i="1"/>
  <c r="B37" i="1"/>
  <c r="E36" i="1"/>
  <c r="B36" i="1"/>
  <c r="E35" i="1"/>
  <c r="B35" i="1"/>
  <c r="K34" i="1"/>
  <c r="E34" i="1"/>
  <c r="B34" i="1"/>
  <c r="L33" i="1"/>
  <c r="E33" i="1"/>
  <c r="B33" i="1"/>
  <c r="E32" i="1"/>
  <c r="B32" i="1"/>
  <c r="E31" i="1"/>
  <c r="B31" i="1"/>
  <c r="E30" i="1"/>
  <c r="B30" i="1"/>
  <c r="B29" i="1"/>
  <c r="B28" i="1"/>
  <c r="B27" i="1"/>
  <c r="B26" i="1"/>
  <c r="B25" i="1"/>
  <c r="P24" i="1"/>
  <c r="N24" i="1"/>
  <c r="B24" i="1"/>
  <c r="R23" i="1"/>
  <c r="B23" i="1"/>
  <c r="B22" i="1"/>
  <c r="B21" i="1"/>
  <c r="R20" i="1"/>
  <c r="O20" i="1"/>
  <c r="F20" i="1"/>
  <c r="B20" i="1"/>
  <c r="F19" i="1"/>
  <c r="B19" i="1"/>
  <c r="O18" i="1"/>
  <c r="B18" i="1"/>
  <c r="B17" i="1"/>
  <c r="B16" i="1"/>
  <c r="K8" i="1"/>
  <c r="D8" i="1"/>
  <c r="B8" i="1"/>
  <c r="K7" i="1"/>
  <c r="F7" i="1"/>
  <c r="K6" i="1"/>
  <c r="K5" i="1"/>
  <c r="K4" i="1"/>
  <c r="L3" i="1"/>
  <c r="D3" i="1"/>
  <c r="D2" i="1"/>
  <c r="O100" i="1" l="1"/>
  <c r="P100" i="1"/>
  <c r="H112" i="1"/>
  <c r="I114" i="1" s="1"/>
  <c r="L111" i="1" s="1"/>
  <c r="J80" i="1"/>
  <c r="J83" i="1"/>
  <c r="J60" i="1"/>
  <c r="J69" i="1"/>
  <c r="J72" i="1"/>
  <c r="J76" i="1"/>
  <c r="J68" i="1"/>
  <c r="J79" i="1"/>
  <c r="J67" i="1"/>
  <c r="J71" i="1"/>
  <c r="J74" i="1"/>
  <c r="J81" i="1"/>
  <c r="J84" i="1"/>
  <c r="J70" i="1"/>
  <c r="J82" i="1"/>
  <c r="J78" i="1"/>
  <c r="J75" i="1"/>
  <c r="J73" i="1"/>
  <c r="J77" i="1"/>
  <c r="J61" i="1"/>
  <c r="J64" i="1"/>
  <c r="J62" i="1"/>
  <c r="J65" i="1"/>
  <c r="J63" i="1"/>
  <c r="J66" i="1"/>
  <c r="N61" i="1" l="1"/>
  <c r="H57" i="1" l="1"/>
  <c r="N62" i="1"/>
  <c r="N69" i="1" l="1"/>
  <c r="M69" i="1"/>
  <c r="J57" i="1"/>
  <c r="N63" i="1"/>
</calcChain>
</file>

<file path=xl/sharedStrings.xml><?xml version="1.0" encoding="utf-8"?>
<sst xmlns="http://schemas.openxmlformats.org/spreadsheetml/2006/main" count="160" uniqueCount="116">
  <si>
    <t>lower bound</t>
  </si>
  <si>
    <t>upper bound</t>
  </si>
  <si>
    <t>95% confidence intervall for the sampling distribution mean</t>
  </si>
  <si>
    <t>Sample data</t>
  </si>
  <si>
    <t>mean</t>
  </si>
  <si>
    <t>std</t>
  </si>
  <si>
    <t>sample size</t>
  </si>
  <si>
    <t>z-score</t>
  </si>
  <si>
    <t>exact score</t>
  </si>
  <si>
    <t>sample mean</t>
  </si>
  <si>
    <t>SE</t>
  </si>
  <si>
    <t>Engagement Ratio Data</t>
  </si>
  <si>
    <t>engagement Ratio = minutes of videos watched / minutes of video in cours available</t>
  </si>
  <si>
    <t>margin of errof</t>
  </si>
  <si>
    <t xml:space="preserve">mean </t>
  </si>
  <si>
    <t>sd</t>
  </si>
  <si>
    <t>pop mean</t>
  </si>
  <si>
    <t>below</t>
  </si>
  <si>
    <t>above</t>
  </si>
  <si>
    <t>Confid.Lvl</t>
  </si>
  <si>
    <t>zscores</t>
  </si>
  <si>
    <t>scores</t>
  </si>
  <si>
    <t>Sample n</t>
  </si>
  <si>
    <t>sample error</t>
  </si>
  <si>
    <t>prob low</t>
  </si>
  <si>
    <t>prob high</t>
  </si>
  <si>
    <t xml:space="preserve">alpha level </t>
  </si>
  <si>
    <t>test two tailed</t>
  </si>
  <si>
    <t>lower</t>
  </si>
  <si>
    <t>upper</t>
  </si>
  <si>
    <t>percentage</t>
  </si>
  <si>
    <t>critical z</t>
  </si>
  <si>
    <t>hypotheses test</t>
  </si>
  <si>
    <t>population mean</t>
  </si>
  <si>
    <t>sigma</t>
  </si>
  <si>
    <t>range</t>
  </si>
  <si>
    <t>sample N</t>
  </si>
  <si>
    <t>sample score</t>
  </si>
  <si>
    <t>sample z-score</t>
  </si>
  <si>
    <t xml:space="preserve">p </t>
  </si>
  <si>
    <t>Beak widths of finches now</t>
  </si>
  <si>
    <t>t-statistic</t>
  </si>
  <si>
    <t>t statistic</t>
  </si>
  <si>
    <t>n</t>
  </si>
  <si>
    <t>s</t>
  </si>
  <si>
    <t>pop std</t>
  </si>
  <si>
    <t>QWERTY errors</t>
  </si>
  <si>
    <t>Alphabetical errors</t>
  </si>
  <si>
    <t>point estimate of the sample</t>
  </si>
  <si>
    <t>tscore</t>
  </si>
  <si>
    <t>top</t>
  </si>
  <si>
    <t>cohens d</t>
  </si>
  <si>
    <t>critical t</t>
  </si>
  <si>
    <t>CI Md</t>
  </si>
  <si>
    <t>Calculating the confidence interval for the sample mean difference score</t>
  </si>
  <si>
    <t>D (Difference score</t>
  </si>
  <si>
    <t>Calculating a dependent t-test for two testgroups predicting the influence of two keyboard layouts on errorrate</t>
  </si>
  <si>
    <t>squared error</t>
  </si>
  <si>
    <t>mean(d)</t>
  </si>
  <si>
    <t>variance (d)</t>
  </si>
  <si>
    <t>s (d)</t>
  </si>
  <si>
    <t>Working with independent samples t-test</t>
  </si>
  <si>
    <t>Average meal prices at restaurants in Gettysburg ($)</t>
  </si>
  <si>
    <t>Average meal prices at restaurants in Wilma ($)</t>
  </si>
  <si>
    <t>error mean</t>
  </si>
  <si>
    <t>sample sd</t>
  </si>
  <si>
    <t>standard error mean</t>
  </si>
  <si>
    <t>t-critical (o.05)</t>
  </si>
  <si>
    <t>df</t>
  </si>
  <si>
    <t>Measuring the effectiveness of two acne drugs</t>
  </si>
  <si>
    <t>Drug A in %</t>
  </si>
  <si>
    <t>Drug B %</t>
  </si>
  <si>
    <t>error A</t>
  </si>
  <si>
    <t>errorB</t>
  </si>
  <si>
    <t>Calculating a two tailed t-test on the difference of the mean in both groups</t>
  </si>
  <si>
    <t>t-score</t>
  </si>
  <si>
    <t>alpha</t>
  </si>
  <si>
    <t>t-critial</t>
  </si>
  <si>
    <t>Conclusion</t>
  </si>
  <si>
    <t>We fail to reject the Null</t>
  </si>
  <si>
    <t>The two drugs do not show significant difference in effectiveness</t>
  </si>
  <si>
    <t>shoes female</t>
  </si>
  <si>
    <t>shoes male</t>
  </si>
  <si>
    <t>Sem</t>
  </si>
  <si>
    <t>Females and males do not significatly differ in the number of pairs of shoes</t>
  </si>
  <si>
    <t>upper CI:</t>
  </si>
  <si>
    <t>lower CI:</t>
  </si>
  <si>
    <t>Difference</t>
  </si>
  <si>
    <t>What proportion of the difference in pairs of shoes owned can be attributed to gender?</t>
  </si>
  <si>
    <t>r2</t>
  </si>
  <si>
    <t>&lt;- only around 5% in difference in number of shoes can be attributed to gender</t>
  </si>
  <si>
    <t>Pooled variance</t>
  </si>
  <si>
    <t>SS</t>
  </si>
  <si>
    <t>pooled variance</t>
  </si>
  <si>
    <t>corrected Se</t>
  </si>
  <si>
    <t>t-critical</t>
  </si>
  <si>
    <t>Conclusion:</t>
  </si>
  <si>
    <t>We fail to reject the Null &gt; The two samples do not differ significantly</t>
  </si>
  <si>
    <t>Differences in Shoes owned by gender</t>
  </si>
  <si>
    <t>Pooled variance for independent samples</t>
  </si>
  <si>
    <t>Calculating VARIANCE &amp; Standard Deviation of the Mean</t>
  </si>
  <si>
    <t>Raw Data</t>
  </si>
  <si>
    <t>deviation from mean</t>
  </si>
  <si>
    <t>squared deviation from mean</t>
  </si>
  <si>
    <t>SUM:</t>
  </si>
  <si>
    <t>Variance</t>
  </si>
  <si>
    <t>std (lower sigma)</t>
  </si>
  <si>
    <t>Calculating the IQR - Interquartile Range</t>
  </si>
  <si>
    <t>q1</t>
  </si>
  <si>
    <t>q2</t>
  </si>
  <si>
    <t>IQR</t>
  </si>
  <si>
    <t>q3</t>
  </si>
  <si>
    <t>Calculating outliers</t>
  </si>
  <si>
    <t>&lt; Q1 - 1.5 * IQR</t>
  </si>
  <si>
    <t>Range: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</si>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</sst>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7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Veradana"/>
    </font>
    <font>
      <sz val="11"/>
      <color theme="1"/>
      <name val="Veradana"/>
    </font>
    <font>
      <b/>
      <sz val="11"/>
      <color theme="1"/>
      <name val="Veradana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4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0" xfId="0" applyFont="1" applyBorder="1" applyAlignment="1">
      <alignment horizontal="right"/>
    </xf>
    <xf numFmtId="0" fontId="0" fillId="2" borderId="0" xfId="0" applyFill="1" applyBorder="1" applyAlignment="1">
      <alignment horizontal="center" wrapText="1"/>
    </xf>
    <xf numFmtId="0" fontId="0" fillId="0" borderId="15" xfId="0" applyBorder="1"/>
    <xf numFmtId="2" fontId="0" fillId="0" borderId="0" xfId="0" applyNumberFormat="1" applyBorder="1"/>
    <xf numFmtId="0" fontId="0" fillId="0" borderId="16" xfId="0" applyBorder="1"/>
    <xf numFmtId="0" fontId="0" fillId="0" borderId="0" xfId="0" applyFill="1" applyBorder="1"/>
    <xf numFmtId="0" fontId="0" fillId="0" borderId="14" xfId="0" applyBorder="1"/>
    <xf numFmtId="0" fontId="0" fillId="0" borderId="18" xfId="0" applyBorder="1"/>
    <xf numFmtId="0" fontId="0" fillId="0" borderId="17" xfId="0" applyBorder="1"/>
    <xf numFmtId="0" fontId="1" fillId="0" borderId="16" xfId="0" applyFont="1" applyBorder="1"/>
    <xf numFmtId="0" fontId="1" fillId="0" borderId="18" xfId="0" applyFont="1" applyBorder="1"/>
    <xf numFmtId="0" fontId="1" fillId="0" borderId="17" xfId="0" applyFont="1" applyFill="1" applyBorder="1"/>
    <xf numFmtId="0" fontId="1" fillId="0" borderId="16" xfId="0" applyFont="1" applyFill="1" applyBorder="1"/>
    <xf numFmtId="0" fontId="0" fillId="0" borderId="19" xfId="0" applyBorder="1"/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horizontal="center"/>
    </xf>
    <xf numFmtId="165" fontId="0" fillId="0" borderId="0" xfId="0" applyNumberFormat="1" applyBorder="1"/>
    <xf numFmtId="0" fontId="0" fillId="0" borderId="20" xfId="0" applyBorder="1"/>
    <xf numFmtId="0" fontId="1" fillId="0" borderId="20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24" xfId="0" applyBorder="1"/>
    <xf numFmtId="0" fontId="0" fillId="0" borderId="26" xfId="0" applyBorder="1"/>
    <xf numFmtId="2" fontId="0" fillId="0" borderId="14" xfId="0" applyNumberFormat="1" applyBorder="1"/>
    <xf numFmtId="165" fontId="0" fillId="0" borderId="4" xfId="0" applyNumberFormat="1" applyBorder="1"/>
    <xf numFmtId="0" fontId="1" fillId="0" borderId="20" xfId="0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8" xfId="0" applyBorder="1"/>
    <xf numFmtId="0" fontId="1" fillId="0" borderId="26" xfId="0" applyFont="1" applyBorder="1"/>
    <xf numFmtId="0" fontId="1" fillId="0" borderId="28" xfId="0" applyFont="1" applyBorder="1"/>
    <xf numFmtId="0" fontId="1" fillId="0" borderId="4" xfId="0" applyFont="1" applyBorder="1"/>
    <xf numFmtId="0" fontId="1" fillId="0" borderId="25" xfId="0" applyFont="1" applyBorder="1" applyAlignment="1">
      <alignment horizontal="right"/>
    </xf>
    <xf numFmtId="0" fontId="6" fillId="0" borderId="0" xfId="0" applyFont="1" applyBorder="1"/>
    <xf numFmtId="0" fontId="6" fillId="0" borderId="4" xfId="0" applyFont="1" applyBorder="1"/>
    <xf numFmtId="0" fontId="1" fillId="0" borderId="6" xfId="0" applyFont="1" applyBorder="1"/>
    <xf numFmtId="0" fontId="7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wrapText="1"/>
    </xf>
    <xf numFmtId="0" fontId="3" fillId="0" borderId="12" xfId="0" applyFont="1" applyBorder="1" applyAlignment="1">
      <alignment wrapText="1"/>
    </xf>
    <xf numFmtId="2" fontId="0" fillId="0" borderId="26" xfId="0" applyNumberFormat="1" applyBorder="1"/>
    <xf numFmtId="0" fontId="3" fillId="0" borderId="29" xfId="0" applyFont="1" applyBorder="1" applyAlignment="1">
      <alignment horizontal="right" wrapText="1"/>
    </xf>
    <xf numFmtId="0" fontId="0" fillId="0" borderId="30" xfId="0" applyBorder="1"/>
    <xf numFmtId="0" fontId="0" fillId="0" borderId="20" xfId="0" applyBorder="1" applyAlignment="1">
      <alignment horizontal="right"/>
    </xf>
    <xf numFmtId="0" fontId="1" fillId="0" borderId="20" xfId="0" applyFont="1" applyBorder="1" applyAlignment="1">
      <alignment horizontal="right" wrapText="1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8" fillId="0" borderId="0" xfId="0" applyFont="1" applyBorder="1"/>
    <xf numFmtId="2" fontId="0" fillId="0" borderId="28" xfId="0" applyNumberFormat="1" applyBorder="1"/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Fill="1" applyBorder="1"/>
    <xf numFmtId="0" fontId="1" fillId="0" borderId="19" xfId="0" applyFont="1" applyBorder="1"/>
    <xf numFmtId="0" fontId="1" fillId="0" borderId="36" xfId="0" applyFont="1" applyBorder="1"/>
    <xf numFmtId="0" fontId="3" fillId="0" borderId="20" xfId="0" applyFont="1" applyBorder="1" applyAlignment="1">
      <alignment horizontal="right" wrapText="1"/>
    </xf>
    <xf numFmtId="0" fontId="3" fillId="0" borderId="20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1" fillId="0" borderId="37" xfId="0" applyFont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1" fillId="0" borderId="39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1" fillId="0" borderId="16" xfId="0" applyFont="1" applyBorder="1"/>
    <xf numFmtId="0" fontId="11" fillId="0" borderId="16" xfId="0" applyFont="1" applyBorder="1" applyAlignment="1">
      <alignment horizontal="left" wrapText="1"/>
    </xf>
    <xf numFmtId="0" fontId="11" fillId="0" borderId="40" xfId="0" applyFont="1" applyBorder="1"/>
    <xf numFmtId="0" fontId="10" fillId="0" borderId="40" xfId="0" applyFont="1" applyBorder="1"/>
    <xf numFmtId="0" fontId="9" fillId="4" borderId="41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/>
    <xf numFmtId="0" fontId="10" fillId="0" borderId="4" xfId="0" applyFont="1" applyBorder="1"/>
    <xf numFmtId="0" fontId="10" fillId="0" borderId="3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0" fillId="0" borderId="5" xfId="0" applyFont="1" applyBorder="1"/>
    <xf numFmtId="0" fontId="10" fillId="0" borderId="6" xfId="0" applyFont="1" applyBorder="1"/>
    <xf numFmtId="0" fontId="11" fillId="0" borderId="6" xfId="0" applyFont="1" applyBorder="1"/>
    <xf numFmtId="0" fontId="10" fillId="0" borderId="7" xfId="0" applyFont="1" applyBorder="1"/>
    <xf numFmtId="0" fontId="9" fillId="0" borderId="41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0" xfId="0" applyFont="1" applyBorder="1"/>
    <xf numFmtId="0" fontId="11" fillId="0" borderId="3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5"/>
  <sheetViews>
    <sheetView tabSelected="1" topLeftCell="A25" zoomScale="25" zoomScaleNormal="25" workbookViewId="0">
      <selection activeCell="AQ67" sqref="AQ66:AQ67"/>
    </sheetView>
  </sheetViews>
  <sheetFormatPr defaultRowHeight="14.4" x14ac:dyDescent="0.3"/>
  <cols>
    <col min="5" max="5" width="11.44140625" customWidth="1"/>
    <col min="6" max="6" width="11" customWidth="1"/>
    <col min="7" max="7" width="11.6640625" customWidth="1"/>
    <col min="8" max="8" width="14.5546875" customWidth="1"/>
    <col min="9" max="9" width="15.21875" customWidth="1"/>
    <col min="10" max="10" width="15.77734375" customWidth="1"/>
    <col min="11" max="11" width="11.88671875" customWidth="1"/>
    <col min="12" max="12" width="10.5546875" bestFit="1" customWidth="1"/>
    <col min="13" max="13" width="11.109375" customWidth="1"/>
    <col min="14" max="14" width="14.21875" customWidth="1"/>
    <col min="15" max="15" width="11.5546875" bestFit="1" customWidth="1"/>
  </cols>
  <sheetData>
    <row r="1" spans="1:15" x14ac:dyDescent="0.3">
      <c r="B1" s="1" t="s">
        <v>3</v>
      </c>
    </row>
    <row r="2" spans="1:15" x14ac:dyDescent="0.3">
      <c r="B2" s="2" t="s">
        <v>4</v>
      </c>
      <c r="C2">
        <v>12.6</v>
      </c>
      <c r="D2">
        <f>(D4-C2)/D3</f>
        <v>0</v>
      </c>
      <c r="E2" t="s">
        <v>7</v>
      </c>
      <c r="K2" t="s">
        <v>10</v>
      </c>
    </row>
    <row r="3" spans="1:15" x14ac:dyDescent="0.3">
      <c r="B3" s="2" t="s">
        <v>5</v>
      </c>
      <c r="C3">
        <v>2.8</v>
      </c>
      <c r="D3">
        <f>C3/SQRT(C4)</f>
        <v>1.1430952132988166</v>
      </c>
      <c r="E3" s="1" t="s">
        <v>10</v>
      </c>
      <c r="K3" t="s">
        <v>14</v>
      </c>
      <c r="L3">
        <f>AVERAGE(J4:J8)</f>
        <v>12.6</v>
      </c>
    </row>
    <row r="4" spans="1:15" x14ac:dyDescent="0.3">
      <c r="B4" s="2" t="s">
        <v>6</v>
      </c>
      <c r="C4">
        <v>6</v>
      </c>
      <c r="D4">
        <v>12.6</v>
      </c>
      <c r="E4" s="1" t="s">
        <v>9</v>
      </c>
      <c r="J4">
        <v>8</v>
      </c>
      <c r="K4">
        <f>(J4-$L$3)^2</f>
        <v>21.159999999999997</v>
      </c>
    </row>
    <row r="5" spans="1:15" x14ac:dyDescent="0.3">
      <c r="B5" s="3" t="s">
        <v>2</v>
      </c>
      <c r="J5">
        <v>12</v>
      </c>
      <c r="K5">
        <f>(J5-$L$3)^2</f>
        <v>0.3599999999999996</v>
      </c>
    </row>
    <row r="6" spans="1:15" x14ac:dyDescent="0.3">
      <c r="B6" s="1" t="s">
        <v>0</v>
      </c>
      <c r="D6" s="1" t="s">
        <v>1</v>
      </c>
      <c r="F6" t="s">
        <v>13</v>
      </c>
      <c r="J6">
        <v>13</v>
      </c>
      <c r="K6">
        <f>(J6-$L$3)^2</f>
        <v>0.16000000000000028</v>
      </c>
    </row>
    <row r="7" spans="1:15" x14ac:dyDescent="0.3">
      <c r="A7" s="1" t="s">
        <v>7</v>
      </c>
      <c r="B7">
        <v>-1.96</v>
      </c>
      <c r="D7">
        <v>1.96</v>
      </c>
      <c r="F7">
        <f>(D8-B8)/2</f>
        <v>2.24046661806568</v>
      </c>
      <c r="J7">
        <v>14</v>
      </c>
      <c r="K7">
        <f>(J7-$L$3)^2</f>
        <v>1.9600000000000011</v>
      </c>
    </row>
    <row r="8" spans="1:15" x14ac:dyDescent="0.3">
      <c r="A8" s="1" t="s">
        <v>8</v>
      </c>
      <c r="B8">
        <f>B7*D3+D4</f>
        <v>10.35953338193432</v>
      </c>
      <c r="D8">
        <f>D7*D3+D4</f>
        <v>14.84046661806568</v>
      </c>
      <c r="J8">
        <v>16</v>
      </c>
      <c r="K8">
        <f>(J8-$L$3)^2</f>
        <v>11.560000000000002</v>
      </c>
    </row>
    <row r="12" spans="1:15" ht="34.200000000000003" customHeight="1" x14ac:dyDescent="0.3"/>
    <row r="13" spans="1:15" x14ac:dyDescent="0.3">
      <c r="B13">
        <v>2.335</v>
      </c>
    </row>
    <row r="15" spans="1:15" x14ac:dyDescent="0.3">
      <c r="A15" t="s">
        <v>11</v>
      </c>
      <c r="E15" t="s">
        <v>12</v>
      </c>
      <c r="N15" t="s">
        <v>22</v>
      </c>
      <c r="O15">
        <v>20</v>
      </c>
    </row>
    <row r="16" spans="1:15" x14ac:dyDescent="0.3">
      <c r="A16" s="4">
        <v>1.4921300000000001E-4</v>
      </c>
      <c r="B16">
        <f>(A16-$F$19)^2</f>
        <v>4.7911354025999536E-3</v>
      </c>
      <c r="N16" t="s">
        <v>16</v>
      </c>
      <c r="O16">
        <v>7.5</v>
      </c>
    </row>
    <row r="17" spans="1:23" x14ac:dyDescent="0.3">
      <c r="A17" s="4">
        <v>3.2047036000000001E-2</v>
      </c>
      <c r="B17">
        <f t="shared" ref="B17:B80" si="0">(A17-$F$19)^2</f>
        <v>1.3927977025312689E-3</v>
      </c>
      <c r="N17" t="s">
        <v>15</v>
      </c>
      <c r="O17">
        <v>0.64</v>
      </c>
    </row>
    <row r="18" spans="1:23" x14ac:dyDescent="0.3">
      <c r="A18" s="4">
        <v>7.1610510000000002E-2</v>
      </c>
      <c r="B18">
        <f>(A18-$F$19)^2</f>
        <v>5.0322557288662288E-6</v>
      </c>
      <c r="N18" t="s">
        <v>23</v>
      </c>
      <c r="O18">
        <f>O17/SQRT(O15)</f>
        <v>0.14310835055998652</v>
      </c>
    </row>
    <row r="19" spans="1:23" x14ac:dyDescent="0.3">
      <c r="A19" s="4">
        <v>0.120724501</v>
      </c>
      <c r="B19">
        <f t="shared" si="0"/>
        <v>2.6375681529334392E-3</v>
      </c>
      <c r="E19" t="s">
        <v>4</v>
      </c>
      <c r="F19" s="5">
        <f>AVERAGE(A16:A1115)</f>
        <v>6.9367241017272735E-2</v>
      </c>
      <c r="N19" t="s">
        <v>9</v>
      </c>
      <c r="O19">
        <v>7.13</v>
      </c>
      <c r="Q19" t="s">
        <v>24</v>
      </c>
      <c r="R19" t="s">
        <v>25</v>
      </c>
    </row>
    <row r="20" spans="1:23" x14ac:dyDescent="0.3">
      <c r="A20" s="4">
        <v>4.7662420000000004E-3</v>
      </c>
      <c r="B20">
        <f t="shared" si="0"/>
        <v>4.1732890740296723E-3</v>
      </c>
      <c r="E20" t="s">
        <v>5</v>
      </c>
      <c r="F20" s="6">
        <f>AVERAGE(B16:B1115)</f>
        <v>8.7530896884101244E-3</v>
      </c>
      <c r="N20" t="s">
        <v>7</v>
      </c>
      <c r="O20">
        <f>(O19-O16)/O18</f>
        <v>-2.5854535989841327</v>
      </c>
      <c r="Q20">
        <v>0.38969999999999999</v>
      </c>
      <c r="R20">
        <f>1-Q20</f>
        <v>0.61030000000000006</v>
      </c>
    </row>
    <row r="21" spans="1:23" x14ac:dyDescent="0.3">
      <c r="A21" s="4">
        <v>5.1189180000000001E-3</v>
      </c>
      <c r="B21">
        <f t="shared" si="0"/>
        <v>4.1278470105318172E-3</v>
      </c>
    </row>
    <row r="22" spans="1:23" x14ac:dyDescent="0.3">
      <c r="A22" s="4">
        <v>1.9827659000000001E-2</v>
      </c>
      <c r="B22">
        <f t="shared" si="0"/>
        <v>2.4541701864460924E-3</v>
      </c>
      <c r="M22" t="s">
        <v>19</v>
      </c>
      <c r="N22" t="s">
        <v>17</v>
      </c>
      <c r="P22" t="s">
        <v>18</v>
      </c>
      <c r="R22" t="s">
        <v>13</v>
      </c>
    </row>
    <row r="23" spans="1:23" x14ac:dyDescent="0.3">
      <c r="A23" s="4">
        <v>2.2354660000000002E-3</v>
      </c>
      <c r="B23">
        <f t="shared" si="0"/>
        <v>4.5066752169697234E-3</v>
      </c>
      <c r="L23" t="s">
        <v>20</v>
      </c>
      <c r="N23">
        <v>-2.5750000000000002</v>
      </c>
      <c r="P23">
        <v>2.5750000000000002</v>
      </c>
      <c r="R23">
        <f>(P24-N24)/2</f>
        <v>0.36850400269196548</v>
      </c>
    </row>
    <row r="24" spans="1:23" x14ac:dyDescent="0.3">
      <c r="A24" s="4">
        <v>4.1875929999999999E-3</v>
      </c>
      <c r="B24">
        <f t="shared" si="0"/>
        <v>4.248386515655565E-3</v>
      </c>
      <c r="L24" t="s">
        <v>21</v>
      </c>
      <c r="N24">
        <f>N23*O18+O19</f>
        <v>6.7614959973080344</v>
      </c>
      <c r="P24">
        <f>P23*O18+O19</f>
        <v>7.4985040026919654</v>
      </c>
    </row>
    <row r="25" spans="1:23" x14ac:dyDescent="0.3">
      <c r="A25" s="4">
        <v>4.7041231000000003E-2</v>
      </c>
      <c r="B25">
        <f t="shared" si="0"/>
        <v>4.9845072329136235E-4</v>
      </c>
    </row>
    <row r="26" spans="1:23" x14ac:dyDescent="0.3">
      <c r="A26" s="4">
        <v>2.3289400000000001E-4</v>
      </c>
      <c r="B26">
        <f t="shared" si="0"/>
        <v>4.7795579375046878E-3</v>
      </c>
    </row>
    <row r="27" spans="1:23" x14ac:dyDescent="0.3">
      <c r="A27" s="4">
        <v>7.1376510000000004E-2</v>
      </c>
      <c r="B27">
        <f t="shared" si="0"/>
        <v>4.0371618449498748E-6</v>
      </c>
    </row>
    <row r="28" spans="1:23" x14ac:dyDescent="0.3">
      <c r="A28" s="4">
        <v>0.19538182500000001</v>
      </c>
      <c r="B28">
        <f t="shared" si="0"/>
        <v>1.5879675376339827E-2</v>
      </c>
      <c r="G28" s="1" t="s">
        <v>43</v>
      </c>
      <c r="H28">
        <v>500</v>
      </c>
    </row>
    <row r="29" spans="1:23" ht="30" x14ac:dyDescent="0.3">
      <c r="A29" s="4">
        <v>3.9534794999999998E-2</v>
      </c>
      <c r="B29">
        <f t="shared" si="0"/>
        <v>8.8997483537349203E-4</v>
      </c>
      <c r="D29" s="8" t="s">
        <v>40</v>
      </c>
      <c r="G29" s="1" t="s">
        <v>45</v>
      </c>
      <c r="H29">
        <v>6.07</v>
      </c>
    </row>
    <row r="30" spans="1:23" ht="24" thickBot="1" x14ac:dyDescent="0.5">
      <c r="A30" s="4">
        <v>3.4413996000000002E-2</v>
      </c>
      <c r="B30">
        <f t="shared" si="0"/>
        <v>1.2217293372375011E-3</v>
      </c>
      <c r="D30" s="4">
        <v>6.5</v>
      </c>
      <c r="E30">
        <f>(D30-$H$30)^2</f>
        <v>9.0000000000001494E-4</v>
      </c>
      <c r="G30" s="1" t="s">
        <v>4</v>
      </c>
      <c r="H30">
        <v>6.47</v>
      </c>
      <c r="J30" s="7" t="s">
        <v>32</v>
      </c>
    </row>
    <row r="31" spans="1:23" x14ac:dyDescent="0.3">
      <c r="A31" s="4">
        <v>2.7055648000000002E-2</v>
      </c>
      <c r="B31">
        <f t="shared" si="0"/>
        <v>1.7902709036593228E-3</v>
      </c>
      <c r="D31" s="4">
        <v>6.2</v>
      </c>
      <c r="E31">
        <f t="shared" ref="E31:E94" si="1">(D31-$H$30)^2</f>
        <v>7.2899999999999771E-2</v>
      </c>
      <c r="G31" s="1" t="s">
        <v>44</v>
      </c>
      <c r="H31">
        <v>0.4</v>
      </c>
      <c r="J31" s="1" t="s">
        <v>26</v>
      </c>
      <c r="K31">
        <v>0.05</v>
      </c>
      <c r="L31">
        <v>25</v>
      </c>
      <c r="M31" s="1" t="s">
        <v>33</v>
      </c>
      <c r="Q31" s="123" t="s">
        <v>107</v>
      </c>
      <c r="R31" s="124"/>
      <c r="S31" s="124"/>
      <c r="T31" s="111"/>
      <c r="U31" s="111"/>
      <c r="V31" s="111"/>
      <c r="W31" s="112"/>
    </row>
    <row r="32" spans="1:23" x14ac:dyDescent="0.3">
      <c r="A32" s="4">
        <v>1.3206822E-2</v>
      </c>
      <c r="B32">
        <f t="shared" si="0"/>
        <v>3.153992664195649E-3</v>
      </c>
      <c r="D32" s="4">
        <v>6.6</v>
      </c>
      <c r="E32">
        <f t="shared" si="1"/>
        <v>1.6899999999999971E-2</v>
      </c>
      <c r="G32" s="1" t="s">
        <v>42</v>
      </c>
      <c r="H32">
        <f>(H30-H29)/(H31/SQRT(H28))</f>
        <v>22.360679774997866</v>
      </c>
      <c r="J32" s="1" t="s">
        <v>36</v>
      </c>
      <c r="K32">
        <v>36</v>
      </c>
      <c r="L32">
        <v>6</v>
      </c>
      <c r="M32" s="1" t="s">
        <v>34</v>
      </c>
      <c r="Q32" s="125"/>
      <c r="R32" s="126"/>
      <c r="S32" s="126"/>
      <c r="T32" s="114"/>
      <c r="U32" s="114"/>
      <c r="V32" s="114"/>
      <c r="W32" s="115"/>
    </row>
    <row r="33" spans="1:23" x14ac:dyDescent="0.3">
      <c r="A33" s="4">
        <v>4.9923822999999999E-2</v>
      </c>
      <c r="B33">
        <f t="shared" si="0"/>
        <v>3.7804650419440605E-4</v>
      </c>
      <c r="D33" s="4">
        <v>6</v>
      </c>
      <c r="E33">
        <f t="shared" si="1"/>
        <v>0.22089999999999976</v>
      </c>
      <c r="J33" s="1" t="s">
        <v>37</v>
      </c>
      <c r="K33">
        <v>28</v>
      </c>
      <c r="L33">
        <f>L32/SQRT(K32)</f>
        <v>1</v>
      </c>
      <c r="M33" s="1" t="s">
        <v>23</v>
      </c>
      <c r="Q33" s="127" t="s">
        <v>108</v>
      </c>
      <c r="R33" s="128"/>
      <c r="S33" s="128"/>
      <c r="T33" s="114">
        <v>49191</v>
      </c>
      <c r="U33" s="114"/>
      <c r="V33" s="114"/>
      <c r="W33" s="115"/>
    </row>
    <row r="34" spans="1:23" x14ac:dyDescent="0.3">
      <c r="A34" s="4">
        <v>1.7533947000000001E-2</v>
      </c>
      <c r="B34">
        <f t="shared" si="0"/>
        <v>2.6866903686810413E-3</v>
      </c>
      <c r="D34" s="4">
        <v>6.6</v>
      </c>
      <c r="E34">
        <f t="shared" si="1"/>
        <v>1.6899999999999971E-2</v>
      </c>
      <c r="J34" s="1" t="s">
        <v>38</v>
      </c>
      <c r="K34">
        <f>(K33-L31)/L33</f>
        <v>3</v>
      </c>
      <c r="Q34" s="127" t="s">
        <v>109</v>
      </c>
      <c r="R34" s="128"/>
      <c r="S34" s="128"/>
      <c r="T34" s="114">
        <f>(50557+52580)/2</f>
        <v>51568.5</v>
      </c>
      <c r="U34" s="114"/>
      <c r="V34" s="114" t="s">
        <v>110</v>
      </c>
      <c r="W34" s="115">
        <f>T35-T33</f>
        <v>4944</v>
      </c>
    </row>
    <row r="35" spans="1:23" x14ac:dyDescent="0.3">
      <c r="A35" s="4">
        <v>0.28486708100000002</v>
      </c>
      <c r="B35">
        <f t="shared" si="0"/>
        <v>4.6440181032581067E-2</v>
      </c>
      <c r="D35" s="4">
        <v>6.1</v>
      </c>
      <c r="E35">
        <f t="shared" si="1"/>
        <v>0.13690000000000008</v>
      </c>
      <c r="J35" s="1" t="s">
        <v>27</v>
      </c>
      <c r="Q35" s="127" t="s">
        <v>111</v>
      </c>
      <c r="R35" s="128"/>
      <c r="S35" s="128"/>
      <c r="T35" s="114">
        <v>54135</v>
      </c>
      <c r="U35" s="114"/>
      <c r="V35" s="114"/>
      <c r="W35" s="115"/>
    </row>
    <row r="36" spans="1:23" x14ac:dyDescent="0.3">
      <c r="A36" s="4">
        <v>8.7476605999999998E-2</v>
      </c>
      <c r="B36">
        <f t="shared" si="0"/>
        <v>3.2794910007762844E-4</v>
      </c>
      <c r="D36" s="4">
        <v>6.2</v>
      </c>
      <c r="E36">
        <f t="shared" si="1"/>
        <v>7.2899999999999771E-2</v>
      </c>
      <c r="J36" s="1" t="s">
        <v>28</v>
      </c>
      <c r="K36" s="1" t="s">
        <v>29</v>
      </c>
      <c r="Q36" s="113"/>
      <c r="R36" s="114"/>
      <c r="S36" s="114"/>
      <c r="T36" s="114"/>
      <c r="U36" s="114"/>
      <c r="V36" s="114"/>
      <c r="W36" s="115"/>
    </row>
    <row r="37" spans="1:23" x14ac:dyDescent="0.3">
      <c r="A37" s="4">
        <v>6.5508885000000003E-2</v>
      </c>
      <c r="B37">
        <f t="shared" si="0"/>
        <v>1.48869111560247E-5</v>
      </c>
      <c r="D37" s="4">
        <v>6.3</v>
      </c>
      <c r="E37">
        <f t="shared" si="1"/>
        <v>2.8899999999999974E-2</v>
      </c>
      <c r="I37" s="1" t="s">
        <v>30</v>
      </c>
      <c r="J37">
        <v>2.5000000000000001E-2</v>
      </c>
      <c r="K37">
        <v>2.5000000000000001E-2</v>
      </c>
      <c r="Q37" s="113"/>
      <c r="R37" s="114"/>
      <c r="S37" s="114"/>
      <c r="T37" s="114"/>
      <c r="U37" s="114"/>
      <c r="V37" s="114"/>
      <c r="W37" s="115"/>
    </row>
    <row r="38" spans="1:23" x14ac:dyDescent="0.3">
      <c r="A38" s="4">
        <v>0.25617775799999998</v>
      </c>
      <c r="B38">
        <f t="shared" si="0"/>
        <v>3.4898169255353821E-2</v>
      </c>
      <c r="D38" s="4">
        <v>6.2</v>
      </c>
      <c r="E38">
        <f t="shared" si="1"/>
        <v>7.2899999999999771E-2</v>
      </c>
      <c r="I38" s="1" t="s">
        <v>31</v>
      </c>
      <c r="J38">
        <v>-1.96</v>
      </c>
      <c r="K38">
        <v>1.645</v>
      </c>
      <c r="Q38" s="125" t="s">
        <v>112</v>
      </c>
      <c r="R38" s="126"/>
      <c r="S38" s="126"/>
      <c r="T38" s="114"/>
      <c r="U38" s="114"/>
      <c r="V38" s="114" t="s">
        <v>113</v>
      </c>
      <c r="W38" s="115"/>
    </row>
    <row r="39" spans="1:23" x14ac:dyDescent="0.3">
      <c r="A39" s="4">
        <v>7.4404780000000004E-3</v>
      </c>
      <c r="B39">
        <f t="shared" si="0"/>
        <v>3.8349239777974581E-3</v>
      </c>
      <c r="D39" s="4">
        <v>6</v>
      </c>
      <c r="E39">
        <f t="shared" si="1"/>
        <v>0.22089999999999976</v>
      </c>
      <c r="I39" t="s">
        <v>35</v>
      </c>
      <c r="J39">
        <f>J38*L32+L31</f>
        <v>13.24</v>
      </c>
      <c r="K39">
        <f>K38*L32+L31</f>
        <v>34.870000000000005</v>
      </c>
      <c r="Q39" s="113" t="s">
        <v>114</v>
      </c>
      <c r="R39" s="114"/>
      <c r="S39" s="114"/>
      <c r="T39" s="114">
        <f>T33 - (1.5*W34)</f>
        <v>41775</v>
      </c>
      <c r="U39" s="129" t="s">
        <v>115</v>
      </c>
      <c r="V39" s="114">
        <f>T35+(1.5*W34)</f>
        <v>61551</v>
      </c>
      <c r="W39" s="115"/>
    </row>
    <row r="40" spans="1:23" ht="15" thickBot="1" x14ac:dyDescent="0.35">
      <c r="A40" s="4">
        <v>0.114434305</v>
      </c>
      <c r="B40">
        <f t="shared" si="0"/>
        <v>2.031040256023233E-3</v>
      </c>
      <c r="D40" s="4">
        <v>6.7</v>
      </c>
      <c r="E40">
        <f t="shared" si="1"/>
        <v>5.2900000000000197E-2</v>
      </c>
      <c r="I40" t="s">
        <v>39</v>
      </c>
      <c r="J40">
        <v>0.99270000000000003</v>
      </c>
      <c r="K40">
        <f>1-J40</f>
        <v>7.2999999999999732E-3</v>
      </c>
      <c r="Q40" s="119"/>
      <c r="R40" s="120"/>
      <c r="S40" s="120"/>
      <c r="T40" s="120"/>
      <c r="U40" s="120"/>
      <c r="V40" s="120"/>
      <c r="W40" s="122"/>
    </row>
    <row r="41" spans="1:23" x14ac:dyDescent="0.3">
      <c r="A41" s="4">
        <v>0.16243616999999999</v>
      </c>
      <c r="B41">
        <f t="shared" si="0"/>
        <v>8.6618255419919302E-3</v>
      </c>
      <c r="D41" s="4">
        <v>7.2</v>
      </c>
      <c r="E41">
        <f t="shared" si="1"/>
        <v>0.5329000000000006</v>
      </c>
    </row>
    <row r="42" spans="1:23" x14ac:dyDescent="0.3">
      <c r="A42" s="4">
        <v>0.194027271</v>
      </c>
      <c r="B42">
        <f t="shared" si="0"/>
        <v>1.5540123075294461E-2</v>
      </c>
      <c r="D42" s="4">
        <v>6.6</v>
      </c>
      <c r="E42">
        <f t="shared" si="1"/>
        <v>1.6899999999999971E-2</v>
      </c>
    </row>
    <row r="43" spans="1:23" x14ac:dyDescent="0.3">
      <c r="A43" s="4">
        <v>1.7937145000000002E-2</v>
      </c>
      <c r="B43">
        <f t="shared" si="0"/>
        <v>2.6450547763458925E-3</v>
      </c>
      <c r="D43" s="4">
        <v>7</v>
      </c>
      <c r="E43">
        <f t="shared" si="1"/>
        <v>0.28090000000000026</v>
      </c>
    </row>
    <row r="44" spans="1:23" x14ac:dyDescent="0.3">
      <c r="A44" s="4">
        <v>1.7873097000000001E-2</v>
      </c>
      <c r="B44">
        <f t="shared" si="0"/>
        <v>2.6516468680716251E-3</v>
      </c>
      <c r="D44" s="4">
        <v>6.4</v>
      </c>
      <c r="E44">
        <f t="shared" si="1"/>
        <v>4.8999999999999157E-3</v>
      </c>
    </row>
    <row r="45" spans="1:23" x14ac:dyDescent="0.3">
      <c r="A45" s="4">
        <v>2.9395767999999999E-2</v>
      </c>
      <c r="B45">
        <f t="shared" si="0"/>
        <v>1.597718655170562E-3</v>
      </c>
      <c r="D45" s="4">
        <v>6.4</v>
      </c>
      <c r="E45">
        <f t="shared" si="1"/>
        <v>4.8999999999999157E-3</v>
      </c>
      <c r="I45" t="s">
        <v>4</v>
      </c>
      <c r="J45">
        <f>AVERAGE(G46:G53)</f>
        <v>12.625</v>
      </c>
    </row>
    <row r="46" spans="1:23" x14ac:dyDescent="0.3">
      <c r="A46" s="4">
        <v>4.6764435E-2</v>
      </c>
      <c r="B46">
        <f t="shared" si="0"/>
        <v>5.108868398544605E-4</v>
      </c>
      <c r="D46" s="4">
        <v>6</v>
      </c>
      <c r="E46">
        <f t="shared" si="1"/>
        <v>0.22089999999999976</v>
      </c>
      <c r="G46">
        <v>5</v>
      </c>
      <c r="H46">
        <f>(G46-$J$45)^2</f>
        <v>58.140625</v>
      </c>
      <c r="I46" t="s">
        <v>44</v>
      </c>
    </row>
    <row r="47" spans="1:23" x14ac:dyDescent="0.3">
      <c r="A47" s="4">
        <v>2.422778E-3</v>
      </c>
      <c r="B47">
        <f t="shared" si="0"/>
        <v>4.4815611286709968E-3</v>
      </c>
      <c r="D47" s="4">
        <v>6.5</v>
      </c>
      <c r="E47">
        <f t="shared" si="1"/>
        <v>9.0000000000001494E-4</v>
      </c>
      <c r="G47">
        <v>19</v>
      </c>
      <c r="H47">
        <f t="shared" ref="H47:H53" si="2">(G47-$J$45)^2</f>
        <v>40.640625</v>
      </c>
    </row>
    <row r="48" spans="1:23" x14ac:dyDescent="0.3">
      <c r="A48" s="4">
        <v>1.1856738E-2</v>
      </c>
      <c r="B48">
        <f t="shared" si="0"/>
        <v>3.3074579572997366E-3</v>
      </c>
      <c r="D48" s="4">
        <v>6.2</v>
      </c>
      <c r="E48">
        <f t="shared" si="1"/>
        <v>7.2899999999999771E-2</v>
      </c>
      <c r="G48">
        <v>11</v>
      </c>
      <c r="H48">
        <f t="shared" si="2"/>
        <v>2.640625</v>
      </c>
    </row>
    <row r="49" spans="1:30" x14ac:dyDescent="0.3">
      <c r="A49" s="4">
        <v>5.0837928999999997E-2</v>
      </c>
      <c r="B49">
        <f t="shared" si="0"/>
        <v>3.4333540383344792E-4</v>
      </c>
      <c r="D49" s="4">
        <v>6.5</v>
      </c>
      <c r="E49">
        <f t="shared" si="1"/>
        <v>9.0000000000001494E-4</v>
      </c>
      <c r="G49">
        <v>23</v>
      </c>
      <c r="H49">
        <f t="shared" si="2"/>
        <v>107.640625</v>
      </c>
    </row>
    <row r="50" spans="1:30" x14ac:dyDescent="0.3">
      <c r="A50" s="4">
        <v>3.1298720000000001E-3</v>
      </c>
      <c r="B50">
        <f t="shared" si="0"/>
        <v>4.3873890543303616E-3</v>
      </c>
      <c r="D50" s="4">
        <v>5.8</v>
      </c>
      <c r="E50">
        <f t="shared" si="1"/>
        <v>0.44889999999999991</v>
      </c>
      <c r="G50">
        <v>12</v>
      </c>
      <c r="H50">
        <f t="shared" si="2"/>
        <v>0.390625</v>
      </c>
    </row>
    <row r="51" spans="1:30" x14ac:dyDescent="0.3">
      <c r="A51" s="4">
        <v>0.102321773</v>
      </c>
      <c r="B51">
        <f t="shared" si="0"/>
        <v>1.0860011782005945E-3</v>
      </c>
      <c r="D51" s="4">
        <v>7.2</v>
      </c>
      <c r="E51">
        <f t="shared" si="1"/>
        <v>0.5329000000000006</v>
      </c>
      <c r="G51">
        <v>7</v>
      </c>
      <c r="H51">
        <f t="shared" si="2"/>
        <v>31.640625</v>
      </c>
    </row>
    <row r="52" spans="1:30" x14ac:dyDescent="0.3">
      <c r="A52" s="4">
        <v>2.4718843000000001E-2</v>
      </c>
      <c r="B52">
        <f t="shared" si="0"/>
        <v>1.9934794455088037E-3</v>
      </c>
      <c r="D52" s="4">
        <v>6.5</v>
      </c>
      <c r="E52">
        <f t="shared" si="1"/>
        <v>9.0000000000001494E-4</v>
      </c>
      <c r="G52">
        <v>3</v>
      </c>
      <c r="H52">
        <f t="shared" si="2"/>
        <v>92.640625</v>
      </c>
    </row>
    <row r="53" spans="1:30" x14ac:dyDescent="0.3">
      <c r="A53" s="4">
        <v>8.7899999999999995E-5</v>
      </c>
      <c r="B53">
        <f t="shared" si="0"/>
        <v>4.7996270917875679E-3</v>
      </c>
      <c r="D53" s="4">
        <v>6.2</v>
      </c>
      <c r="E53">
        <f t="shared" si="1"/>
        <v>7.2899999999999771E-2</v>
      </c>
      <c r="G53">
        <v>21</v>
      </c>
      <c r="H53">
        <f t="shared" si="2"/>
        <v>70.140625</v>
      </c>
    </row>
    <row r="54" spans="1:30" ht="15" thickBot="1" x14ac:dyDescent="0.35">
      <c r="A54" s="4">
        <v>1.497728E-3</v>
      </c>
      <c r="B54">
        <f t="shared" si="0"/>
        <v>4.6062707972017525E-3</v>
      </c>
      <c r="D54" s="4">
        <v>6.1</v>
      </c>
      <c r="E54">
        <f t="shared" si="1"/>
        <v>0.13690000000000008</v>
      </c>
    </row>
    <row r="55" spans="1:30" ht="43.8" customHeight="1" thickBot="1" x14ac:dyDescent="0.35">
      <c r="A55" s="4">
        <v>1.8105617000000001E-2</v>
      </c>
      <c r="B55">
        <f t="shared" si="0"/>
        <v>2.6277540968882326E-3</v>
      </c>
      <c r="D55" s="4">
        <v>6.1</v>
      </c>
      <c r="E55">
        <f t="shared" si="1"/>
        <v>0.13690000000000008</v>
      </c>
      <c r="G55" s="94" t="s">
        <v>56</v>
      </c>
      <c r="H55" s="95"/>
      <c r="I55" s="95"/>
      <c r="J55" s="95"/>
      <c r="K55" s="95"/>
      <c r="L55" s="95"/>
      <c r="M55" s="95"/>
      <c r="N55" s="95"/>
      <c r="O55" s="95"/>
      <c r="P55" s="96"/>
      <c r="R55" s="108" t="s">
        <v>100</v>
      </c>
      <c r="S55" s="109"/>
      <c r="T55" s="109"/>
      <c r="U55" s="110"/>
      <c r="V55" s="110"/>
      <c r="W55" s="110"/>
      <c r="X55" s="110"/>
      <c r="Y55" s="111"/>
      <c r="Z55" s="111"/>
      <c r="AA55" s="111"/>
      <c r="AB55" s="111"/>
      <c r="AC55" s="111"/>
      <c r="AD55" s="112"/>
    </row>
    <row r="56" spans="1:30" ht="69.599999999999994" x14ac:dyDescent="0.3">
      <c r="A56" s="4">
        <v>9.3579049999999997E-3</v>
      </c>
      <c r="B56">
        <f t="shared" si="0"/>
        <v>3.6011204092339468E-3</v>
      </c>
      <c r="D56" s="4">
        <v>6.7</v>
      </c>
      <c r="E56">
        <f t="shared" si="1"/>
        <v>5.2900000000000197E-2</v>
      </c>
      <c r="G56" s="87" t="s">
        <v>43</v>
      </c>
      <c r="H56" s="9">
        <v>25</v>
      </c>
      <c r="I56" s="9"/>
      <c r="J56" s="9"/>
      <c r="K56" s="9"/>
      <c r="L56" s="9"/>
      <c r="M56" s="10"/>
      <c r="N56" s="9"/>
      <c r="O56" s="9"/>
      <c r="P56" s="10"/>
      <c r="R56" s="113"/>
      <c r="S56" s="114"/>
      <c r="T56" s="114"/>
      <c r="U56" s="104" t="s">
        <v>101</v>
      </c>
      <c r="V56" s="104" t="s">
        <v>102</v>
      </c>
      <c r="W56" s="105" t="s">
        <v>103</v>
      </c>
      <c r="X56" s="114"/>
      <c r="Y56" s="114"/>
      <c r="Z56" s="104" t="s">
        <v>101</v>
      </c>
      <c r="AA56" s="104" t="s">
        <v>102</v>
      </c>
      <c r="AB56" s="105" t="s">
        <v>103</v>
      </c>
      <c r="AC56" s="114"/>
      <c r="AD56" s="115"/>
    </row>
    <row r="57" spans="1:30" x14ac:dyDescent="0.3">
      <c r="A57" s="4">
        <v>0.17121614499999999</v>
      </c>
      <c r="B57">
        <f t="shared" si="0"/>
        <v>1.0373199242482796E-2</v>
      </c>
      <c r="D57" s="4">
        <v>7.3</v>
      </c>
      <c r="E57">
        <f t="shared" si="1"/>
        <v>0.68890000000000007</v>
      </c>
      <c r="G57" s="88" t="s">
        <v>44</v>
      </c>
      <c r="H57" s="12">
        <f>SQRT(N61)</f>
        <v>3.6914315199752337</v>
      </c>
      <c r="I57" s="12"/>
      <c r="J57" s="12">
        <f>N60/(N62/SQRT(H56))</f>
        <v>-3.684207583536927</v>
      </c>
      <c r="K57" s="14" t="s">
        <v>49</v>
      </c>
      <c r="L57" s="12"/>
      <c r="M57" s="13"/>
      <c r="N57" s="12"/>
      <c r="O57" s="12"/>
      <c r="P57" s="13"/>
      <c r="R57" s="113"/>
      <c r="S57" s="114"/>
      <c r="T57" s="114"/>
      <c r="U57" s="114">
        <v>33219</v>
      </c>
      <c r="V57" s="114">
        <f t="shared" ref="V57:V66" si="3">U57-$D$13</f>
        <v>33219</v>
      </c>
      <c r="W57" s="114">
        <f>V57^2</f>
        <v>1103501961</v>
      </c>
      <c r="X57" s="114"/>
      <c r="Y57" s="114"/>
      <c r="Z57" s="114">
        <v>38946</v>
      </c>
      <c r="AA57" s="114">
        <f t="shared" ref="AA57:AA66" si="4">Z57-$I$13</f>
        <v>38946</v>
      </c>
      <c r="AB57" s="114">
        <f>AA57^2</f>
        <v>1516790916</v>
      </c>
      <c r="AC57" s="114"/>
      <c r="AD57" s="115"/>
    </row>
    <row r="58" spans="1:30" ht="15" thickBot="1" x14ac:dyDescent="0.35">
      <c r="A58" s="4">
        <v>0.71254975300000001</v>
      </c>
      <c r="B58">
        <f t="shared" si="0"/>
        <v>0.41368374372041106</v>
      </c>
      <c r="D58" s="4">
        <v>6.4</v>
      </c>
      <c r="E58">
        <f t="shared" si="1"/>
        <v>4.8999999999999157E-3</v>
      </c>
      <c r="G58" s="89" t="s">
        <v>4</v>
      </c>
      <c r="H58" s="16">
        <f>AVERAGE(G60:G84)</f>
        <v>5.08</v>
      </c>
      <c r="I58" s="16">
        <f>AVERAGE(H60:H84)</f>
        <v>7.8</v>
      </c>
      <c r="J58" s="16">
        <f>H58-I58</f>
        <v>-2.7199999999999998</v>
      </c>
      <c r="K58" s="65" t="s">
        <v>48</v>
      </c>
      <c r="L58" s="16"/>
      <c r="M58" s="17"/>
      <c r="N58" s="12"/>
      <c r="O58" s="12"/>
      <c r="P58" s="13"/>
      <c r="R58" s="113"/>
      <c r="S58" s="114"/>
      <c r="T58" s="114"/>
      <c r="U58" s="114">
        <v>36254</v>
      </c>
      <c r="V58" s="114">
        <f t="shared" si="3"/>
        <v>36254</v>
      </c>
      <c r="W58" s="114">
        <f t="shared" ref="W58:W66" si="5">V58^2</f>
        <v>1314352516</v>
      </c>
      <c r="X58" s="114"/>
      <c r="Y58" s="114"/>
      <c r="Z58" s="114">
        <v>43420</v>
      </c>
      <c r="AA58" s="114">
        <f t="shared" si="4"/>
        <v>43420</v>
      </c>
      <c r="AB58" s="114">
        <f t="shared" ref="AB58:AB66" si="6">AA58^2</f>
        <v>1885296400</v>
      </c>
      <c r="AC58" s="114"/>
      <c r="AD58" s="115"/>
    </row>
    <row r="59" spans="1:30" ht="28.2" customHeight="1" x14ac:dyDescent="0.3">
      <c r="A59" s="4">
        <v>4.8599999999999998E-7</v>
      </c>
      <c r="B59">
        <f t="shared" si="0"/>
        <v>4.811746701626333E-3</v>
      </c>
      <c r="D59" s="4">
        <v>6.1</v>
      </c>
      <c r="E59">
        <f t="shared" si="1"/>
        <v>0.13690000000000008</v>
      </c>
      <c r="G59" s="20" t="s">
        <v>46</v>
      </c>
      <c r="H59" s="21" t="s">
        <v>47</v>
      </c>
      <c r="I59" s="22" t="s">
        <v>55</v>
      </c>
      <c r="J59" s="66" t="s">
        <v>57</v>
      </c>
      <c r="L59" s="12"/>
      <c r="M59" s="12"/>
      <c r="N59" s="12"/>
      <c r="O59" s="12"/>
      <c r="P59" s="13"/>
      <c r="R59" s="113"/>
      <c r="S59" s="114"/>
      <c r="T59" s="114"/>
      <c r="U59" s="114">
        <v>38801</v>
      </c>
      <c r="V59" s="114">
        <f t="shared" si="3"/>
        <v>38801</v>
      </c>
      <c r="W59" s="114">
        <f t="shared" si="5"/>
        <v>1505517601</v>
      </c>
      <c r="X59" s="114"/>
      <c r="Y59" s="114"/>
      <c r="Z59" s="114">
        <v>49191</v>
      </c>
      <c r="AA59" s="114">
        <f t="shared" si="4"/>
        <v>49191</v>
      </c>
      <c r="AB59" s="114">
        <f t="shared" si="6"/>
        <v>2419754481</v>
      </c>
      <c r="AC59" s="114"/>
      <c r="AD59" s="115"/>
    </row>
    <row r="60" spans="1:30" x14ac:dyDescent="0.3">
      <c r="A60" s="4">
        <v>5.1557830999999998E-2</v>
      </c>
      <c r="B60">
        <f t="shared" si="0"/>
        <v>3.171750851633345E-4</v>
      </c>
      <c r="D60" s="4">
        <v>6.4</v>
      </c>
      <c r="E60">
        <f t="shared" si="1"/>
        <v>4.8999999999999157E-3</v>
      </c>
      <c r="G60" s="23">
        <v>6</v>
      </c>
      <c r="H60" s="24">
        <v>6</v>
      </c>
      <c r="I60" s="25">
        <f>(G60-H60)</f>
        <v>0</v>
      </c>
      <c r="J60" s="33">
        <f t="shared" ref="J60:J84" si="7">(I60-$N$60)^2</f>
        <v>7.3984000000000014</v>
      </c>
      <c r="L60" s="31" t="s">
        <v>58</v>
      </c>
      <c r="M60" s="31"/>
      <c r="N60" s="12">
        <f>AVERAGE(I60:I84)</f>
        <v>-2.72</v>
      </c>
      <c r="P60" s="13"/>
      <c r="R60" s="113"/>
      <c r="S60" s="114"/>
      <c r="T60" s="114"/>
      <c r="U60" s="114">
        <v>46335</v>
      </c>
      <c r="V60" s="114">
        <f t="shared" si="3"/>
        <v>46335</v>
      </c>
      <c r="W60" s="114">
        <f t="shared" si="5"/>
        <v>2146932225</v>
      </c>
      <c r="X60" s="114"/>
      <c r="Y60" s="114"/>
      <c r="Z60" s="114">
        <v>50430</v>
      </c>
      <c r="AA60" s="114">
        <f t="shared" si="4"/>
        <v>50430</v>
      </c>
      <c r="AB60" s="114">
        <f t="shared" si="6"/>
        <v>2543184900</v>
      </c>
      <c r="AC60" s="114"/>
      <c r="AD60" s="115"/>
    </row>
    <row r="61" spans="1:30" x14ac:dyDescent="0.3">
      <c r="A61" s="4">
        <v>3.1573961999999997E-2</v>
      </c>
      <c r="B61">
        <f t="shared" si="0"/>
        <v>1.4283319388774278E-3</v>
      </c>
      <c r="D61" s="4">
        <v>6.2</v>
      </c>
      <c r="E61">
        <f t="shared" si="1"/>
        <v>7.2899999999999771E-2</v>
      </c>
      <c r="G61" s="23">
        <v>6</v>
      </c>
      <c r="H61" s="24">
        <v>11</v>
      </c>
      <c r="I61" s="25">
        <f t="shared" ref="I61:I84" si="8">(G61-H61)</f>
        <v>-5</v>
      </c>
      <c r="J61" s="29">
        <f t="shared" si="7"/>
        <v>5.1983999999999995</v>
      </c>
      <c r="L61" s="31" t="s">
        <v>59</v>
      </c>
      <c r="M61" s="31"/>
      <c r="N61" s="12">
        <f>SUM(J60:J84)/(H56-1)</f>
        <v>13.626666666666665</v>
      </c>
      <c r="P61" s="13"/>
      <c r="R61" s="113"/>
      <c r="S61" s="114"/>
      <c r="T61" s="114"/>
      <c r="U61" s="114">
        <v>46840</v>
      </c>
      <c r="V61" s="114">
        <f t="shared" si="3"/>
        <v>46840</v>
      </c>
      <c r="W61" s="114">
        <f t="shared" si="5"/>
        <v>2193985600</v>
      </c>
      <c r="X61" s="114"/>
      <c r="Y61" s="114"/>
      <c r="Z61" s="114">
        <v>50557</v>
      </c>
      <c r="AA61" s="114">
        <f t="shared" si="4"/>
        <v>50557</v>
      </c>
      <c r="AB61" s="114">
        <f t="shared" si="6"/>
        <v>2556010249</v>
      </c>
      <c r="AC61" s="114"/>
      <c r="AD61" s="115"/>
    </row>
    <row r="62" spans="1:30" x14ac:dyDescent="0.3">
      <c r="A62" s="4">
        <v>0.19443443599999999</v>
      </c>
      <c r="B62">
        <f t="shared" si="0"/>
        <v>1.5641803260847516E-2</v>
      </c>
      <c r="D62" s="4">
        <v>6.1</v>
      </c>
      <c r="E62">
        <f t="shared" si="1"/>
        <v>0.13690000000000008</v>
      </c>
      <c r="G62" s="23">
        <v>2</v>
      </c>
      <c r="H62" s="24">
        <v>8</v>
      </c>
      <c r="I62" s="25">
        <f t="shared" si="8"/>
        <v>-6</v>
      </c>
      <c r="J62" s="29">
        <f t="shared" si="7"/>
        <v>10.758399999999998</v>
      </c>
      <c r="L62" s="31" t="s">
        <v>60</v>
      </c>
      <c r="M62" s="31"/>
      <c r="N62" s="12">
        <f>SQRT(N61)</f>
        <v>3.6914315199752337</v>
      </c>
      <c r="P62" s="13"/>
      <c r="R62" s="113"/>
      <c r="S62" s="114"/>
      <c r="T62" s="114"/>
      <c r="U62" s="114">
        <v>47596</v>
      </c>
      <c r="V62" s="114">
        <f t="shared" si="3"/>
        <v>47596</v>
      </c>
      <c r="W62" s="114">
        <f t="shared" si="5"/>
        <v>2265379216</v>
      </c>
      <c r="X62" s="114"/>
      <c r="Y62" s="114"/>
      <c r="Z62" s="114">
        <v>52580</v>
      </c>
      <c r="AA62" s="114">
        <f t="shared" si="4"/>
        <v>52580</v>
      </c>
      <c r="AB62" s="114">
        <f t="shared" si="6"/>
        <v>2764656400</v>
      </c>
      <c r="AC62" s="114"/>
      <c r="AD62" s="115"/>
    </row>
    <row r="63" spans="1:30" x14ac:dyDescent="0.3">
      <c r="A63" s="4">
        <v>9.7589791999999995E-2</v>
      </c>
      <c r="B63">
        <f t="shared" si="0"/>
        <v>7.9651238397263936E-4</v>
      </c>
      <c r="D63" s="4">
        <v>6.6</v>
      </c>
      <c r="E63">
        <f t="shared" si="1"/>
        <v>1.6899999999999971E-2</v>
      </c>
      <c r="G63" s="23">
        <v>7</v>
      </c>
      <c r="H63" s="24">
        <v>5</v>
      </c>
      <c r="I63" s="25">
        <f t="shared" si="8"/>
        <v>2</v>
      </c>
      <c r="J63" s="29">
        <f t="shared" si="7"/>
        <v>22.278400000000005</v>
      </c>
      <c r="L63" s="31" t="s">
        <v>51</v>
      </c>
      <c r="M63" s="31"/>
      <c r="N63" s="12">
        <f>N60/N62</f>
        <v>-0.7368415167073854</v>
      </c>
      <c r="P63" s="13"/>
      <c r="R63" s="113"/>
      <c r="S63" s="114"/>
      <c r="T63" s="114"/>
      <c r="U63" s="114">
        <v>55130</v>
      </c>
      <c r="V63" s="114">
        <f t="shared" si="3"/>
        <v>55130</v>
      </c>
      <c r="W63" s="114">
        <f t="shared" si="5"/>
        <v>3039316900</v>
      </c>
      <c r="X63" s="114"/>
      <c r="Y63" s="114"/>
      <c r="Z63" s="114">
        <v>53595</v>
      </c>
      <c r="AA63" s="114">
        <f t="shared" si="4"/>
        <v>53595</v>
      </c>
      <c r="AB63" s="114">
        <f t="shared" si="6"/>
        <v>2872424025</v>
      </c>
      <c r="AC63" s="114"/>
      <c r="AD63" s="115"/>
    </row>
    <row r="64" spans="1:30" x14ac:dyDescent="0.3">
      <c r="A64" s="4">
        <v>3.0397739999999999E-3</v>
      </c>
      <c r="B64">
        <f t="shared" si="0"/>
        <v>4.3993328809274028E-3</v>
      </c>
      <c r="D64" s="4">
        <v>6.4</v>
      </c>
      <c r="E64">
        <f t="shared" si="1"/>
        <v>4.8999999999999157E-3</v>
      </c>
      <c r="G64" s="23">
        <v>8</v>
      </c>
      <c r="H64" s="24">
        <v>11</v>
      </c>
      <c r="I64" s="25">
        <f t="shared" si="8"/>
        <v>-3</v>
      </c>
      <c r="J64" s="29">
        <f t="shared" si="7"/>
        <v>7.8399999999999886E-2</v>
      </c>
      <c r="L64" s="12"/>
      <c r="M64" s="12"/>
      <c r="N64" s="12"/>
      <c r="O64" s="12"/>
      <c r="P64" s="13"/>
      <c r="R64" s="113"/>
      <c r="S64" s="114"/>
      <c r="T64" s="114"/>
      <c r="U64" s="114">
        <v>56863</v>
      </c>
      <c r="V64" s="114">
        <f t="shared" si="3"/>
        <v>56863</v>
      </c>
      <c r="W64" s="114">
        <f t="shared" si="5"/>
        <v>3233400769</v>
      </c>
      <c r="X64" s="114"/>
      <c r="Y64" s="114"/>
      <c r="Z64" s="114">
        <v>54135</v>
      </c>
      <c r="AA64" s="114">
        <f t="shared" si="4"/>
        <v>54135</v>
      </c>
      <c r="AB64" s="114">
        <f t="shared" si="6"/>
        <v>2930598225</v>
      </c>
      <c r="AC64" s="114"/>
      <c r="AD64" s="115"/>
    </row>
    <row r="65" spans="1:30" ht="14.4" customHeight="1" x14ac:dyDescent="0.3">
      <c r="A65" s="4">
        <v>8.7565481000000001E-2</v>
      </c>
      <c r="B65">
        <f t="shared" si="0"/>
        <v>3.3117593846893327E-4</v>
      </c>
      <c r="D65" s="4">
        <v>7.2</v>
      </c>
      <c r="E65">
        <f t="shared" si="1"/>
        <v>0.5329000000000006</v>
      </c>
      <c r="G65" s="23">
        <v>8</v>
      </c>
      <c r="H65" s="24">
        <v>8</v>
      </c>
      <c r="I65" s="25">
        <f t="shared" si="8"/>
        <v>0</v>
      </c>
      <c r="J65" s="29">
        <f t="shared" si="7"/>
        <v>7.3984000000000014</v>
      </c>
      <c r="L65" s="32" t="s">
        <v>54</v>
      </c>
      <c r="M65" s="32"/>
      <c r="N65" s="32"/>
      <c r="O65" s="32"/>
      <c r="P65" s="13"/>
      <c r="R65" s="113"/>
      <c r="S65" s="114"/>
      <c r="T65" s="114"/>
      <c r="U65" s="114">
        <v>78070</v>
      </c>
      <c r="V65" s="114">
        <f t="shared" si="3"/>
        <v>78070</v>
      </c>
      <c r="W65" s="114">
        <f t="shared" si="5"/>
        <v>6094924900</v>
      </c>
      <c r="X65" s="114"/>
      <c r="Y65" s="114"/>
      <c r="Z65" s="114">
        <v>60181</v>
      </c>
      <c r="AA65" s="114">
        <f t="shared" si="4"/>
        <v>60181</v>
      </c>
      <c r="AB65" s="114">
        <f t="shared" si="6"/>
        <v>3621752761</v>
      </c>
      <c r="AC65" s="114"/>
      <c r="AD65" s="115"/>
    </row>
    <row r="66" spans="1:30" ht="14.4" customHeight="1" x14ac:dyDescent="0.3">
      <c r="A66" s="4">
        <v>6.1021026999999999E-2</v>
      </c>
      <c r="B66">
        <f t="shared" si="0"/>
        <v>6.9659288422119906E-5</v>
      </c>
      <c r="D66" s="4">
        <v>6.4</v>
      </c>
      <c r="E66">
        <f t="shared" si="1"/>
        <v>4.8999999999999157E-3</v>
      </c>
      <c r="G66" s="23">
        <v>2</v>
      </c>
      <c r="H66" s="24">
        <v>10</v>
      </c>
      <c r="I66" s="25">
        <f t="shared" si="8"/>
        <v>-8</v>
      </c>
      <c r="J66" s="29">
        <f t="shared" si="7"/>
        <v>27.878399999999992</v>
      </c>
      <c r="L66" s="32"/>
      <c r="M66" s="32"/>
      <c r="N66" s="32"/>
      <c r="O66" s="32"/>
      <c r="P66" s="13"/>
      <c r="R66" s="113"/>
      <c r="S66" s="114"/>
      <c r="T66" s="114"/>
      <c r="U66" s="114">
        <v>88830</v>
      </c>
      <c r="V66" s="114">
        <f t="shared" si="3"/>
        <v>88830</v>
      </c>
      <c r="W66" s="114">
        <f t="shared" si="5"/>
        <v>7890768900</v>
      </c>
      <c r="X66" s="114"/>
      <c r="Y66" s="114"/>
      <c r="Z66" s="114">
        <v>62076</v>
      </c>
      <c r="AA66" s="114">
        <f t="shared" si="4"/>
        <v>62076</v>
      </c>
      <c r="AB66" s="114">
        <f t="shared" si="6"/>
        <v>3853429776</v>
      </c>
      <c r="AC66" s="114"/>
      <c r="AD66" s="115"/>
    </row>
    <row r="67" spans="1:30" ht="15" thickBot="1" x14ac:dyDescent="0.35">
      <c r="A67" s="4">
        <v>0.16720212300000001</v>
      </c>
      <c r="B67">
        <f t="shared" si="0"/>
        <v>9.5716641325741744E-3</v>
      </c>
      <c r="D67" s="4">
        <v>6.4</v>
      </c>
      <c r="E67">
        <f t="shared" si="1"/>
        <v>4.8999999999999157E-3</v>
      </c>
      <c r="G67" s="23">
        <v>3</v>
      </c>
      <c r="H67" s="24">
        <v>7</v>
      </c>
      <c r="I67" s="25">
        <f t="shared" si="8"/>
        <v>-4</v>
      </c>
      <c r="J67" s="29">
        <f t="shared" si="7"/>
        <v>1.6383999999999994</v>
      </c>
      <c r="L67" s="12"/>
      <c r="M67" s="14" t="s">
        <v>17</v>
      </c>
      <c r="N67" s="14" t="s">
        <v>50</v>
      </c>
      <c r="O67" s="12"/>
      <c r="P67" s="13"/>
      <c r="R67" s="116" t="s">
        <v>104</v>
      </c>
      <c r="S67" s="117"/>
      <c r="T67" s="117"/>
      <c r="U67" s="106">
        <f>AVERAGE(U57:U66)</f>
        <v>52793.8</v>
      </c>
      <c r="V67" s="107">
        <f>SUM(V57:V66)</f>
        <v>527938</v>
      </c>
      <c r="W67" s="107">
        <f>SUM(W57:W66)</f>
        <v>30788080588</v>
      </c>
      <c r="X67" s="114"/>
      <c r="Y67" s="117" t="s">
        <v>104</v>
      </c>
      <c r="Z67" s="106">
        <f>AVERAGE(Z57:Z66)</f>
        <v>51511.1</v>
      </c>
      <c r="AA67" s="106"/>
      <c r="AB67" s="106">
        <f>AVERAGE(AB57:AB66)</f>
        <v>2696389813.3000002</v>
      </c>
      <c r="AC67" s="118" t="s">
        <v>105</v>
      </c>
      <c r="AD67" s="115"/>
    </row>
    <row r="68" spans="1:30" ht="15" thickTop="1" x14ac:dyDescent="0.3">
      <c r="A68" s="4">
        <v>1.3543773E-2</v>
      </c>
      <c r="B68">
        <f t="shared" si="0"/>
        <v>3.1162595814754716E-3</v>
      </c>
      <c r="D68" s="4">
        <v>6.7</v>
      </c>
      <c r="E68">
        <f t="shared" si="1"/>
        <v>5.2900000000000197E-2</v>
      </c>
      <c r="G68" s="23">
        <v>5</v>
      </c>
      <c r="H68" s="24">
        <v>4</v>
      </c>
      <c r="I68" s="25">
        <f t="shared" si="8"/>
        <v>1</v>
      </c>
      <c r="J68" s="29">
        <f t="shared" si="7"/>
        <v>13.838400000000002</v>
      </c>
      <c r="L68" s="14" t="s">
        <v>52</v>
      </c>
      <c r="M68" s="12">
        <v>-2.0640000000000001</v>
      </c>
      <c r="N68" s="12">
        <v>2.0640000000000001</v>
      </c>
      <c r="O68" s="12"/>
      <c r="P68" s="13"/>
      <c r="R68" s="113"/>
      <c r="S68" s="114"/>
      <c r="T68" s="114"/>
      <c r="U68" s="114"/>
      <c r="V68" s="114"/>
      <c r="W68" s="114">
        <f>W67/10</f>
        <v>3078808058.8000002</v>
      </c>
      <c r="X68" s="118" t="s">
        <v>105</v>
      </c>
      <c r="Y68" s="114"/>
      <c r="Z68" s="114"/>
      <c r="AA68" s="114"/>
      <c r="AB68" s="114">
        <f>SQRT(AB67)</f>
        <v>51926.773569132907</v>
      </c>
      <c r="AC68" s="118" t="s">
        <v>106</v>
      </c>
      <c r="AD68" s="115"/>
    </row>
    <row r="69" spans="1:30" ht="15" thickBot="1" x14ac:dyDescent="0.35">
      <c r="A69" s="4">
        <v>0.11427530900000001</v>
      </c>
      <c r="B69">
        <f t="shared" si="0"/>
        <v>2.016734569941254E-3</v>
      </c>
      <c r="D69" s="4">
        <v>6.7</v>
      </c>
      <c r="E69">
        <f t="shared" si="1"/>
        <v>5.2900000000000197E-2</v>
      </c>
      <c r="G69" s="23">
        <v>7</v>
      </c>
      <c r="H69" s="24">
        <v>3</v>
      </c>
      <c r="I69" s="25">
        <f t="shared" si="8"/>
        <v>4</v>
      </c>
      <c r="J69" s="29">
        <f t="shared" si="7"/>
        <v>45.158400000000007</v>
      </c>
      <c r="L69" s="14" t="s">
        <v>53</v>
      </c>
      <c r="M69" s="12">
        <f>N60+(M68*N62/SQRT(H56))</f>
        <v>-4.2438229314457772</v>
      </c>
      <c r="N69" s="12">
        <f>N60+(N68*N62/SQRT(H56))</f>
        <v>-1.1961770685542237</v>
      </c>
      <c r="O69" s="12"/>
      <c r="P69" s="13"/>
      <c r="R69" s="119"/>
      <c r="S69" s="120"/>
      <c r="T69" s="120"/>
      <c r="U69" s="120"/>
      <c r="V69" s="120"/>
      <c r="W69" s="120">
        <f>SQRT(W68)</f>
        <v>55487.008018093751</v>
      </c>
      <c r="X69" s="121" t="s">
        <v>106</v>
      </c>
      <c r="Y69" s="120"/>
      <c r="Z69" s="120"/>
      <c r="AA69" s="120"/>
      <c r="AB69" s="120"/>
      <c r="AC69" s="120"/>
      <c r="AD69" s="122"/>
    </row>
    <row r="70" spans="1:30" x14ac:dyDescent="0.3">
      <c r="A70" s="4">
        <v>6.7443900000000003E-3</v>
      </c>
      <c r="B70">
        <f t="shared" si="0"/>
        <v>3.9216214695315362E-3</v>
      </c>
      <c r="D70" s="4">
        <v>6.4</v>
      </c>
      <c r="E70">
        <f t="shared" si="1"/>
        <v>4.8999999999999157E-3</v>
      </c>
      <c r="G70" s="23">
        <v>10</v>
      </c>
      <c r="H70" s="24">
        <v>7</v>
      </c>
      <c r="I70" s="25">
        <f t="shared" si="8"/>
        <v>3</v>
      </c>
      <c r="J70" s="29">
        <f t="shared" si="7"/>
        <v>32.71840000000001</v>
      </c>
      <c r="L70" s="12"/>
      <c r="M70" s="12"/>
      <c r="N70" s="12"/>
      <c r="O70" s="12"/>
      <c r="P70" s="13"/>
    </row>
    <row r="71" spans="1:30" x14ac:dyDescent="0.3">
      <c r="A71" s="4">
        <v>7.0101039999999996E-3</v>
      </c>
      <c r="B71">
        <f t="shared" si="0"/>
        <v>3.8884125369909252E-3</v>
      </c>
      <c r="D71" s="4">
        <v>6</v>
      </c>
      <c r="E71">
        <f t="shared" si="1"/>
        <v>0.22089999999999976</v>
      </c>
      <c r="G71" s="23">
        <v>5</v>
      </c>
      <c r="H71" s="24">
        <v>6</v>
      </c>
      <c r="I71" s="25">
        <f t="shared" si="8"/>
        <v>-1</v>
      </c>
      <c r="J71" s="29">
        <f t="shared" si="7"/>
        <v>2.9584000000000006</v>
      </c>
      <c r="L71" s="12"/>
      <c r="M71" s="12"/>
      <c r="N71" s="12"/>
      <c r="O71" s="12"/>
      <c r="P71" s="13"/>
    </row>
    <row r="72" spans="1:30" x14ac:dyDescent="0.3">
      <c r="A72" s="4">
        <v>1.7162446000000001E-2</v>
      </c>
      <c r="B72">
        <f t="shared" si="0"/>
        <v>2.7253406227954642E-3</v>
      </c>
      <c r="D72" s="4">
        <v>6.1</v>
      </c>
      <c r="E72">
        <f t="shared" si="1"/>
        <v>0.13690000000000008</v>
      </c>
      <c r="G72" s="23">
        <v>4</v>
      </c>
      <c r="H72" s="24">
        <v>10</v>
      </c>
      <c r="I72" s="25">
        <f t="shared" si="8"/>
        <v>-6</v>
      </c>
      <c r="J72" s="29">
        <f t="shared" si="7"/>
        <v>10.758399999999998</v>
      </c>
      <c r="L72" s="12"/>
      <c r="M72" s="12"/>
      <c r="N72" s="12"/>
      <c r="O72" s="12"/>
      <c r="P72" s="13"/>
    </row>
    <row r="73" spans="1:30" x14ac:dyDescent="0.3">
      <c r="A73" s="4">
        <v>1.1515279E-2</v>
      </c>
      <c r="B73">
        <f t="shared" si="0"/>
        <v>3.346849509247967E-3</v>
      </c>
      <c r="D73" s="4">
        <v>6</v>
      </c>
      <c r="E73">
        <f t="shared" si="1"/>
        <v>0.22089999999999976</v>
      </c>
      <c r="G73" s="23">
        <v>7</v>
      </c>
      <c r="H73" s="24">
        <v>10</v>
      </c>
      <c r="I73" s="25">
        <f t="shared" si="8"/>
        <v>-3</v>
      </c>
      <c r="J73" s="29">
        <f t="shared" si="7"/>
        <v>7.8399999999999886E-2</v>
      </c>
      <c r="L73" s="12"/>
      <c r="M73" s="12"/>
      <c r="N73" s="12"/>
      <c r="O73" s="12"/>
      <c r="P73" s="13"/>
    </row>
    <row r="74" spans="1:30" x14ac:dyDescent="0.3">
      <c r="A74" s="4">
        <v>3.5227814000000003E-2</v>
      </c>
      <c r="B74">
        <f t="shared" si="0"/>
        <v>1.1655004770676914E-3</v>
      </c>
      <c r="D74" s="4">
        <v>7.1</v>
      </c>
      <c r="E74">
        <f t="shared" si="1"/>
        <v>0.39689999999999986</v>
      </c>
      <c r="G74" s="23">
        <v>5</v>
      </c>
      <c r="H74" s="24">
        <v>6</v>
      </c>
      <c r="I74" s="25">
        <f t="shared" si="8"/>
        <v>-1</v>
      </c>
      <c r="J74" s="29">
        <f t="shared" si="7"/>
        <v>2.9584000000000006</v>
      </c>
      <c r="L74" s="12"/>
      <c r="M74" s="12"/>
      <c r="N74" s="12"/>
      <c r="O74" s="12"/>
      <c r="P74" s="13"/>
    </row>
    <row r="75" spans="1:30" x14ac:dyDescent="0.3">
      <c r="A75" s="4">
        <v>1.794599E-3</v>
      </c>
      <c r="B75">
        <f t="shared" si="0"/>
        <v>4.5660619491944936E-3</v>
      </c>
      <c r="D75" s="4">
        <v>6.6</v>
      </c>
      <c r="E75">
        <f t="shared" si="1"/>
        <v>1.6899999999999971E-2</v>
      </c>
      <c r="G75" s="23">
        <v>7</v>
      </c>
      <c r="H75" s="24">
        <v>5</v>
      </c>
      <c r="I75" s="25">
        <f t="shared" si="8"/>
        <v>2</v>
      </c>
      <c r="J75" s="29">
        <f t="shared" si="7"/>
        <v>22.278400000000005</v>
      </c>
      <c r="L75" s="12"/>
      <c r="M75" s="12"/>
      <c r="N75" s="12"/>
      <c r="O75" s="12"/>
      <c r="P75" s="13"/>
    </row>
    <row r="76" spans="1:30" x14ac:dyDescent="0.3">
      <c r="A76" s="4">
        <v>3.4835781000000003E-2</v>
      </c>
      <c r="B76">
        <f t="shared" si="0"/>
        <v>1.1924217309245053E-3</v>
      </c>
      <c r="D76" s="4">
        <v>7</v>
      </c>
      <c r="E76">
        <f t="shared" si="1"/>
        <v>0.28090000000000026</v>
      </c>
      <c r="G76" s="23">
        <v>4</v>
      </c>
      <c r="H76" s="24">
        <v>10</v>
      </c>
      <c r="I76" s="25">
        <f t="shared" si="8"/>
        <v>-6</v>
      </c>
      <c r="J76" s="29">
        <f t="shared" si="7"/>
        <v>10.758399999999998</v>
      </c>
      <c r="L76" s="12"/>
      <c r="M76" s="12"/>
      <c r="N76" s="12"/>
      <c r="O76" s="12"/>
      <c r="P76" s="13"/>
    </row>
    <row r="77" spans="1:30" x14ac:dyDescent="0.3">
      <c r="A77" s="4">
        <v>0.12399729800000001</v>
      </c>
      <c r="B77">
        <f t="shared" si="0"/>
        <v>2.9844431259360288E-3</v>
      </c>
      <c r="D77" s="4">
        <v>6.2</v>
      </c>
      <c r="E77">
        <f t="shared" si="1"/>
        <v>7.2899999999999771E-2</v>
      </c>
      <c r="G77" s="23">
        <v>5</v>
      </c>
      <c r="H77" s="24">
        <v>11</v>
      </c>
      <c r="I77" s="25">
        <f t="shared" si="8"/>
        <v>-6</v>
      </c>
      <c r="J77" s="29">
        <f t="shared" si="7"/>
        <v>10.758399999999998</v>
      </c>
      <c r="L77" s="12"/>
      <c r="M77" s="12"/>
      <c r="N77" s="12"/>
      <c r="O77" s="12"/>
      <c r="P77" s="13"/>
    </row>
    <row r="78" spans="1:30" x14ac:dyDescent="0.3">
      <c r="A78" s="4">
        <v>0.11797228899999999</v>
      </c>
      <c r="B78">
        <f t="shared" si="0"/>
        <v>2.3624506894032193E-3</v>
      </c>
      <c r="D78" s="4">
        <v>6.6</v>
      </c>
      <c r="E78">
        <f t="shared" si="1"/>
        <v>1.6899999999999971E-2</v>
      </c>
      <c r="G78" s="23">
        <v>2</v>
      </c>
      <c r="H78" s="24">
        <v>13</v>
      </c>
      <c r="I78" s="25">
        <f t="shared" si="8"/>
        <v>-11</v>
      </c>
      <c r="J78" s="29">
        <f t="shared" si="7"/>
        <v>68.558399999999992</v>
      </c>
      <c r="L78" s="12"/>
      <c r="M78" s="12"/>
      <c r="N78" s="12"/>
      <c r="O78" s="12"/>
      <c r="P78" s="13"/>
    </row>
    <row r="79" spans="1:30" x14ac:dyDescent="0.3">
      <c r="A79" s="4">
        <v>4.0041240999999998E-2</v>
      </c>
      <c r="B79">
        <f t="shared" si="0"/>
        <v>8.6001427701308053E-4</v>
      </c>
      <c r="D79" s="4">
        <v>6.6</v>
      </c>
      <c r="E79">
        <f t="shared" si="1"/>
        <v>1.6899999999999971E-2</v>
      </c>
      <c r="G79" s="23">
        <v>5</v>
      </c>
      <c r="H79" s="24">
        <v>8</v>
      </c>
      <c r="I79" s="25">
        <f t="shared" si="8"/>
        <v>-3</v>
      </c>
      <c r="J79" s="29">
        <f t="shared" si="7"/>
        <v>7.8399999999999886E-2</v>
      </c>
      <c r="L79" s="12"/>
      <c r="M79" s="12"/>
      <c r="N79" s="12"/>
      <c r="O79" s="12"/>
      <c r="P79" s="13"/>
    </row>
    <row r="80" spans="1:30" x14ac:dyDescent="0.3">
      <c r="A80" s="4">
        <v>8.9165100000000003E-4</v>
      </c>
      <c r="B80">
        <f t="shared" si="0"/>
        <v>4.6889064282136222E-3</v>
      </c>
      <c r="D80" s="4">
        <v>6.7</v>
      </c>
      <c r="E80">
        <f t="shared" si="1"/>
        <v>5.2900000000000197E-2</v>
      </c>
      <c r="G80" s="23">
        <v>3</v>
      </c>
      <c r="H80" s="24">
        <v>5</v>
      </c>
      <c r="I80" s="25">
        <f t="shared" si="8"/>
        <v>-2</v>
      </c>
      <c r="J80" s="29">
        <f t="shared" si="7"/>
        <v>0.51840000000000031</v>
      </c>
      <c r="L80" s="12"/>
      <c r="M80" s="12"/>
      <c r="N80" s="12"/>
      <c r="O80" s="12"/>
      <c r="P80" s="13"/>
    </row>
    <row r="81" spans="1:20" x14ac:dyDescent="0.3">
      <c r="A81" s="4">
        <v>0.11153045</v>
      </c>
      <c r="B81">
        <f t="shared" ref="B81:B144" si="9">(A81-$F$19)^2</f>
        <v>1.7777361917211334E-3</v>
      </c>
      <c r="D81" s="4">
        <v>6.3</v>
      </c>
      <c r="E81">
        <f t="shared" si="1"/>
        <v>2.8899999999999974E-2</v>
      </c>
      <c r="G81" s="23">
        <v>4</v>
      </c>
      <c r="H81" s="24">
        <v>11</v>
      </c>
      <c r="I81" s="25">
        <f t="shared" si="8"/>
        <v>-7</v>
      </c>
      <c r="J81" s="29">
        <f t="shared" si="7"/>
        <v>18.318399999999993</v>
      </c>
      <c r="L81" s="12"/>
      <c r="M81" s="12"/>
      <c r="N81" s="12"/>
      <c r="O81" s="12"/>
      <c r="P81" s="13"/>
    </row>
    <row r="82" spans="1:20" x14ac:dyDescent="0.3">
      <c r="A82" s="4">
        <v>2.3430447E-2</v>
      </c>
      <c r="B82">
        <f t="shared" si="9"/>
        <v>2.1101890445853443E-3</v>
      </c>
      <c r="D82" s="4">
        <v>6.7</v>
      </c>
      <c r="E82">
        <f t="shared" si="1"/>
        <v>5.2900000000000197E-2</v>
      </c>
      <c r="G82" s="23">
        <v>4</v>
      </c>
      <c r="H82" s="24">
        <v>7</v>
      </c>
      <c r="I82" s="25">
        <f t="shared" si="8"/>
        <v>-3</v>
      </c>
      <c r="J82" s="29">
        <f t="shared" si="7"/>
        <v>7.8399999999999886E-2</v>
      </c>
      <c r="L82" s="12"/>
      <c r="M82" s="12"/>
      <c r="N82" s="12"/>
      <c r="O82" s="12"/>
      <c r="P82" s="13"/>
    </row>
    <row r="83" spans="1:20" x14ac:dyDescent="0.3">
      <c r="A83" s="4">
        <v>7.6220580000000001E-3</v>
      </c>
      <c r="B83">
        <f t="shared" si="9"/>
        <v>3.8124676258365054E-3</v>
      </c>
      <c r="D83" s="4">
        <v>6.8</v>
      </c>
      <c r="E83">
        <f t="shared" si="1"/>
        <v>0.10890000000000005</v>
      </c>
      <c r="G83" s="23">
        <v>4</v>
      </c>
      <c r="H83" s="24">
        <v>8</v>
      </c>
      <c r="I83" s="25">
        <f t="shared" si="8"/>
        <v>-4</v>
      </c>
      <c r="J83" s="29">
        <f t="shared" si="7"/>
        <v>1.6383999999999994</v>
      </c>
      <c r="L83" s="12"/>
      <c r="M83" s="12"/>
      <c r="N83" s="12"/>
      <c r="O83" s="12"/>
      <c r="P83" s="13"/>
    </row>
    <row r="84" spans="1:20" ht="15" thickBot="1" x14ac:dyDescent="0.35">
      <c r="A84" s="4">
        <v>0.237556146</v>
      </c>
      <c r="B84">
        <f t="shared" si="9"/>
        <v>2.8287507759288857E-2</v>
      </c>
      <c r="D84" s="4">
        <v>6.1</v>
      </c>
      <c r="E84">
        <f t="shared" si="1"/>
        <v>0.13690000000000008</v>
      </c>
      <c r="G84" s="26">
        <v>4</v>
      </c>
      <c r="H84" s="27">
        <v>5</v>
      </c>
      <c r="I84" s="28">
        <f t="shared" si="8"/>
        <v>-1</v>
      </c>
      <c r="J84" s="30">
        <f t="shared" si="7"/>
        <v>2.9584000000000006</v>
      </c>
      <c r="K84" s="16"/>
      <c r="L84" s="16"/>
      <c r="M84" s="16"/>
      <c r="N84" s="16"/>
      <c r="O84" s="16"/>
      <c r="P84" s="17"/>
    </row>
    <row r="85" spans="1:20" x14ac:dyDescent="0.3">
      <c r="A85" s="4">
        <v>0.249692461</v>
      </c>
      <c r="B85">
        <f t="shared" si="9"/>
        <v>3.2517184961818983E-2</v>
      </c>
      <c r="D85" s="4">
        <v>6.2</v>
      </c>
      <c r="E85">
        <f t="shared" si="1"/>
        <v>7.2899999999999771E-2</v>
      </c>
    </row>
    <row r="86" spans="1:20" x14ac:dyDescent="0.3">
      <c r="A86" s="4">
        <v>0.195092234</v>
      </c>
      <c r="B86">
        <f t="shared" si="9"/>
        <v>1.5806773860506822E-2</v>
      </c>
      <c r="D86" s="4">
        <v>6</v>
      </c>
      <c r="E86">
        <f t="shared" si="1"/>
        <v>0.22089999999999976</v>
      </c>
    </row>
    <row r="87" spans="1:20" x14ac:dyDescent="0.3">
      <c r="A87" s="4">
        <v>7.3502471999999999E-2</v>
      </c>
      <c r="B87">
        <f t="shared" si="9"/>
        <v>1.7100135280507495E-5</v>
      </c>
      <c r="D87" s="4">
        <v>6.7</v>
      </c>
      <c r="E87">
        <f t="shared" si="1"/>
        <v>5.2900000000000197E-2</v>
      </c>
    </row>
    <row r="88" spans="1:20" ht="15" thickBot="1" x14ac:dyDescent="0.35">
      <c r="A88" s="4">
        <v>9.76614E-4</v>
      </c>
      <c r="B88">
        <f t="shared" si="9"/>
        <v>4.6772778638157157E-3</v>
      </c>
      <c r="D88" s="4">
        <v>5.9</v>
      </c>
      <c r="E88">
        <f t="shared" si="1"/>
        <v>0.3248999999999993</v>
      </c>
    </row>
    <row r="89" spans="1:20" ht="31.2" customHeight="1" thickBot="1" x14ac:dyDescent="0.35">
      <c r="A89" s="4">
        <v>1.67617E-4</v>
      </c>
      <c r="B89">
        <f t="shared" si="9"/>
        <v>4.7885879641319101E-3</v>
      </c>
      <c r="D89" s="4">
        <v>7.1</v>
      </c>
      <c r="E89">
        <f t="shared" si="1"/>
        <v>0.39689999999999986</v>
      </c>
      <c r="G89" s="97" t="s">
        <v>61</v>
      </c>
      <c r="H89" s="98"/>
      <c r="I89" s="98"/>
      <c r="J89" s="98"/>
      <c r="K89" s="98"/>
      <c r="L89" s="99"/>
      <c r="M89" s="80"/>
      <c r="N89" s="97" t="s">
        <v>69</v>
      </c>
      <c r="O89" s="98"/>
      <c r="P89" s="98"/>
      <c r="Q89" s="98"/>
      <c r="R89" s="98"/>
      <c r="S89" s="98"/>
      <c r="T89" s="99"/>
    </row>
    <row r="90" spans="1:20" x14ac:dyDescent="0.3">
      <c r="A90" s="4">
        <v>0.103515697</v>
      </c>
      <c r="B90">
        <f t="shared" si="9"/>
        <v>1.1661170460042617E-3</v>
      </c>
      <c r="D90" s="4">
        <v>6.4</v>
      </c>
      <c r="E90">
        <f t="shared" si="1"/>
        <v>4.8999999999999157E-3</v>
      </c>
      <c r="G90" s="11"/>
      <c r="H90" s="12"/>
      <c r="I90" s="12"/>
      <c r="J90" s="12"/>
      <c r="K90" s="12"/>
      <c r="L90" s="13"/>
      <c r="N90" s="11"/>
      <c r="O90" s="12"/>
      <c r="P90" s="12"/>
      <c r="Q90" s="12"/>
      <c r="R90" s="12"/>
      <c r="S90" s="12"/>
      <c r="T90" s="13"/>
    </row>
    <row r="91" spans="1:20" ht="28.8" x14ac:dyDescent="0.3">
      <c r="A91" s="4">
        <v>2.962236E-3</v>
      </c>
      <c r="B91">
        <f t="shared" si="9"/>
        <v>4.4096246913440159E-3</v>
      </c>
      <c r="D91" s="4">
        <v>6.4</v>
      </c>
      <c r="E91">
        <f t="shared" si="1"/>
        <v>4.8999999999999157E-3</v>
      </c>
      <c r="G91" s="11"/>
      <c r="H91" s="74" t="s">
        <v>62</v>
      </c>
      <c r="I91" s="75" t="s">
        <v>63</v>
      </c>
      <c r="J91" s="78" t="s">
        <v>64</v>
      </c>
      <c r="K91" s="79" t="s">
        <v>64</v>
      </c>
      <c r="L91" s="44"/>
      <c r="N91" s="11"/>
      <c r="O91" s="40" t="s">
        <v>70</v>
      </c>
      <c r="P91" s="41" t="s">
        <v>71</v>
      </c>
      <c r="Q91" s="14"/>
      <c r="R91" s="42" t="s">
        <v>72</v>
      </c>
      <c r="S91" s="43" t="s">
        <v>73</v>
      </c>
      <c r="T91" s="13"/>
    </row>
    <row r="92" spans="1:20" x14ac:dyDescent="0.3">
      <c r="A92" s="4">
        <v>4.5289746999999998E-2</v>
      </c>
      <c r="B92">
        <f t="shared" si="9"/>
        <v>5.7972571815180442E-4</v>
      </c>
      <c r="D92" s="4">
        <v>7.6</v>
      </c>
      <c r="E92">
        <f t="shared" si="1"/>
        <v>1.2768999999999997</v>
      </c>
      <c r="G92" s="11"/>
      <c r="H92" s="70">
        <v>9</v>
      </c>
      <c r="I92" s="67">
        <v>11</v>
      </c>
      <c r="J92" s="76">
        <f t="shared" ref="J92:J109" si="10">(H92-$H$111)^2</f>
        <v>3.0864197530863979E-3</v>
      </c>
      <c r="K92" s="76">
        <f t="shared" ref="K92:K105" si="11">(I92-$I$111)^2</f>
        <v>2.0408163265305979E-2</v>
      </c>
      <c r="L92" s="13"/>
      <c r="N92" s="48"/>
      <c r="O92" s="12">
        <v>40</v>
      </c>
      <c r="P92" s="29">
        <v>41</v>
      </c>
      <c r="Q92" s="12"/>
      <c r="R92" s="37">
        <f t="shared" ref="R92:R97" si="12">(O92-$O$99)^2</f>
        <v>42.25</v>
      </c>
      <c r="S92" s="12">
        <f>(P92-$P$99)^2</f>
        <v>96.04000000000002</v>
      </c>
      <c r="T92" s="13"/>
    </row>
    <row r="93" spans="1:20" x14ac:dyDescent="0.3">
      <c r="A93" s="4">
        <v>0.180063801</v>
      </c>
      <c r="B93">
        <f t="shared" si="9"/>
        <v>1.2253728392009534E-2</v>
      </c>
      <c r="D93" s="4">
        <v>6.4</v>
      </c>
      <c r="E93">
        <f t="shared" si="1"/>
        <v>4.8999999999999157E-3</v>
      </c>
      <c r="G93" s="11"/>
      <c r="H93" s="70">
        <v>5</v>
      </c>
      <c r="I93" s="67">
        <v>10</v>
      </c>
      <c r="J93" s="76">
        <f t="shared" si="10"/>
        <v>15.558641975308644</v>
      </c>
      <c r="K93" s="76">
        <f t="shared" si="11"/>
        <v>1.3061224489795906</v>
      </c>
      <c r="L93" s="13"/>
      <c r="N93" s="48"/>
      <c r="O93" s="12">
        <v>36</v>
      </c>
      <c r="P93" s="29">
        <v>39</v>
      </c>
      <c r="Q93" s="12"/>
      <c r="R93" s="37">
        <f t="shared" si="12"/>
        <v>6.25</v>
      </c>
      <c r="S93" s="12">
        <f>(P93-$P$99)^2</f>
        <v>60.840000000000011</v>
      </c>
      <c r="T93" s="13"/>
    </row>
    <row r="94" spans="1:20" x14ac:dyDescent="0.3">
      <c r="A94" s="4">
        <v>0.13494435399999999</v>
      </c>
      <c r="B94">
        <f t="shared" si="9"/>
        <v>4.3003577471493757E-3</v>
      </c>
      <c r="D94" s="4">
        <v>5.9</v>
      </c>
      <c r="E94">
        <f t="shared" si="1"/>
        <v>0.3248999999999993</v>
      </c>
      <c r="G94" s="11"/>
      <c r="H94" s="70">
        <v>6</v>
      </c>
      <c r="I94" s="67">
        <v>12</v>
      </c>
      <c r="J94" s="76">
        <f t="shared" si="10"/>
        <v>8.669753086419755</v>
      </c>
      <c r="K94" s="76">
        <f t="shared" si="11"/>
        <v>0.73469387755102122</v>
      </c>
      <c r="L94" s="13"/>
      <c r="N94" s="48"/>
      <c r="O94" s="12">
        <v>20</v>
      </c>
      <c r="P94" s="29">
        <v>18</v>
      </c>
      <c r="Q94" s="12"/>
      <c r="R94" s="37">
        <f t="shared" si="12"/>
        <v>182.25</v>
      </c>
      <c r="S94" s="12">
        <f>(P94-$P$99)^2</f>
        <v>174.23999999999998</v>
      </c>
      <c r="T94" s="13"/>
    </row>
    <row r="95" spans="1:20" x14ac:dyDescent="0.3">
      <c r="A95" s="4">
        <v>5.2840946999999999E-2</v>
      </c>
      <c r="B95">
        <f t="shared" si="9"/>
        <v>2.7311839394534464E-4</v>
      </c>
      <c r="D95" s="4">
        <v>6.5</v>
      </c>
      <c r="E95">
        <f t="shared" ref="E95:E158" si="13">(D95-$H$30)^2</f>
        <v>9.0000000000001494E-4</v>
      </c>
      <c r="G95" s="11"/>
      <c r="H95" s="70">
        <v>11</v>
      </c>
      <c r="I95" s="67">
        <v>9</v>
      </c>
      <c r="J95" s="76">
        <f t="shared" si="10"/>
        <v>4.2253086419753076</v>
      </c>
      <c r="K95" s="76">
        <f t="shared" si="11"/>
        <v>4.5918367346938753</v>
      </c>
      <c r="L95" s="13"/>
      <c r="N95" s="48"/>
      <c r="O95" s="12">
        <v>32</v>
      </c>
      <c r="P95" s="29">
        <v>23</v>
      </c>
      <c r="Q95" s="12"/>
      <c r="R95" s="37">
        <f t="shared" si="12"/>
        <v>2.25</v>
      </c>
      <c r="S95" s="12">
        <f>(P95-$P$99)^2</f>
        <v>67.239999999999995</v>
      </c>
      <c r="T95" s="13"/>
    </row>
    <row r="96" spans="1:20" x14ac:dyDescent="0.3">
      <c r="A96" s="4">
        <v>4.9245137000000001E-2</v>
      </c>
      <c r="B96">
        <f t="shared" si="9"/>
        <v>4.0489907008194346E-4</v>
      </c>
      <c r="D96" s="4">
        <v>6.7</v>
      </c>
      <c r="E96">
        <f t="shared" si="13"/>
        <v>5.2900000000000197E-2</v>
      </c>
      <c r="G96" s="11"/>
      <c r="H96" s="70">
        <v>8</v>
      </c>
      <c r="I96" s="67">
        <v>8</v>
      </c>
      <c r="J96" s="76">
        <f t="shared" si="10"/>
        <v>0.89197530864197572</v>
      </c>
      <c r="K96" s="76">
        <f t="shared" si="11"/>
        <v>9.8775510204081609</v>
      </c>
      <c r="L96" s="13"/>
      <c r="N96" s="48"/>
      <c r="O96" s="12">
        <v>45</v>
      </c>
      <c r="P96" s="29">
        <v>35</v>
      </c>
      <c r="Q96" s="12"/>
      <c r="R96" s="37">
        <f t="shared" si="12"/>
        <v>132.25</v>
      </c>
      <c r="S96" s="12">
        <f>(P96-$P$99)^2</f>
        <v>14.440000000000005</v>
      </c>
      <c r="T96" s="13"/>
    </row>
    <row r="97" spans="1:20" x14ac:dyDescent="0.3">
      <c r="A97" s="4">
        <v>1.598722E-2</v>
      </c>
      <c r="B97">
        <f t="shared" si="9"/>
        <v>2.8494266438044793E-3</v>
      </c>
      <c r="D97" s="4">
        <v>6.4</v>
      </c>
      <c r="E97">
        <f t="shared" si="13"/>
        <v>4.8999999999999157E-3</v>
      </c>
      <c r="G97" s="11"/>
      <c r="H97" s="70">
        <v>5</v>
      </c>
      <c r="I97" s="67">
        <v>13</v>
      </c>
      <c r="J97" s="76">
        <f t="shared" si="10"/>
        <v>15.558641975308644</v>
      </c>
      <c r="K97" s="76">
        <f t="shared" si="11"/>
        <v>3.4489795918367365</v>
      </c>
      <c r="L97" s="13"/>
      <c r="N97" s="48"/>
      <c r="O97" s="35">
        <v>28</v>
      </c>
      <c r="P97" s="38"/>
      <c r="Q97" s="12"/>
      <c r="R97" s="39">
        <f t="shared" si="12"/>
        <v>30.25</v>
      </c>
      <c r="S97" s="35"/>
      <c r="T97" s="44"/>
    </row>
    <row r="98" spans="1:20" x14ac:dyDescent="0.3">
      <c r="A98" s="4">
        <v>5.6509965000000002E-2</v>
      </c>
      <c r="B98">
        <f t="shared" si="9"/>
        <v>1.6530954658433659E-4</v>
      </c>
      <c r="D98" s="4">
        <v>6.9</v>
      </c>
      <c r="E98">
        <f t="shared" si="13"/>
        <v>0.18490000000000051</v>
      </c>
      <c r="G98" s="11"/>
      <c r="H98" s="70">
        <v>7</v>
      </c>
      <c r="I98" s="67">
        <v>14</v>
      </c>
      <c r="J98" s="76">
        <f t="shared" si="10"/>
        <v>3.7808641975308648</v>
      </c>
      <c r="K98" s="76">
        <f t="shared" si="11"/>
        <v>8.1632653061224527</v>
      </c>
      <c r="L98" s="13"/>
      <c r="N98" s="51" t="s">
        <v>43</v>
      </c>
      <c r="O98" s="36">
        <v>6</v>
      </c>
      <c r="P98" s="36">
        <v>5</v>
      </c>
      <c r="Q98" s="12"/>
      <c r="R98" s="12"/>
      <c r="S98" s="12"/>
      <c r="T98" s="13"/>
    </row>
    <row r="99" spans="1:20" x14ac:dyDescent="0.3">
      <c r="A99" s="4">
        <v>1.0855472E-2</v>
      </c>
      <c r="B99">
        <f t="shared" si="9"/>
        <v>3.4236271135306777E-3</v>
      </c>
      <c r="D99" s="4">
        <v>7</v>
      </c>
      <c r="E99">
        <f t="shared" si="13"/>
        <v>0.28090000000000026</v>
      </c>
      <c r="G99" s="11"/>
      <c r="H99" s="70">
        <v>13</v>
      </c>
      <c r="I99" s="67">
        <v>15</v>
      </c>
      <c r="J99" s="76">
        <f t="shared" si="10"/>
        <v>16.447530864197528</v>
      </c>
      <c r="K99" s="76">
        <f t="shared" si="11"/>
        <v>14.877551020408168</v>
      </c>
      <c r="L99" s="13"/>
      <c r="N99" s="49" t="s">
        <v>4</v>
      </c>
      <c r="O99" s="12">
        <f>AVERAGE(O92:O97)</f>
        <v>33.5</v>
      </c>
      <c r="P99" s="12">
        <f>AVERAGE(P92:P96)</f>
        <v>31.2</v>
      </c>
      <c r="Q99" s="12"/>
      <c r="R99" s="12"/>
      <c r="S99" s="12"/>
      <c r="T99" s="13"/>
    </row>
    <row r="100" spans="1:20" x14ac:dyDescent="0.3">
      <c r="A100" s="4">
        <v>4.2263823999999998E-2</v>
      </c>
      <c r="B100">
        <f t="shared" si="9"/>
        <v>7.3459521401218937E-4</v>
      </c>
      <c r="D100" s="4">
        <v>6.7</v>
      </c>
      <c r="E100">
        <f t="shared" si="13"/>
        <v>5.2900000000000197E-2</v>
      </c>
      <c r="G100" s="11"/>
      <c r="H100" s="70">
        <v>12</v>
      </c>
      <c r="I100" s="67">
        <v>12</v>
      </c>
      <c r="J100" s="76">
        <f t="shared" si="10"/>
        <v>9.3364197530864192</v>
      </c>
      <c r="K100" s="76">
        <f t="shared" si="11"/>
        <v>0.73469387755102122</v>
      </c>
      <c r="L100" s="13"/>
      <c r="N100" s="49" t="s">
        <v>15</v>
      </c>
      <c r="O100" s="34">
        <f>SQRT(SUM(R92:R97)/(O98-1))</f>
        <v>8.8938180777436635</v>
      </c>
      <c r="P100" s="34">
        <f>SQRT(SUM(S92:S96)/(P98-1))</f>
        <v>10.158740079360236</v>
      </c>
      <c r="Q100" s="12"/>
      <c r="R100" s="12"/>
      <c r="S100" s="12"/>
      <c r="T100" s="13"/>
    </row>
    <row r="101" spans="1:20" x14ac:dyDescent="0.3">
      <c r="A101" s="4">
        <v>6.7956852999999998E-2</v>
      </c>
      <c r="B101">
        <f t="shared" si="9"/>
        <v>1.9891943592665231E-6</v>
      </c>
      <c r="D101" s="4">
        <v>7</v>
      </c>
      <c r="E101">
        <f t="shared" si="13"/>
        <v>0.28090000000000026</v>
      </c>
      <c r="G101" s="11"/>
      <c r="H101" s="70">
        <v>13</v>
      </c>
      <c r="I101" s="67">
        <v>11</v>
      </c>
      <c r="J101" s="76">
        <f t="shared" si="10"/>
        <v>16.447530864197528</v>
      </c>
      <c r="K101" s="76">
        <f t="shared" si="11"/>
        <v>2.0408163265305979E-2</v>
      </c>
      <c r="L101" s="13"/>
      <c r="N101" s="48"/>
      <c r="O101" s="12"/>
      <c r="P101" s="12"/>
      <c r="Q101" s="12"/>
      <c r="R101" s="12"/>
      <c r="S101" s="12"/>
      <c r="T101" s="13"/>
    </row>
    <row r="102" spans="1:20" x14ac:dyDescent="0.3">
      <c r="A102" s="4">
        <v>2.4755966000000001E-2</v>
      </c>
      <c r="B102">
        <f t="shared" si="9"/>
        <v>1.9901658586667422E-3</v>
      </c>
      <c r="D102" s="4">
        <v>5.8</v>
      </c>
      <c r="E102">
        <f t="shared" si="13"/>
        <v>0.44889999999999991</v>
      </c>
      <c r="G102" s="11"/>
      <c r="H102" s="70">
        <v>9</v>
      </c>
      <c r="I102" s="67">
        <v>13</v>
      </c>
      <c r="J102" s="76">
        <f t="shared" si="10"/>
        <v>3.0864197530863979E-3</v>
      </c>
      <c r="K102" s="76">
        <f t="shared" si="11"/>
        <v>3.4489795918367365</v>
      </c>
      <c r="L102" s="13"/>
      <c r="N102" s="100" t="s">
        <v>74</v>
      </c>
      <c r="O102" s="101"/>
      <c r="P102" s="101"/>
      <c r="Q102" s="101"/>
      <c r="R102" s="101"/>
      <c r="S102" s="101"/>
      <c r="T102" s="102"/>
    </row>
    <row r="103" spans="1:20" x14ac:dyDescent="0.3">
      <c r="A103" s="4">
        <v>7.4917053999999997E-2</v>
      </c>
      <c r="B103">
        <f t="shared" si="9"/>
        <v>3.0800424143248067E-5</v>
      </c>
      <c r="D103" s="4">
        <v>6.5</v>
      </c>
      <c r="E103">
        <f t="shared" si="13"/>
        <v>9.0000000000001494E-4</v>
      </c>
      <c r="G103" s="11"/>
      <c r="H103" s="70">
        <v>8</v>
      </c>
      <c r="I103" s="67">
        <v>8</v>
      </c>
      <c r="J103" s="76">
        <f t="shared" si="10"/>
        <v>0.89197530864197572</v>
      </c>
      <c r="K103" s="76">
        <f t="shared" si="11"/>
        <v>9.8775510204081609</v>
      </c>
      <c r="L103" s="13"/>
      <c r="N103" s="49" t="s">
        <v>75</v>
      </c>
      <c r="O103" s="47">
        <f>(O99-P99)/SQRT((O100^2/O98)+(P100^2/P98))</f>
        <v>0.39547554497329268</v>
      </c>
      <c r="P103" s="12"/>
      <c r="Q103" s="12"/>
      <c r="R103" s="12"/>
      <c r="S103" s="90" t="s">
        <v>76</v>
      </c>
      <c r="T103" s="91">
        <v>0.05</v>
      </c>
    </row>
    <row r="104" spans="1:20" x14ac:dyDescent="0.3">
      <c r="A104" s="4">
        <v>6.1648068E-2</v>
      </c>
      <c r="B104">
        <f t="shared" si="9"/>
        <v>5.9585632070591457E-5</v>
      </c>
      <c r="D104" s="4">
        <v>6.2</v>
      </c>
      <c r="E104">
        <f t="shared" si="13"/>
        <v>7.2899999999999771E-2</v>
      </c>
      <c r="G104" s="11"/>
      <c r="H104" s="70">
        <v>10</v>
      </c>
      <c r="I104" s="67">
        <v>9</v>
      </c>
      <c r="J104" s="76">
        <f t="shared" si="10"/>
        <v>1.1141975308641971</v>
      </c>
      <c r="K104" s="76">
        <f t="shared" si="11"/>
        <v>4.5918367346938753</v>
      </c>
      <c r="L104" s="13"/>
      <c r="N104" s="49" t="s">
        <v>77</v>
      </c>
      <c r="O104" s="12">
        <v>2.262</v>
      </c>
      <c r="P104" s="12"/>
      <c r="Q104" s="12"/>
      <c r="R104" s="12"/>
      <c r="S104" s="31" t="s">
        <v>68</v>
      </c>
      <c r="T104" s="46">
        <f>O98+P98-2</f>
        <v>9</v>
      </c>
    </row>
    <row r="105" spans="1:20" x14ac:dyDescent="0.3">
      <c r="A105" s="4">
        <v>0.18798251899999999</v>
      </c>
      <c r="B105">
        <f t="shared" si="9"/>
        <v>1.406958417091966E-2</v>
      </c>
      <c r="D105" s="4">
        <v>6.7</v>
      </c>
      <c r="E105">
        <f t="shared" si="13"/>
        <v>5.2900000000000197E-2</v>
      </c>
      <c r="G105" s="11"/>
      <c r="H105" s="70">
        <v>6</v>
      </c>
      <c r="I105" s="67">
        <v>11</v>
      </c>
      <c r="J105" s="76">
        <f t="shared" si="10"/>
        <v>8.669753086419755</v>
      </c>
      <c r="K105" s="76">
        <f t="shared" si="11"/>
        <v>2.0408163265305979E-2</v>
      </c>
      <c r="L105" s="13"/>
      <c r="N105" s="51" t="s">
        <v>78</v>
      </c>
      <c r="O105" s="53" t="s">
        <v>79</v>
      </c>
      <c r="P105" s="12"/>
      <c r="Q105" s="12"/>
      <c r="R105" s="12"/>
      <c r="S105" s="12"/>
      <c r="T105" s="13"/>
    </row>
    <row r="106" spans="1:20" x14ac:dyDescent="0.3">
      <c r="A106" s="4">
        <v>8.1085197999999997E-2</v>
      </c>
      <c r="B106">
        <f t="shared" si="9"/>
        <v>1.3731051584904661E-4</v>
      </c>
      <c r="D106" s="4">
        <v>6.2</v>
      </c>
      <c r="E106">
        <f t="shared" si="13"/>
        <v>7.2899999999999771E-2</v>
      </c>
      <c r="G106" s="11"/>
      <c r="H106" s="70">
        <v>11</v>
      </c>
      <c r="I106" s="68"/>
      <c r="J106" s="76">
        <f t="shared" si="10"/>
        <v>4.2253086419753076</v>
      </c>
      <c r="K106" s="76"/>
      <c r="L106" s="13"/>
      <c r="N106" s="48"/>
      <c r="O106" s="12" t="s">
        <v>80</v>
      </c>
      <c r="P106" s="12"/>
      <c r="Q106" s="12"/>
      <c r="R106" s="12"/>
      <c r="S106" s="12"/>
      <c r="T106" s="13"/>
    </row>
    <row r="107" spans="1:20" x14ac:dyDescent="0.3">
      <c r="A107" s="4">
        <v>1.6478663000000001E-2</v>
      </c>
      <c r="B107">
        <f t="shared" si="9"/>
        <v>2.7972016846891444E-3</v>
      </c>
      <c r="D107" s="4">
        <v>5.8</v>
      </c>
      <c r="E107">
        <f t="shared" si="13"/>
        <v>0.44889999999999991</v>
      </c>
      <c r="G107" s="11"/>
      <c r="H107" s="70">
        <v>9</v>
      </c>
      <c r="I107" s="68"/>
      <c r="J107" s="76">
        <f t="shared" si="10"/>
        <v>3.0864197530863979E-3</v>
      </c>
      <c r="K107" s="76"/>
      <c r="L107" s="13"/>
      <c r="N107" s="48"/>
      <c r="O107" s="12"/>
      <c r="P107" s="12"/>
      <c r="Q107" s="12"/>
      <c r="R107" s="12"/>
      <c r="S107" s="12"/>
      <c r="T107" s="13"/>
    </row>
    <row r="108" spans="1:20" x14ac:dyDescent="0.3">
      <c r="A108" s="4">
        <v>0.32622424300000002</v>
      </c>
      <c r="B108">
        <f t="shared" si="9"/>
        <v>6.5975519467554783E-2</v>
      </c>
      <c r="D108" s="4">
        <v>6.1</v>
      </c>
      <c r="E108">
        <f t="shared" si="13"/>
        <v>0.13690000000000008</v>
      </c>
      <c r="G108" s="11"/>
      <c r="H108" s="70">
        <v>7</v>
      </c>
      <c r="I108" s="68"/>
      <c r="J108" s="76">
        <f t="shared" si="10"/>
        <v>3.7808641975308648</v>
      </c>
      <c r="K108" s="76"/>
      <c r="L108" s="13"/>
      <c r="N108" s="48"/>
      <c r="O108" s="12"/>
      <c r="P108" s="12"/>
      <c r="Q108" s="12"/>
      <c r="R108" s="12"/>
      <c r="S108" s="12"/>
      <c r="T108" s="13"/>
    </row>
    <row r="109" spans="1:20" x14ac:dyDescent="0.3">
      <c r="A109" s="4">
        <v>9.6830051E-2</v>
      </c>
      <c r="B109">
        <f t="shared" si="9"/>
        <v>7.5420593214738433E-4</v>
      </c>
      <c r="D109" s="4">
        <v>6.9</v>
      </c>
      <c r="E109">
        <f t="shared" si="13"/>
        <v>0.18490000000000051</v>
      </c>
      <c r="G109" s="11"/>
      <c r="H109" s="70">
        <v>12</v>
      </c>
      <c r="I109" s="68"/>
      <c r="J109" s="76">
        <f t="shared" si="10"/>
        <v>9.3364197530864192</v>
      </c>
      <c r="K109" s="76"/>
      <c r="L109" s="13"/>
      <c r="N109" s="48"/>
      <c r="O109" s="12"/>
      <c r="P109" s="12"/>
      <c r="Q109" s="12"/>
      <c r="R109" s="12"/>
      <c r="S109" s="12"/>
      <c r="T109" s="13"/>
    </row>
    <row r="110" spans="1:20" x14ac:dyDescent="0.3">
      <c r="A110" s="4">
        <v>0.113896187</v>
      </c>
      <c r="B110">
        <f t="shared" si="9"/>
        <v>1.9828270303326422E-3</v>
      </c>
      <c r="D110" s="4">
        <v>6.9</v>
      </c>
      <c r="E110">
        <f t="shared" si="13"/>
        <v>0.18490000000000051</v>
      </c>
      <c r="G110" s="11"/>
      <c r="H110" s="71"/>
      <c r="I110" s="29"/>
      <c r="J110" s="12"/>
      <c r="K110" s="12"/>
      <c r="L110" s="13"/>
      <c r="N110" s="11"/>
      <c r="O110" s="12"/>
      <c r="P110" s="12"/>
      <c r="Q110" s="12"/>
      <c r="R110" s="12"/>
      <c r="S110" s="12"/>
      <c r="T110" s="13"/>
    </row>
    <row r="111" spans="1:20" x14ac:dyDescent="0.3">
      <c r="A111" s="4">
        <v>2.0520390999999999E-2</v>
      </c>
      <c r="B111">
        <f t="shared" si="9"/>
        <v>2.3860147566099376E-3</v>
      </c>
      <c r="D111" s="4">
        <v>6.8</v>
      </c>
      <c r="E111">
        <f t="shared" si="13"/>
        <v>0.10890000000000005</v>
      </c>
      <c r="G111" s="51" t="s">
        <v>4</v>
      </c>
      <c r="H111" s="69">
        <f>AVERAGE(H92:H110)</f>
        <v>8.9444444444444446</v>
      </c>
      <c r="I111" s="69">
        <f>AVERAGE(I92:I110)</f>
        <v>11.142857142857142</v>
      </c>
      <c r="J111" s="53"/>
      <c r="K111" s="59" t="s">
        <v>41</v>
      </c>
      <c r="L111" s="77">
        <f>(H111-I111)/I114</f>
        <v>-2.5769390582356815</v>
      </c>
      <c r="N111" s="11"/>
      <c r="O111" s="12"/>
      <c r="P111" s="12"/>
      <c r="Q111" s="12"/>
      <c r="R111" s="12"/>
      <c r="S111" s="12"/>
      <c r="T111" s="13"/>
    </row>
    <row r="112" spans="1:20" x14ac:dyDescent="0.3">
      <c r="A112" s="4">
        <v>1.0519271E-2</v>
      </c>
      <c r="B112">
        <f t="shared" si="9"/>
        <v>3.4630835751538313E-3</v>
      </c>
      <c r="D112" s="4">
        <v>6</v>
      </c>
      <c r="E112">
        <f t="shared" si="13"/>
        <v>0.22089999999999976</v>
      </c>
      <c r="G112" s="49" t="s">
        <v>65</v>
      </c>
      <c r="H112" s="34">
        <f>SQRT(SUM(J92:J109)/17)</f>
        <v>2.6451336499586917</v>
      </c>
      <c r="I112" s="34">
        <f>SQRT(SUM(K92:K109)/13)</f>
        <v>2.1788191176076888</v>
      </c>
      <c r="J112" s="12"/>
      <c r="K112" s="14" t="s">
        <v>67</v>
      </c>
      <c r="L112" s="13">
        <v>2.0419999999999998</v>
      </c>
      <c r="N112" s="11"/>
      <c r="O112" s="12"/>
      <c r="P112" s="12"/>
      <c r="Q112" s="12"/>
      <c r="R112" s="12"/>
      <c r="S112" s="12"/>
      <c r="T112" s="13"/>
    </row>
    <row r="113" spans="1:20" x14ac:dyDescent="0.3">
      <c r="A113" s="4">
        <v>4.9207684000000002E-2</v>
      </c>
      <c r="B113">
        <f t="shared" si="9"/>
        <v>4.0640773913267028E-4</v>
      </c>
      <c r="D113" s="4">
        <v>7.2</v>
      </c>
      <c r="E113">
        <f t="shared" si="13"/>
        <v>0.5329000000000006</v>
      </c>
      <c r="G113" s="72"/>
      <c r="H113" s="12"/>
      <c r="I113" s="12"/>
      <c r="J113" s="12"/>
      <c r="K113" s="14" t="s">
        <v>68</v>
      </c>
      <c r="L113" s="13">
        <f>18+14-2</f>
        <v>30</v>
      </c>
      <c r="N113" s="11"/>
      <c r="O113" s="12"/>
      <c r="P113" s="12"/>
      <c r="Q113" s="12"/>
      <c r="R113" s="12"/>
      <c r="S113" s="12"/>
      <c r="T113" s="13"/>
    </row>
    <row r="114" spans="1:20" ht="28.8" x14ac:dyDescent="0.3">
      <c r="A114" s="4">
        <v>0.23186602100000001</v>
      </c>
      <c r="B114">
        <f t="shared" si="9"/>
        <v>2.6405853495874806E-2</v>
      </c>
      <c r="D114" s="4">
        <v>6.2</v>
      </c>
      <c r="E114">
        <f t="shared" si="13"/>
        <v>7.2899999999999771E-2</v>
      </c>
      <c r="G114" s="73" t="s">
        <v>66</v>
      </c>
      <c r="H114" s="12"/>
      <c r="I114" s="34">
        <f>SQRT((H112^2/18)+(I112^2/14))</f>
        <v>0.85311008476772265</v>
      </c>
      <c r="J114" s="12"/>
      <c r="K114" s="12"/>
      <c r="L114" s="13"/>
      <c r="N114" s="11"/>
      <c r="O114" s="12"/>
      <c r="P114" s="12"/>
      <c r="Q114" s="12"/>
      <c r="R114" s="12"/>
      <c r="S114" s="12"/>
      <c r="T114" s="13"/>
    </row>
    <row r="115" spans="1:20" x14ac:dyDescent="0.3">
      <c r="A115" s="4">
        <v>2.8692848E-2</v>
      </c>
      <c r="B115">
        <f t="shared" si="9"/>
        <v>1.654406247323565E-3</v>
      </c>
      <c r="D115" s="4">
        <v>7</v>
      </c>
      <c r="E115">
        <f t="shared" si="13"/>
        <v>0.28090000000000026</v>
      </c>
      <c r="G115" s="72"/>
      <c r="H115" s="12"/>
      <c r="I115" s="12"/>
      <c r="J115" s="12"/>
      <c r="K115" s="12"/>
      <c r="L115" s="13"/>
      <c r="N115" s="11"/>
      <c r="O115" s="12"/>
      <c r="P115" s="12"/>
      <c r="Q115" s="12"/>
      <c r="R115" s="12"/>
      <c r="S115" s="12"/>
      <c r="T115" s="13"/>
    </row>
    <row r="116" spans="1:20" ht="15" thickBot="1" x14ac:dyDescent="0.35">
      <c r="A116" s="4">
        <v>4.5816096000000001E-2</v>
      </c>
      <c r="B116">
        <f t="shared" si="9"/>
        <v>5.5465643162461034E-4</v>
      </c>
      <c r="D116" s="4">
        <v>6.5</v>
      </c>
      <c r="E116">
        <f t="shared" si="13"/>
        <v>9.0000000000001494E-4</v>
      </c>
      <c r="G116" s="11"/>
      <c r="H116" s="12"/>
      <c r="I116" s="12"/>
      <c r="J116" s="12"/>
      <c r="K116" s="12"/>
      <c r="L116" s="13"/>
      <c r="N116" s="15"/>
      <c r="O116" s="16"/>
      <c r="P116" s="16"/>
      <c r="Q116" s="16"/>
      <c r="R116" s="16"/>
      <c r="S116" s="16"/>
      <c r="T116" s="17"/>
    </row>
    <row r="117" spans="1:20" x14ac:dyDescent="0.3">
      <c r="A117" s="4">
        <v>0.30023090000000002</v>
      </c>
      <c r="B117">
        <f t="shared" si="9"/>
        <v>5.3298029038892997E-2</v>
      </c>
      <c r="D117" s="4">
        <v>6.8</v>
      </c>
      <c r="E117">
        <f t="shared" si="13"/>
        <v>0.10890000000000005</v>
      </c>
      <c r="G117" s="11"/>
      <c r="H117" s="12"/>
      <c r="I117" s="12"/>
      <c r="J117" s="12"/>
      <c r="K117" s="12"/>
      <c r="L117" s="13"/>
    </row>
    <row r="118" spans="1:20" x14ac:dyDescent="0.3">
      <c r="A118" s="4">
        <v>4.5143266000000001E-2</v>
      </c>
      <c r="B118">
        <f t="shared" si="9"/>
        <v>5.8680096563745352E-4</v>
      </c>
      <c r="D118" s="4">
        <v>6</v>
      </c>
      <c r="E118">
        <f t="shared" si="13"/>
        <v>0.22089999999999976</v>
      </c>
      <c r="G118" s="11"/>
      <c r="H118" s="12"/>
      <c r="I118" s="12"/>
      <c r="J118" s="12"/>
      <c r="K118" s="12"/>
      <c r="L118" s="13"/>
    </row>
    <row r="119" spans="1:20" x14ac:dyDescent="0.3">
      <c r="A119" s="4">
        <v>5.9940799999999995E-4</v>
      </c>
      <c r="B119">
        <f t="shared" si="9"/>
        <v>4.7290148578915071E-3</v>
      </c>
      <c r="D119" s="4">
        <v>6.9</v>
      </c>
      <c r="E119">
        <f t="shared" si="13"/>
        <v>0.18490000000000051</v>
      </c>
      <c r="G119" s="11"/>
      <c r="H119" s="12"/>
      <c r="I119" s="12"/>
      <c r="J119" s="12"/>
      <c r="K119" s="12"/>
      <c r="L119" s="13"/>
    </row>
    <row r="120" spans="1:20" x14ac:dyDescent="0.3">
      <c r="A120" s="4">
        <v>5.1655248000000001E-2</v>
      </c>
      <c r="B120">
        <f t="shared" si="9"/>
        <v>3.137146966439181E-4</v>
      </c>
      <c r="D120" s="4">
        <v>6.6</v>
      </c>
      <c r="E120">
        <f t="shared" si="13"/>
        <v>1.6899999999999971E-2</v>
      </c>
      <c r="G120" s="11"/>
      <c r="H120" s="12"/>
      <c r="I120" s="12"/>
      <c r="J120" s="12"/>
      <c r="K120" s="12"/>
      <c r="L120" s="13"/>
    </row>
    <row r="121" spans="1:20" ht="15" thickBot="1" x14ac:dyDescent="0.35">
      <c r="A121" s="4">
        <v>0.132903092</v>
      </c>
      <c r="B121">
        <f t="shared" si="9"/>
        <v>4.0368043600993251E-3</v>
      </c>
      <c r="D121" s="4">
        <v>7</v>
      </c>
      <c r="E121">
        <f t="shared" si="13"/>
        <v>0.28090000000000026</v>
      </c>
      <c r="G121" s="15"/>
      <c r="H121" s="16"/>
      <c r="I121" s="16"/>
      <c r="J121" s="16"/>
      <c r="K121" s="16"/>
      <c r="L121" s="17"/>
    </row>
    <row r="122" spans="1:20" x14ac:dyDescent="0.3">
      <c r="A122" s="4">
        <v>7.3999999999999996E-5</v>
      </c>
      <c r="B122">
        <f t="shared" si="9"/>
        <v>4.8015532506778483E-3</v>
      </c>
      <c r="D122" s="4">
        <v>6.1</v>
      </c>
      <c r="E122">
        <f t="shared" si="13"/>
        <v>0.13690000000000008</v>
      </c>
    </row>
    <row r="123" spans="1:20" x14ac:dyDescent="0.3">
      <c r="A123" s="4">
        <v>0.31337722699999998</v>
      </c>
      <c r="B123">
        <f t="shared" si="9"/>
        <v>5.954087325929075E-2</v>
      </c>
      <c r="D123" s="4">
        <v>6.8</v>
      </c>
      <c r="E123">
        <f t="shared" si="13"/>
        <v>0.10890000000000005</v>
      </c>
    </row>
    <row r="124" spans="1:20" ht="16.8" customHeight="1" thickBot="1" x14ac:dyDescent="0.35">
      <c r="A124" s="4">
        <v>1.2300000000000001E-5</v>
      </c>
      <c r="B124">
        <f t="shared" si="9"/>
        <v>4.8101078435093788E-3</v>
      </c>
      <c r="D124" s="4">
        <v>6.4</v>
      </c>
      <c r="E124">
        <f t="shared" si="13"/>
        <v>4.8999999999999157E-3</v>
      </c>
    </row>
    <row r="125" spans="1:20" ht="32.4" customHeight="1" thickBot="1" x14ac:dyDescent="0.35">
      <c r="A125" s="4">
        <v>0.192684991</v>
      </c>
      <c r="B125">
        <f t="shared" si="9"/>
        <v>1.5207267460802431E-2</v>
      </c>
      <c r="D125" s="4">
        <v>6.6</v>
      </c>
      <c r="E125">
        <f t="shared" si="13"/>
        <v>1.6899999999999971E-2</v>
      </c>
      <c r="G125" s="97" t="s">
        <v>98</v>
      </c>
      <c r="H125" s="98"/>
      <c r="I125" s="98"/>
      <c r="J125" s="98"/>
      <c r="K125" s="98"/>
      <c r="L125" s="98"/>
      <c r="M125" s="99"/>
    </row>
    <row r="126" spans="1:20" x14ac:dyDescent="0.3">
      <c r="A126" s="4">
        <v>1.2463784E-2</v>
      </c>
      <c r="B126">
        <f t="shared" si="9"/>
        <v>3.2380034205166056E-3</v>
      </c>
      <c r="D126" s="4">
        <v>6.5</v>
      </c>
      <c r="E126">
        <f t="shared" si="13"/>
        <v>9.0000000000001494E-4</v>
      </c>
      <c r="G126" s="11"/>
      <c r="H126" s="83" t="s">
        <v>81</v>
      </c>
      <c r="I126" s="82" t="s">
        <v>82</v>
      </c>
      <c r="J126" s="14"/>
      <c r="K126" s="42" t="s">
        <v>72</v>
      </c>
      <c r="L126" s="43" t="s">
        <v>73</v>
      </c>
      <c r="M126" s="13"/>
    </row>
    <row r="127" spans="1:20" x14ac:dyDescent="0.3">
      <c r="A127" s="4">
        <v>2.87E-5</v>
      </c>
      <c r="B127">
        <f t="shared" si="9"/>
        <v>4.8078332704040126E-3</v>
      </c>
      <c r="D127" s="4">
        <v>6.7</v>
      </c>
      <c r="E127">
        <f t="shared" si="13"/>
        <v>5.2900000000000197E-2</v>
      </c>
      <c r="G127" s="11"/>
      <c r="H127" s="84">
        <v>90</v>
      </c>
      <c r="I127" s="18">
        <v>4</v>
      </c>
      <c r="J127" s="12"/>
      <c r="K127" s="54">
        <f>(H127-$H$139)^2</f>
        <v>3232.7346938775509</v>
      </c>
      <c r="L127" s="34">
        <f>(I127-$I$139)^2</f>
        <v>196</v>
      </c>
      <c r="M127" s="13"/>
    </row>
    <row r="128" spans="1:20" x14ac:dyDescent="0.3">
      <c r="A128" s="4">
        <v>1.9400000000000001E-5</v>
      </c>
      <c r="B128">
        <f t="shared" si="9"/>
        <v>4.809123053756934E-3</v>
      </c>
      <c r="D128" s="4">
        <v>6.4</v>
      </c>
      <c r="E128">
        <f t="shared" si="13"/>
        <v>4.8999999999999157E-3</v>
      </c>
      <c r="G128" s="11"/>
      <c r="H128" s="84">
        <v>28</v>
      </c>
      <c r="I128" s="18">
        <v>120</v>
      </c>
      <c r="J128" s="12"/>
      <c r="K128" s="54">
        <f>(H128-$H$139)^2</f>
        <v>26.448979591836768</v>
      </c>
      <c r="L128" s="34">
        <f t="shared" ref="L128:L137" si="14">(I128-$I$139)^2</f>
        <v>10404</v>
      </c>
      <c r="M128" s="13"/>
    </row>
    <row r="129" spans="1:13" x14ac:dyDescent="0.3">
      <c r="A129" s="4">
        <v>4.7002889999999999E-3</v>
      </c>
      <c r="B129">
        <f t="shared" si="9"/>
        <v>4.1818146832042543E-3</v>
      </c>
      <c r="D129" s="4">
        <v>5.9</v>
      </c>
      <c r="E129">
        <f t="shared" si="13"/>
        <v>0.3248999999999993</v>
      </c>
      <c r="G129" s="11"/>
      <c r="H129" s="84">
        <v>30</v>
      </c>
      <c r="I129" s="18">
        <v>5</v>
      </c>
      <c r="J129" s="12"/>
      <c r="K129" s="54">
        <f t="shared" ref="K129:K133" si="15">(H129-$H$139)^2</f>
        <v>9.8775510204081822</v>
      </c>
      <c r="L129" s="34">
        <f t="shared" si="14"/>
        <v>169</v>
      </c>
      <c r="M129" s="13"/>
    </row>
    <row r="130" spans="1:13" x14ac:dyDescent="0.3">
      <c r="A130" s="4">
        <v>4.0147747999999997E-2</v>
      </c>
      <c r="B130">
        <f t="shared" si="9"/>
        <v>8.5377877218645033E-4</v>
      </c>
      <c r="D130" s="4">
        <v>6.6</v>
      </c>
      <c r="E130">
        <f t="shared" si="13"/>
        <v>1.6899999999999971E-2</v>
      </c>
      <c r="G130" s="11"/>
      <c r="H130" s="84">
        <v>10</v>
      </c>
      <c r="I130" s="18">
        <v>3</v>
      </c>
      <c r="J130" s="12"/>
      <c r="K130" s="54">
        <f t="shared" si="15"/>
        <v>535.59183673469397</v>
      </c>
      <c r="L130" s="34">
        <f t="shared" si="14"/>
        <v>225</v>
      </c>
      <c r="M130" s="13"/>
    </row>
    <row r="131" spans="1:13" x14ac:dyDescent="0.3">
      <c r="A131" s="4">
        <v>2.8502570000000001E-3</v>
      </c>
      <c r="B131">
        <f t="shared" si="9"/>
        <v>4.4245091627541176E-3</v>
      </c>
      <c r="D131" s="4">
        <v>6.5</v>
      </c>
      <c r="E131">
        <f t="shared" si="13"/>
        <v>9.0000000000001494E-4</v>
      </c>
      <c r="G131" s="11"/>
      <c r="H131" s="84">
        <v>5</v>
      </c>
      <c r="I131" s="18">
        <v>10</v>
      </c>
      <c r="J131" s="12"/>
      <c r="K131" s="54">
        <f t="shared" si="15"/>
        <v>792.02040816326553</v>
      </c>
      <c r="L131" s="34">
        <f t="shared" si="14"/>
        <v>64</v>
      </c>
      <c r="M131" s="13"/>
    </row>
    <row r="132" spans="1:13" x14ac:dyDescent="0.3">
      <c r="A132" s="4">
        <v>0.14915405400000001</v>
      </c>
      <c r="B132">
        <f t="shared" si="9"/>
        <v>6.3659355259406978E-3</v>
      </c>
      <c r="D132" s="4">
        <v>6.5</v>
      </c>
      <c r="E132">
        <f t="shared" si="13"/>
        <v>9.0000000000001494E-4</v>
      </c>
      <c r="G132" s="11"/>
      <c r="H132" s="84">
        <v>9</v>
      </c>
      <c r="I132" s="18">
        <v>3</v>
      </c>
      <c r="J132" s="12"/>
      <c r="K132" s="54">
        <f t="shared" si="15"/>
        <v>582.8775510204083</v>
      </c>
      <c r="L132" s="34">
        <f t="shared" si="14"/>
        <v>225</v>
      </c>
      <c r="M132" s="13"/>
    </row>
    <row r="133" spans="1:13" x14ac:dyDescent="0.3">
      <c r="A133" s="4">
        <v>5.4E-6</v>
      </c>
      <c r="B133">
        <f t="shared" si="9"/>
        <v>4.8110649893054183E-3</v>
      </c>
      <c r="D133" s="4">
        <v>6.7</v>
      </c>
      <c r="E133">
        <f t="shared" si="13"/>
        <v>5.2900000000000197E-2</v>
      </c>
      <c r="G133" s="11"/>
      <c r="H133" s="84">
        <v>60</v>
      </c>
      <c r="I133" s="18">
        <v>5</v>
      </c>
      <c r="J133" s="12"/>
      <c r="K133" s="54">
        <f t="shared" si="15"/>
        <v>721.30612244897941</v>
      </c>
      <c r="L133" s="34">
        <f t="shared" si="14"/>
        <v>169</v>
      </c>
      <c r="M133" s="13"/>
    </row>
    <row r="134" spans="1:13" x14ac:dyDescent="0.3">
      <c r="A134" s="4">
        <v>1.735791E-3</v>
      </c>
      <c r="B134">
        <f t="shared" si="9"/>
        <v>4.5740130314388602E-3</v>
      </c>
      <c r="D134" s="4">
        <v>6</v>
      </c>
      <c r="E134">
        <f t="shared" si="13"/>
        <v>0.22089999999999976</v>
      </c>
      <c r="G134" s="11"/>
      <c r="H134" s="85"/>
      <c r="I134" s="18">
        <v>13</v>
      </c>
      <c r="J134" s="12"/>
      <c r="K134" s="54"/>
      <c r="L134" s="34">
        <f t="shared" si="14"/>
        <v>25</v>
      </c>
      <c r="M134" s="13"/>
    </row>
    <row r="135" spans="1:13" x14ac:dyDescent="0.3">
      <c r="A135" s="4">
        <v>6.8900359999999994E-2</v>
      </c>
      <c r="B135">
        <f t="shared" si="9"/>
        <v>2.179778842896296E-7</v>
      </c>
      <c r="D135" s="4">
        <v>6.5</v>
      </c>
      <c r="E135">
        <f t="shared" si="13"/>
        <v>9.0000000000001494E-4</v>
      </c>
      <c r="G135" s="11"/>
      <c r="H135" s="85"/>
      <c r="I135" s="18">
        <v>4</v>
      </c>
      <c r="J135" s="12"/>
      <c r="K135" s="54"/>
      <c r="L135" s="34">
        <f t="shared" si="14"/>
        <v>196</v>
      </c>
      <c r="M135" s="13"/>
    </row>
    <row r="136" spans="1:13" x14ac:dyDescent="0.3">
      <c r="A136" s="4">
        <v>6.1191231999999998E-2</v>
      </c>
      <c r="B136">
        <f t="shared" si="9"/>
        <v>6.6847123450525104E-5</v>
      </c>
      <c r="D136" s="4">
        <v>7.3</v>
      </c>
      <c r="E136">
        <f t="shared" si="13"/>
        <v>0.68890000000000007</v>
      </c>
      <c r="G136" s="11"/>
      <c r="H136" s="85"/>
      <c r="I136" s="18">
        <v>10</v>
      </c>
      <c r="J136" s="12"/>
      <c r="K136" s="54"/>
      <c r="L136" s="34">
        <f t="shared" si="14"/>
        <v>64</v>
      </c>
      <c r="M136" s="13"/>
    </row>
    <row r="137" spans="1:13" ht="15" thickBot="1" x14ac:dyDescent="0.35">
      <c r="A137" s="4">
        <v>2.3300000000000001E-5</v>
      </c>
      <c r="B137">
        <f t="shared" si="9"/>
        <v>4.8085821558069997E-3</v>
      </c>
      <c r="D137" s="4">
        <v>6.6</v>
      </c>
      <c r="E137">
        <f t="shared" si="13"/>
        <v>1.6899999999999971E-2</v>
      </c>
      <c r="G137" s="11"/>
      <c r="H137" s="86"/>
      <c r="I137" s="19">
        <v>21</v>
      </c>
      <c r="J137" s="12"/>
      <c r="K137" s="54"/>
      <c r="L137" s="34">
        <f t="shared" si="14"/>
        <v>9</v>
      </c>
      <c r="M137" s="13"/>
    </row>
    <row r="138" spans="1:13" x14ac:dyDescent="0.3">
      <c r="A138" s="4">
        <v>7.6624290999999997E-2</v>
      </c>
      <c r="B138">
        <f t="shared" si="9"/>
        <v>5.2664774451801756E-5</v>
      </c>
      <c r="D138" s="4">
        <v>6.2</v>
      </c>
      <c r="E138">
        <f t="shared" si="13"/>
        <v>7.2899999999999771E-2</v>
      </c>
      <c r="G138" s="51" t="s">
        <v>43</v>
      </c>
      <c r="H138" s="81">
        <f>COUNT(H127:H133)</f>
        <v>7</v>
      </c>
      <c r="I138" s="36">
        <f>COUNT(I127:I137)</f>
        <v>11</v>
      </c>
      <c r="J138" s="12"/>
      <c r="K138" s="12"/>
      <c r="L138" s="12"/>
      <c r="M138" s="13"/>
    </row>
    <row r="139" spans="1:13" x14ac:dyDescent="0.3">
      <c r="A139" s="4">
        <v>1.8212110000000001E-3</v>
      </c>
      <c r="B139">
        <f t="shared" si="9"/>
        <v>4.5624661710943091E-3</v>
      </c>
      <c r="D139" s="4">
        <v>6.4</v>
      </c>
      <c r="E139">
        <f t="shared" si="13"/>
        <v>4.8999999999999157E-3</v>
      </c>
      <c r="G139" s="49" t="s">
        <v>4</v>
      </c>
      <c r="H139" s="34">
        <f>AVERAGE(H127:H133)</f>
        <v>33.142857142857146</v>
      </c>
      <c r="I139" s="12">
        <f>AVERAGE(I127:I137)</f>
        <v>18</v>
      </c>
      <c r="J139" s="12"/>
      <c r="K139" s="12"/>
      <c r="L139" s="12"/>
      <c r="M139" s="13"/>
    </row>
    <row r="140" spans="1:13" x14ac:dyDescent="0.3">
      <c r="A140" s="4">
        <v>8.7357404E-2</v>
      </c>
      <c r="B140">
        <f t="shared" si="9"/>
        <v>3.2364596414509033E-4</v>
      </c>
      <c r="D140" s="4">
        <v>6.2</v>
      </c>
      <c r="E140">
        <f t="shared" si="13"/>
        <v>7.2899999999999771E-2</v>
      </c>
      <c r="G140" s="49" t="s">
        <v>15</v>
      </c>
      <c r="H140" s="34">
        <f>SQRT(SUM(K127:K133)/(H138-1))</f>
        <v>31.360423952430722</v>
      </c>
      <c r="I140" s="34">
        <f>SQRT(SUM(L127:L137)/(I138-1))</f>
        <v>34.272437905699093</v>
      </c>
      <c r="J140" s="12"/>
      <c r="K140" s="12"/>
      <c r="L140" s="12"/>
      <c r="M140" s="13"/>
    </row>
    <row r="141" spans="1:13" x14ac:dyDescent="0.3">
      <c r="A141" s="4">
        <v>0.152280315</v>
      </c>
      <c r="B141">
        <f t="shared" si="9"/>
        <v>6.8745778372652049E-3</v>
      </c>
      <c r="D141" s="4">
        <v>6.4</v>
      </c>
      <c r="E141">
        <f t="shared" si="13"/>
        <v>4.8999999999999157E-3</v>
      </c>
      <c r="G141" s="48" t="s">
        <v>91</v>
      </c>
      <c r="H141" s="12"/>
      <c r="I141" s="12"/>
      <c r="J141" s="12"/>
      <c r="K141" s="12"/>
      <c r="L141" s="12"/>
      <c r="M141" s="13"/>
    </row>
    <row r="142" spans="1:13" x14ac:dyDescent="0.3">
      <c r="A142" s="4">
        <v>0.34848971499999998</v>
      </c>
      <c r="B142">
        <f t="shared" si="9"/>
        <v>7.7909355482238263E-2</v>
      </c>
      <c r="D142" s="4">
        <v>6.7</v>
      </c>
      <c r="E142">
        <f t="shared" si="13"/>
        <v>5.2900000000000197E-2</v>
      </c>
      <c r="G142" s="92" t="s">
        <v>74</v>
      </c>
      <c r="H142" s="93"/>
      <c r="I142" s="93"/>
      <c r="J142" s="93"/>
      <c r="K142" s="93"/>
      <c r="L142" s="93"/>
      <c r="M142" s="103"/>
    </row>
    <row r="143" spans="1:13" x14ac:dyDescent="0.3">
      <c r="A143" s="4">
        <v>0.19179085200000001</v>
      </c>
      <c r="B143">
        <f t="shared" si="9"/>
        <v>1.4987540526050143E-2</v>
      </c>
      <c r="D143" s="4">
        <v>7</v>
      </c>
      <c r="E143">
        <f t="shared" si="13"/>
        <v>0.28090000000000026</v>
      </c>
      <c r="G143" s="49" t="s">
        <v>75</v>
      </c>
      <c r="H143" s="34">
        <f>(H139-I139)/SQRT((H140^2/H138)+(I140^2/I138))</f>
        <v>0.96297435037959744</v>
      </c>
      <c r="I143" s="12"/>
      <c r="J143" s="12"/>
      <c r="K143" s="12"/>
      <c r="L143" s="50" t="s">
        <v>76</v>
      </c>
      <c r="M143" s="57">
        <v>0.05</v>
      </c>
    </row>
    <row r="144" spans="1:13" x14ac:dyDescent="0.3">
      <c r="A144" s="4">
        <v>3.3389337999999998E-2</v>
      </c>
      <c r="B144">
        <f t="shared" si="9"/>
        <v>1.2944095055202828E-3</v>
      </c>
      <c r="D144" s="4">
        <v>5.8</v>
      </c>
      <c r="E144">
        <f t="shared" si="13"/>
        <v>0.44889999999999991</v>
      </c>
      <c r="G144" s="49" t="s">
        <v>77</v>
      </c>
      <c r="H144" s="12">
        <v>2.12</v>
      </c>
      <c r="I144" s="12"/>
      <c r="J144" s="12"/>
      <c r="K144" s="12"/>
      <c r="L144" s="31" t="s">
        <v>68</v>
      </c>
      <c r="M144" s="46">
        <f>H138+I138-2</f>
        <v>16</v>
      </c>
    </row>
    <row r="145" spans="1:13" x14ac:dyDescent="0.3">
      <c r="A145" s="4">
        <v>7.1195859999999998E-3</v>
      </c>
      <c r="B145">
        <f t="shared" ref="B145:B208" si="16">(A145-$F$19)^2</f>
        <v>3.8747705551494E-3</v>
      </c>
      <c r="D145" s="4">
        <v>6.8</v>
      </c>
      <c r="E145">
        <f t="shared" si="13"/>
        <v>0.10890000000000005</v>
      </c>
      <c r="G145" s="51" t="s">
        <v>78</v>
      </c>
      <c r="H145" s="53" t="s">
        <v>79</v>
      </c>
      <c r="I145" s="12"/>
      <c r="J145" s="12"/>
      <c r="K145" s="12"/>
      <c r="L145" s="31" t="s">
        <v>83</v>
      </c>
      <c r="M145" s="55">
        <f>SQRT((H140^2/H138)+(I140^2/I138))</f>
        <v>15.725088769901236</v>
      </c>
    </row>
    <row r="146" spans="1:13" x14ac:dyDescent="0.3">
      <c r="A146" s="4">
        <v>6.1103019999999997E-3</v>
      </c>
      <c r="B146">
        <f t="shared" si="16"/>
        <v>4.0014403338349616E-3</v>
      </c>
      <c r="D146" s="4">
        <v>6.7</v>
      </c>
      <c r="E146">
        <f t="shared" si="13"/>
        <v>5.2900000000000197E-2</v>
      </c>
      <c r="G146" s="48"/>
      <c r="H146" s="12" t="s">
        <v>84</v>
      </c>
      <c r="I146" s="12"/>
      <c r="J146" s="12"/>
      <c r="K146" s="12"/>
      <c r="L146" s="12"/>
      <c r="M146" s="13"/>
    </row>
    <row r="147" spans="1:13" x14ac:dyDescent="0.3">
      <c r="A147" s="4">
        <v>4.0552124000000002E-2</v>
      </c>
      <c r="B147">
        <f t="shared" si="16"/>
        <v>8.3031096871912066E-4</v>
      </c>
      <c r="D147" s="4">
        <v>6.6</v>
      </c>
      <c r="E147">
        <f t="shared" si="13"/>
        <v>1.6899999999999971E-2</v>
      </c>
      <c r="G147" s="48" t="s">
        <v>87</v>
      </c>
      <c r="H147" s="34">
        <f>H139-I139</f>
        <v>15.142857142857146</v>
      </c>
      <c r="I147" s="12"/>
      <c r="J147" s="12"/>
      <c r="K147" s="12"/>
      <c r="L147" s="12"/>
      <c r="M147" s="13"/>
    </row>
    <row r="148" spans="1:13" x14ac:dyDescent="0.3">
      <c r="A148" s="4">
        <v>1.4627174E-2</v>
      </c>
      <c r="B148">
        <f t="shared" si="16"/>
        <v>2.9964749370555103E-3</v>
      </c>
      <c r="D148" s="4">
        <v>6.1</v>
      </c>
      <c r="E148">
        <f t="shared" si="13"/>
        <v>0.13690000000000008</v>
      </c>
      <c r="G148" s="56" t="s">
        <v>85</v>
      </c>
      <c r="H148" s="34">
        <f>H147+H144*M145</f>
        <v>48.48004533504777</v>
      </c>
      <c r="I148" s="12"/>
      <c r="J148" s="12"/>
      <c r="K148" s="12"/>
      <c r="L148" s="12"/>
      <c r="M148" s="13"/>
    </row>
    <row r="149" spans="1:13" x14ac:dyDescent="0.3">
      <c r="A149" s="4">
        <v>1.0478618E-2</v>
      </c>
      <c r="B149">
        <f t="shared" si="16"/>
        <v>3.4678699208704638E-3</v>
      </c>
      <c r="D149" s="4">
        <v>6.7</v>
      </c>
      <c r="E149">
        <f t="shared" si="13"/>
        <v>5.2900000000000197E-2</v>
      </c>
      <c r="G149" s="56" t="s">
        <v>86</v>
      </c>
      <c r="H149" s="34">
        <f>H147-H144*M145</f>
        <v>-18.194331049333478</v>
      </c>
      <c r="I149" s="12"/>
      <c r="J149" s="12"/>
      <c r="K149" s="12"/>
      <c r="L149" s="12"/>
      <c r="M149" s="13"/>
    </row>
    <row r="150" spans="1:13" x14ac:dyDescent="0.3">
      <c r="A150" s="4">
        <v>0.103518086</v>
      </c>
      <c r="B150">
        <f t="shared" si="16"/>
        <v>1.1662802130342678E-3</v>
      </c>
      <c r="D150" s="4">
        <v>6.3</v>
      </c>
      <c r="E150">
        <f t="shared" si="13"/>
        <v>2.8899999999999974E-2</v>
      </c>
      <c r="G150" s="11"/>
      <c r="H150" s="12"/>
      <c r="I150" s="12"/>
      <c r="J150" s="12"/>
      <c r="K150" s="12"/>
      <c r="L150" s="12"/>
      <c r="M150" s="13"/>
    </row>
    <row r="151" spans="1:13" x14ac:dyDescent="0.3">
      <c r="A151" s="4">
        <v>7.5981407000000001E-2</v>
      </c>
      <c r="B151">
        <f t="shared" si="16"/>
        <v>4.3747191647066536E-5</v>
      </c>
      <c r="D151" s="4">
        <v>7</v>
      </c>
      <c r="E151">
        <f t="shared" si="13"/>
        <v>0.28090000000000026</v>
      </c>
      <c r="G151" s="92" t="s">
        <v>88</v>
      </c>
      <c r="H151" s="93"/>
      <c r="I151" s="93"/>
      <c r="J151" s="93"/>
      <c r="K151" s="93"/>
      <c r="L151" s="93"/>
      <c r="M151" s="13"/>
    </row>
    <row r="152" spans="1:13" x14ac:dyDescent="0.3">
      <c r="A152" s="4">
        <v>1.0765340999999999E-2</v>
      </c>
      <c r="B152">
        <f t="shared" si="16"/>
        <v>3.4341826856344303E-3</v>
      </c>
      <c r="D152" s="4">
        <v>6.7</v>
      </c>
      <c r="E152">
        <f t="shared" si="13"/>
        <v>5.2900000000000197E-2</v>
      </c>
      <c r="G152" s="45" t="s">
        <v>89</v>
      </c>
      <c r="H152" s="47">
        <f>H143^2/(H143^2+M144)</f>
        <v>5.478242400037163E-2</v>
      </c>
      <c r="I152" s="12" t="s">
        <v>90</v>
      </c>
      <c r="J152" s="12"/>
      <c r="K152" s="12"/>
      <c r="L152" s="12"/>
      <c r="M152" s="13"/>
    </row>
    <row r="153" spans="1:13" ht="15" thickBot="1" x14ac:dyDescent="0.35">
      <c r="A153" s="4">
        <v>1.5340779000000001E-2</v>
      </c>
      <c r="B153">
        <f t="shared" si="16"/>
        <v>2.9188585981038137E-3</v>
      </c>
      <c r="D153" s="4">
        <v>6.8</v>
      </c>
      <c r="E153">
        <f t="shared" si="13"/>
        <v>0.10890000000000005</v>
      </c>
      <c r="G153" s="15"/>
      <c r="H153" s="16"/>
      <c r="I153" s="16"/>
      <c r="J153" s="16"/>
      <c r="K153" s="16"/>
      <c r="L153" s="16"/>
      <c r="M153" s="17"/>
    </row>
    <row r="154" spans="1:13" x14ac:dyDescent="0.3">
      <c r="A154" s="4">
        <v>9.9606826999999995E-2</v>
      </c>
      <c r="B154">
        <f t="shared" si="16"/>
        <v>9.1443256040675503E-4</v>
      </c>
      <c r="D154" s="4">
        <v>6.5</v>
      </c>
      <c r="E154">
        <f t="shared" si="13"/>
        <v>9.0000000000001494E-4</v>
      </c>
    </row>
    <row r="155" spans="1:13" ht="15" thickBot="1" x14ac:dyDescent="0.35">
      <c r="A155" s="4">
        <v>0.24854230199999999</v>
      </c>
      <c r="B155">
        <f t="shared" si="16"/>
        <v>3.2103702478164034E-2</v>
      </c>
      <c r="D155" s="4">
        <v>6.5</v>
      </c>
      <c r="E155">
        <f t="shared" si="13"/>
        <v>9.0000000000001494E-4</v>
      </c>
    </row>
    <row r="156" spans="1:13" ht="40.799999999999997" customHeight="1" thickBot="1" x14ac:dyDescent="0.35">
      <c r="A156" s="4">
        <v>3.8527430000000001E-3</v>
      </c>
      <c r="B156">
        <f t="shared" si="16"/>
        <v>4.2921494504552325E-3</v>
      </c>
      <c r="D156" s="4">
        <v>6.3</v>
      </c>
      <c r="E156">
        <f t="shared" si="13"/>
        <v>2.8899999999999974E-2</v>
      </c>
      <c r="G156" s="94" t="s">
        <v>99</v>
      </c>
      <c r="H156" s="95"/>
      <c r="I156" s="95"/>
      <c r="J156" s="95"/>
      <c r="K156" s="96"/>
    </row>
    <row r="157" spans="1:13" x14ac:dyDescent="0.3">
      <c r="A157" s="4">
        <v>5.4812205000000003E-2</v>
      </c>
      <c r="B157">
        <f t="shared" si="16"/>
        <v>2.1184907346410647E-4</v>
      </c>
      <c r="D157" s="4">
        <v>6.6</v>
      </c>
      <c r="E157">
        <f t="shared" si="13"/>
        <v>1.6899999999999971E-2</v>
      </c>
      <c r="G157" s="48">
        <v>5</v>
      </c>
      <c r="H157" s="63">
        <f>(G157-$G$161)^2</f>
        <v>9</v>
      </c>
      <c r="I157" s="12"/>
      <c r="J157" s="29">
        <v>3</v>
      </c>
      <c r="K157" s="64">
        <f>(J157-$J$161)^2</f>
        <v>9</v>
      </c>
    </row>
    <row r="158" spans="1:13" x14ac:dyDescent="0.3">
      <c r="A158" s="4">
        <v>6.1108949999999999E-3</v>
      </c>
      <c r="B158">
        <f t="shared" si="16"/>
        <v>4.0013653114569355E-3</v>
      </c>
      <c r="D158" s="4">
        <v>7.1</v>
      </c>
      <c r="E158">
        <f t="shared" si="13"/>
        <v>0.39689999999999986</v>
      </c>
      <c r="G158" s="48">
        <v>6</v>
      </c>
      <c r="H158" s="63">
        <f t="shared" ref="H158:H160" si="17">(G158-$G$161)^2</f>
        <v>16</v>
      </c>
      <c r="I158" s="12"/>
      <c r="J158" s="29">
        <v>7</v>
      </c>
      <c r="K158" s="64">
        <f t="shared" ref="K158:K159" si="18">(J158-$J$161)^2</f>
        <v>1</v>
      </c>
    </row>
    <row r="159" spans="1:13" x14ac:dyDescent="0.3">
      <c r="A159" s="4">
        <v>1.0984917E-2</v>
      </c>
      <c r="B159">
        <f t="shared" si="16"/>
        <v>3.4084957576578211E-3</v>
      </c>
      <c r="D159" s="4">
        <v>6.7</v>
      </c>
      <c r="E159">
        <f t="shared" ref="E159:E222" si="19">(D159-$H$30)^2</f>
        <v>5.2900000000000197E-2</v>
      </c>
      <c r="G159" s="48">
        <v>1</v>
      </c>
      <c r="H159" s="63">
        <f t="shared" si="17"/>
        <v>1</v>
      </c>
      <c r="I159" s="12"/>
      <c r="J159" s="29">
        <v>8</v>
      </c>
      <c r="K159" s="64">
        <f t="shared" si="18"/>
        <v>4</v>
      </c>
    </row>
    <row r="160" spans="1:13" x14ac:dyDescent="0.3">
      <c r="A160" s="4">
        <v>4.9897220000000003E-3</v>
      </c>
      <c r="B160">
        <f t="shared" si="16"/>
        <v>4.1444649548193126E-3</v>
      </c>
      <c r="D160" s="4">
        <v>6.8</v>
      </c>
      <c r="E160">
        <f t="shared" si="19"/>
        <v>0.10890000000000005</v>
      </c>
      <c r="G160" s="48">
        <v>-4</v>
      </c>
      <c r="H160" s="63">
        <f t="shared" si="17"/>
        <v>36</v>
      </c>
      <c r="I160" s="12"/>
      <c r="J160" s="29"/>
      <c r="K160" s="13"/>
    </row>
    <row r="161" spans="1:11" x14ac:dyDescent="0.3">
      <c r="A161" s="4">
        <v>0.13230968000000001</v>
      </c>
      <c r="B161">
        <f t="shared" si="16"/>
        <v>3.9617506250943461E-3</v>
      </c>
      <c r="D161" s="4">
        <v>6.9</v>
      </c>
      <c r="E161">
        <f t="shared" si="19"/>
        <v>0.18490000000000051</v>
      </c>
      <c r="G161" s="52">
        <f>AVERAGE(G157:G160)</f>
        <v>2</v>
      </c>
      <c r="H161" s="59" t="s">
        <v>4</v>
      </c>
      <c r="I161" s="53"/>
      <c r="J161" s="33">
        <f>AVERAGE(J157:J160)</f>
        <v>6</v>
      </c>
      <c r="K161" s="60" t="s">
        <v>4</v>
      </c>
    </row>
    <row r="162" spans="1:11" x14ac:dyDescent="0.3">
      <c r="A162" s="4">
        <v>8.4121700000000001E-4</v>
      </c>
      <c r="B162">
        <f t="shared" si="16"/>
        <v>4.6958159676158389E-3</v>
      </c>
      <c r="D162" s="4">
        <v>6</v>
      </c>
      <c r="E162">
        <f t="shared" si="19"/>
        <v>0.22089999999999976</v>
      </c>
      <c r="G162" s="48">
        <f>SUM(H157:H160)</f>
        <v>62</v>
      </c>
      <c r="H162" s="14" t="s">
        <v>92</v>
      </c>
      <c r="I162" s="12"/>
      <c r="J162" s="29">
        <f>SUM(K157:K159)</f>
        <v>14</v>
      </c>
      <c r="K162" s="61" t="s">
        <v>92</v>
      </c>
    </row>
    <row r="163" spans="1:11" x14ac:dyDescent="0.3">
      <c r="A163" s="4">
        <v>0.31443775899999998</v>
      </c>
      <c r="B163">
        <f t="shared" si="16"/>
        <v>6.0059558784322238E-2</v>
      </c>
      <c r="D163" s="4">
        <v>6.7</v>
      </c>
      <c r="E163">
        <f t="shared" si="19"/>
        <v>5.2900000000000197E-2</v>
      </c>
      <c r="G163" s="11"/>
      <c r="H163" s="12"/>
      <c r="I163" s="12"/>
      <c r="J163" s="29">
        <f>COUNT(G157:G160)+COUNT(J157:J159)-2</f>
        <v>5</v>
      </c>
      <c r="K163" s="61" t="s">
        <v>68</v>
      </c>
    </row>
    <row r="164" spans="1:11" x14ac:dyDescent="0.3">
      <c r="A164" s="4">
        <v>2.7423563000000001E-2</v>
      </c>
      <c r="B164">
        <f t="shared" si="16"/>
        <v>1.7592721256166483E-3</v>
      </c>
      <c r="D164" s="4">
        <v>6.9</v>
      </c>
      <c r="E164">
        <f t="shared" si="19"/>
        <v>0.18490000000000051</v>
      </c>
      <c r="G164" s="45" t="s">
        <v>93</v>
      </c>
      <c r="H164" s="12">
        <f>(G162+J162)/(3+2)</f>
        <v>15.2</v>
      </c>
      <c r="I164" s="12"/>
      <c r="K164" s="13"/>
    </row>
    <row r="165" spans="1:11" x14ac:dyDescent="0.3">
      <c r="A165" s="4">
        <v>2.9187992999999999E-2</v>
      </c>
      <c r="B165">
        <f t="shared" si="16"/>
        <v>1.6143719712335153E-3</v>
      </c>
      <c r="D165" s="4">
        <v>6.3</v>
      </c>
      <c r="E165">
        <f t="shared" si="19"/>
        <v>2.8899999999999974E-2</v>
      </c>
      <c r="G165" s="45" t="s">
        <v>94</v>
      </c>
      <c r="H165" s="47">
        <f>SQRT((H164/4)+(H164/3))</f>
        <v>2.9776948578836393</v>
      </c>
      <c r="I165" s="12"/>
      <c r="J165" s="12"/>
      <c r="K165" s="13"/>
    </row>
    <row r="166" spans="1:11" x14ac:dyDescent="0.3">
      <c r="A166" s="4">
        <v>0.16890756900000001</v>
      </c>
      <c r="B166">
        <f t="shared" si="16"/>
        <v>9.9082768949089184E-3</v>
      </c>
      <c r="D166" s="4">
        <v>6.6</v>
      </c>
      <c r="E166">
        <f t="shared" si="19"/>
        <v>1.6899999999999971E-2</v>
      </c>
      <c r="G166" s="11"/>
      <c r="H166" s="12"/>
      <c r="I166" s="12"/>
      <c r="J166" s="12"/>
      <c r="K166" s="13"/>
    </row>
    <row r="167" spans="1:11" x14ac:dyDescent="0.3">
      <c r="A167" s="4">
        <v>3.6319246999999999E-2</v>
      </c>
      <c r="B167">
        <f t="shared" si="16"/>
        <v>1.0921699085656945E-3</v>
      </c>
      <c r="D167" s="4">
        <v>5.8</v>
      </c>
      <c r="E167">
        <f t="shared" si="19"/>
        <v>0.44889999999999991</v>
      </c>
      <c r="G167" s="45" t="s">
        <v>41</v>
      </c>
      <c r="H167" s="34">
        <f>(G161-J161)/H165</f>
        <v>-1.343320988518935</v>
      </c>
      <c r="I167" s="12"/>
      <c r="J167" s="12"/>
      <c r="K167" s="13"/>
    </row>
    <row r="168" spans="1:11" x14ac:dyDescent="0.3">
      <c r="A168" s="4">
        <v>6.2400700000000003E-3</v>
      </c>
      <c r="B168">
        <f t="shared" si="16"/>
        <v>3.9850397206439986E-3</v>
      </c>
      <c r="D168" s="4">
        <v>6.3</v>
      </c>
      <c r="E168">
        <f t="shared" si="19"/>
        <v>2.8899999999999974E-2</v>
      </c>
      <c r="G168" s="45" t="s">
        <v>95</v>
      </c>
      <c r="H168" s="34">
        <v>2.5710000000000002</v>
      </c>
      <c r="I168" s="12"/>
      <c r="J168" s="12"/>
      <c r="K168" s="13"/>
    </row>
    <row r="169" spans="1:11" x14ac:dyDescent="0.3">
      <c r="A169" s="4">
        <v>8.9820149999999994E-3</v>
      </c>
      <c r="B169">
        <f t="shared" si="16"/>
        <v>3.6463755211571126E-3</v>
      </c>
      <c r="D169" s="4">
        <v>5.7</v>
      </c>
      <c r="E169">
        <f t="shared" si="19"/>
        <v>0.59289999999999932</v>
      </c>
      <c r="G169" s="62" t="s">
        <v>96</v>
      </c>
      <c r="H169" s="53" t="s">
        <v>97</v>
      </c>
      <c r="I169" s="53"/>
      <c r="J169" s="53"/>
      <c r="K169" s="58"/>
    </row>
    <row r="170" spans="1:11" ht="15" thickBot="1" x14ac:dyDescent="0.35">
      <c r="A170" s="4">
        <v>9.1507311999999993E-2</v>
      </c>
      <c r="B170">
        <f t="shared" si="16"/>
        <v>4.9018274312020158E-4</v>
      </c>
      <c r="D170" s="4">
        <v>6.4</v>
      </c>
      <c r="E170">
        <f t="shared" si="19"/>
        <v>4.8999999999999157E-3</v>
      </c>
      <c r="G170" s="15"/>
      <c r="H170" s="16"/>
      <c r="I170" s="16"/>
      <c r="J170" s="16"/>
      <c r="K170" s="17"/>
    </row>
    <row r="171" spans="1:11" x14ac:dyDescent="0.3">
      <c r="A171" s="4">
        <v>4.4614985000000003E-2</v>
      </c>
      <c r="B171">
        <f t="shared" si="16"/>
        <v>6.1267417794461413E-4</v>
      </c>
      <c r="D171" s="4">
        <v>7</v>
      </c>
      <c r="E171">
        <f t="shared" si="19"/>
        <v>0.28090000000000026</v>
      </c>
    </row>
    <row r="172" spans="1:11" x14ac:dyDescent="0.3">
      <c r="A172" s="4">
        <v>9.3990805999999996E-2</v>
      </c>
      <c r="B172">
        <f t="shared" si="16"/>
        <v>6.0631995245859216E-4</v>
      </c>
      <c r="D172" s="4">
        <v>6.4</v>
      </c>
      <c r="E172">
        <f t="shared" si="19"/>
        <v>4.8999999999999157E-3</v>
      </c>
    </row>
    <row r="173" spans="1:11" x14ac:dyDescent="0.3">
      <c r="A173" s="4">
        <v>2.8961356000000001E-2</v>
      </c>
      <c r="B173">
        <f t="shared" si="16"/>
        <v>1.6326355440290652E-3</v>
      </c>
      <c r="D173" s="4">
        <v>6.3</v>
      </c>
      <c r="E173">
        <f t="shared" si="19"/>
        <v>2.8899999999999974E-2</v>
      </c>
    </row>
    <row r="174" spans="1:11" x14ac:dyDescent="0.3">
      <c r="A174" s="4">
        <v>2.73E-5</v>
      </c>
      <c r="B174">
        <f t="shared" si="16"/>
        <v>4.8080274202788624E-3</v>
      </c>
      <c r="D174" s="4">
        <v>6.5</v>
      </c>
      <c r="E174">
        <f t="shared" si="19"/>
        <v>9.0000000000001494E-4</v>
      </c>
    </row>
    <row r="175" spans="1:11" x14ac:dyDescent="0.3">
      <c r="A175" s="4">
        <v>6.3230422999999994E-2</v>
      </c>
      <c r="B175">
        <f t="shared" si="16"/>
        <v>3.7660535377123339E-5</v>
      </c>
      <c r="D175" s="4">
        <v>6.8</v>
      </c>
      <c r="E175">
        <f t="shared" si="19"/>
        <v>0.10890000000000005</v>
      </c>
    </row>
    <row r="176" spans="1:11" x14ac:dyDescent="0.3">
      <c r="A176" s="4">
        <v>9.4911800000000001E-3</v>
      </c>
      <c r="B176">
        <f t="shared" si="16"/>
        <v>3.5851426829441673E-3</v>
      </c>
      <c r="D176" s="4">
        <v>6.4</v>
      </c>
      <c r="E176">
        <f t="shared" si="19"/>
        <v>4.8999999999999157E-3</v>
      </c>
    </row>
    <row r="177" spans="1:5" x14ac:dyDescent="0.3">
      <c r="A177" s="4">
        <v>4.6186799999999999E-4</v>
      </c>
      <c r="B177">
        <f t="shared" si="16"/>
        <v>4.7479504306494969E-3</v>
      </c>
      <c r="D177" s="4">
        <v>6.4</v>
      </c>
      <c r="E177">
        <f t="shared" si="19"/>
        <v>4.8999999999999157E-3</v>
      </c>
    </row>
    <row r="178" spans="1:5" x14ac:dyDescent="0.3">
      <c r="A178" s="4">
        <v>1.195474E-2</v>
      </c>
      <c r="B178">
        <f t="shared" si="16"/>
        <v>3.2961952730583429E-3</v>
      </c>
      <c r="D178" s="4">
        <v>6.3</v>
      </c>
      <c r="E178">
        <f t="shared" si="19"/>
        <v>2.8899999999999974E-2</v>
      </c>
    </row>
    <row r="179" spans="1:5" x14ac:dyDescent="0.3">
      <c r="A179" s="4">
        <v>4.1156999999999999E-4</v>
      </c>
      <c r="B179">
        <f t="shared" si="16"/>
        <v>4.7548845654423475E-3</v>
      </c>
      <c r="D179" s="4">
        <v>5.9</v>
      </c>
      <c r="E179">
        <f t="shared" si="19"/>
        <v>0.3248999999999993</v>
      </c>
    </row>
    <row r="180" spans="1:5" x14ac:dyDescent="0.3">
      <c r="A180" s="4">
        <v>2.1173749999999999E-3</v>
      </c>
      <c r="B180">
        <f t="shared" si="16"/>
        <v>4.5225444793411335E-3</v>
      </c>
      <c r="D180" s="4">
        <v>6.9</v>
      </c>
      <c r="E180">
        <f t="shared" si="19"/>
        <v>0.18490000000000051</v>
      </c>
    </row>
    <row r="181" spans="1:5" x14ac:dyDescent="0.3">
      <c r="A181" s="4">
        <v>7.0833376000000003E-2</v>
      </c>
      <c r="B181">
        <f t="shared" si="16"/>
        <v>2.1495517875766878E-6</v>
      </c>
      <c r="D181" s="4">
        <v>5.8</v>
      </c>
      <c r="E181">
        <f t="shared" si="19"/>
        <v>0.44889999999999991</v>
      </c>
    </row>
    <row r="182" spans="1:5" x14ac:dyDescent="0.3">
      <c r="A182" s="4">
        <v>3.4226200000000002E-4</v>
      </c>
      <c r="B182">
        <f t="shared" si="16"/>
        <v>4.7644477283349416E-3</v>
      </c>
      <c r="D182" s="4">
        <v>6.3</v>
      </c>
      <c r="E182">
        <f t="shared" si="19"/>
        <v>2.8899999999999974E-2</v>
      </c>
    </row>
    <row r="183" spans="1:5" x14ac:dyDescent="0.3">
      <c r="A183" s="4">
        <v>6.7232571000000005E-2</v>
      </c>
      <c r="B183">
        <f t="shared" si="16"/>
        <v>4.5568160826431579E-6</v>
      </c>
      <c r="D183" s="4">
        <v>6.2</v>
      </c>
      <c r="E183">
        <f t="shared" si="19"/>
        <v>7.2899999999999771E-2</v>
      </c>
    </row>
    <row r="184" spans="1:5" x14ac:dyDescent="0.3">
      <c r="A184" s="4">
        <v>3.1446239999999999E-3</v>
      </c>
      <c r="B184">
        <f t="shared" si="16"/>
        <v>4.3854350046163802E-3</v>
      </c>
      <c r="D184" s="4">
        <v>6.4</v>
      </c>
      <c r="E184">
        <f t="shared" si="19"/>
        <v>4.8999999999999157E-3</v>
      </c>
    </row>
    <row r="185" spans="1:5" x14ac:dyDescent="0.3">
      <c r="A185" s="4">
        <v>0.20219462799999999</v>
      </c>
      <c r="B185">
        <f t="shared" si="16"/>
        <v>1.7643114732659181E-2</v>
      </c>
      <c r="D185" s="4">
        <v>6.8</v>
      </c>
      <c r="E185">
        <f t="shared" si="19"/>
        <v>0.10890000000000005</v>
      </c>
    </row>
    <row r="186" spans="1:5" x14ac:dyDescent="0.3">
      <c r="A186" s="4">
        <v>4.7605651999999998E-2</v>
      </c>
      <c r="B186">
        <f t="shared" si="16"/>
        <v>4.7356675655668538E-4</v>
      </c>
      <c r="D186" s="4">
        <v>6.5</v>
      </c>
      <c r="E186">
        <f t="shared" si="19"/>
        <v>9.0000000000001494E-4</v>
      </c>
    </row>
    <row r="187" spans="1:5" x14ac:dyDescent="0.3">
      <c r="A187" s="4">
        <v>1.9E-6</v>
      </c>
      <c r="B187">
        <f t="shared" si="16"/>
        <v>4.8115505344425392E-3</v>
      </c>
      <c r="D187" s="4">
        <v>6.2</v>
      </c>
      <c r="E187">
        <f t="shared" si="19"/>
        <v>7.2899999999999771E-2</v>
      </c>
    </row>
    <row r="188" spans="1:5" x14ac:dyDescent="0.3">
      <c r="A188" s="4">
        <v>0.223365601</v>
      </c>
      <c r="B188">
        <f t="shared" si="16"/>
        <v>2.3715494877369653E-2</v>
      </c>
      <c r="D188" s="4">
        <v>6.5</v>
      </c>
      <c r="E188">
        <f t="shared" si="19"/>
        <v>9.0000000000001494E-4</v>
      </c>
    </row>
    <row r="189" spans="1:5" x14ac:dyDescent="0.3">
      <c r="A189" s="4">
        <v>0.240710174</v>
      </c>
      <c r="B189">
        <f t="shared" si="16"/>
        <v>2.9358400683123367E-2</v>
      </c>
      <c r="D189" s="4">
        <v>5.9</v>
      </c>
      <c r="E189">
        <f t="shared" si="19"/>
        <v>0.3248999999999993</v>
      </c>
    </row>
    <row r="190" spans="1:5" x14ac:dyDescent="0.3">
      <c r="A190" s="4">
        <v>0.22105119300000001</v>
      </c>
      <c r="B190">
        <f t="shared" si="16"/>
        <v>2.3008021289098311E-2</v>
      </c>
      <c r="D190" s="4">
        <v>6</v>
      </c>
      <c r="E190">
        <f t="shared" si="19"/>
        <v>0.22089999999999976</v>
      </c>
    </row>
    <row r="191" spans="1:5" x14ac:dyDescent="0.3">
      <c r="A191" s="4">
        <v>9.4300000000000002E-5</v>
      </c>
      <c r="B191">
        <f t="shared" si="16"/>
        <v>4.7987403571825467E-3</v>
      </c>
      <c r="D191" s="4">
        <v>5.8</v>
      </c>
      <c r="E191">
        <f t="shared" si="19"/>
        <v>0.44889999999999991</v>
      </c>
    </row>
    <row r="192" spans="1:5" x14ac:dyDescent="0.3">
      <c r="A192" s="4">
        <v>1.1253910000000001E-3</v>
      </c>
      <c r="B192">
        <f t="shared" si="16"/>
        <v>4.6569500937799465E-3</v>
      </c>
      <c r="D192" s="4">
        <v>7.3</v>
      </c>
      <c r="E192">
        <f t="shared" si="19"/>
        <v>0.68890000000000007</v>
      </c>
    </row>
    <row r="193" spans="1:5" x14ac:dyDescent="0.3">
      <c r="A193" s="4">
        <v>2.2047977999999999E-2</v>
      </c>
      <c r="B193">
        <f t="shared" si="16"/>
        <v>2.2391126524978354E-3</v>
      </c>
      <c r="D193" s="4">
        <v>6.3</v>
      </c>
      <c r="E193">
        <f t="shared" si="19"/>
        <v>2.8899999999999974E-2</v>
      </c>
    </row>
    <row r="194" spans="1:5" x14ac:dyDescent="0.3">
      <c r="A194" s="4">
        <v>8.6104089999999994E-3</v>
      </c>
      <c r="B194">
        <f t="shared" si="16"/>
        <v>3.6913926367750974E-3</v>
      </c>
      <c r="D194" s="4">
        <v>6.4</v>
      </c>
      <c r="E194">
        <f t="shared" si="19"/>
        <v>4.8999999999999157E-3</v>
      </c>
    </row>
    <row r="195" spans="1:5" x14ac:dyDescent="0.3">
      <c r="A195" s="4">
        <v>0.370631563</v>
      </c>
      <c r="B195">
        <f t="shared" si="16"/>
        <v>9.0760191699712348E-2</v>
      </c>
      <c r="D195" s="4">
        <v>6.5</v>
      </c>
      <c r="E195">
        <f t="shared" si="19"/>
        <v>9.0000000000001494E-4</v>
      </c>
    </row>
    <row r="196" spans="1:5" x14ac:dyDescent="0.3">
      <c r="A196" s="4">
        <v>9.0803100000000001E-4</v>
      </c>
      <c r="B196">
        <f t="shared" si="16"/>
        <v>4.6866634361890551E-3</v>
      </c>
      <c r="D196" s="4">
        <v>6.4</v>
      </c>
      <c r="E196">
        <f t="shared" si="19"/>
        <v>4.8999999999999157E-3</v>
      </c>
    </row>
    <row r="197" spans="1:5" x14ac:dyDescent="0.3">
      <c r="A197" s="4">
        <v>2.9200451999999998E-2</v>
      </c>
      <c r="B197">
        <f t="shared" si="16"/>
        <v>1.6133709399581014E-3</v>
      </c>
      <c r="D197" s="4">
        <v>6</v>
      </c>
      <c r="E197">
        <f t="shared" si="19"/>
        <v>0.22089999999999976</v>
      </c>
    </row>
    <row r="198" spans="1:5" x14ac:dyDescent="0.3">
      <c r="A198" s="4">
        <v>2.2538318000000002E-2</v>
      </c>
      <c r="B198">
        <f t="shared" si="16"/>
        <v>2.1929480309576558E-3</v>
      </c>
      <c r="D198" s="4">
        <v>6.9</v>
      </c>
      <c r="E198">
        <f t="shared" si="19"/>
        <v>0.18490000000000051</v>
      </c>
    </row>
    <row r="199" spans="1:5" x14ac:dyDescent="0.3">
      <c r="A199" s="4">
        <v>4.7498690000000003E-3</v>
      </c>
      <c r="B199">
        <f t="shared" si="16"/>
        <v>4.175404766418621E-3</v>
      </c>
      <c r="D199" s="4">
        <v>6.7</v>
      </c>
      <c r="E199">
        <f t="shared" si="19"/>
        <v>5.2900000000000197E-2</v>
      </c>
    </row>
    <row r="200" spans="1:5" x14ac:dyDescent="0.3">
      <c r="A200" s="4">
        <v>0.10677634699999999</v>
      </c>
      <c r="B200">
        <f t="shared" si="16"/>
        <v>1.3994412104269204E-3</v>
      </c>
      <c r="D200" s="4">
        <v>6.8</v>
      </c>
      <c r="E200">
        <f t="shared" si="19"/>
        <v>0.10890000000000005</v>
      </c>
    </row>
    <row r="201" spans="1:5" x14ac:dyDescent="0.3">
      <c r="A201" s="4">
        <v>1.1822248E-2</v>
      </c>
      <c r="B201">
        <f t="shared" si="16"/>
        <v>3.3114262213579677E-3</v>
      </c>
      <c r="D201" s="4">
        <v>7</v>
      </c>
      <c r="E201">
        <f t="shared" si="19"/>
        <v>0.28090000000000026</v>
      </c>
    </row>
    <row r="202" spans="1:5" x14ac:dyDescent="0.3">
      <c r="A202" s="4">
        <v>9.551047E-3</v>
      </c>
      <c r="B202">
        <f t="shared" si="16"/>
        <v>3.5779770667120144E-3</v>
      </c>
      <c r="D202" s="4">
        <v>6.1</v>
      </c>
      <c r="E202">
        <f t="shared" si="19"/>
        <v>0.13690000000000008</v>
      </c>
    </row>
    <row r="203" spans="1:5" x14ac:dyDescent="0.3">
      <c r="A203" s="4">
        <v>5.0793642E-2</v>
      </c>
      <c r="B203">
        <f t="shared" si="16"/>
        <v>3.449785804544347E-4</v>
      </c>
      <c r="D203" s="4">
        <v>6.7</v>
      </c>
      <c r="E203">
        <f t="shared" si="19"/>
        <v>5.2900000000000197E-2</v>
      </c>
    </row>
    <row r="204" spans="1:5" x14ac:dyDescent="0.3">
      <c r="A204" s="4">
        <v>7.2854844000000002E-2</v>
      </c>
      <c r="B204">
        <f t="shared" si="16"/>
        <v>1.2163374565128129E-5</v>
      </c>
      <c r="D204" s="4">
        <v>6.5</v>
      </c>
      <c r="E204">
        <f t="shared" si="19"/>
        <v>9.0000000000001494E-4</v>
      </c>
    </row>
    <row r="205" spans="1:5" x14ac:dyDescent="0.3">
      <c r="A205" s="4">
        <v>0.153451423</v>
      </c>
      <c r="B205">
        <f t="shared" si="16"/>
        <v>7.0701496597043974E-3</v>
      </c>
      <c r="D205" s="4">
        <v>6.4</v>
      </c>
      <c r="E205">
        <f t="shared" si="19"/>
        <v>4.8999999999999157E-3</v>
      </c>
    </row>
    <row r="206" spans="1:5" x14ac:dyDescent="0.3">
      <c r="A206" s="4">
        <v>5.7867040000000002E-2</v>
      </c>
      <c r="B206">
        <f t="shared" si="16"/>
        <v>1.3225462343768082E-4</v>
      </c>
      <c r="D206" s="4">
        <v>6.2</v>
      </c>
      <c r="E206">
        <f t="shared" si="19"/>
        <v>7.2899999999999771E-2</v>
      </c>
    </row>
    <row r="207" spans="1:5" x14ac:dyDescent="0.3">
      <c r="A207" s="4">
        <v>0.117215732</v>
      </c>
      <c r="B207">
        <f t="shared" si="16"/>
        <v>2.2894780893241329E-3</v>
      </c>
      <c r="D207" s="4">
        <v>6.1</v>
      </c>
      <c r="E207">
        <f t="shared" si="19"/>
        <v>0.13690000000000008</v>
      </c>
    </row>
    <row r="208" spans="1:5" x14ac:dyDescent="0.3">
      <c r="A208" s="4">
        <v>0.33098848800000003</v>
      </c>
      <c r="B208">
        <f t="shared" si="16"/>
        <v>6.8445676872797179E-2</v>
      </c>
      <c r="D208" s="4">
        <v>6.1</v>
      </c>
      <c r="E208">
        <f t="shared" si="19"/>
        <v>0.13690000000000008</v>
      </c>
    </row>
    <row r="209" spans="1:5" x14ac:dyDescent="0.3">
      <c r="A209" s="4">
        <v>5.9599900000000005E-4</v>
      </c>
      <c r="B209">
        <f t="shared" ref="B209:B272" si="20">(A209-$F$19)^2</f>
        <v>4.7294837285982985E-3</v>
      </c>
      <c r="D209" s="4">
        <v>6.9</v>
      </c>
      <c r="E209">
        <f t="shared" si="19"/>
        <v>0.18490000000000051</v>
      </c>
    </row>
    <row r="210" spans="1:5" x14ac:dyDescent="0.3">
      <c r="A210" s="4">
        <v>1.517285E-2</v>
      </c>
      <c r="B210">
        <f t="shared" si="20"/>
        <v>2.9370320177330516E-3</v>
      </c>
      <c r="D210" s="4">
        <v>6.7</v>
      </c>
      <c r="E210">
        <f t="shared" si="19"/>
        <v>5.2900000000000197E-2</v>
      </c>
    </row>
    <row r="211" spans="1:5" x14ac:dyDescent="0.3">
      <c r="A211" s="4">
        <v>7.9829789999999994E-3</v>
      </c>
      <c r="B211">
        <f t="shared" si="20"/>
        <v>3.7680276234051922E-3</v>
      </c>
      <c r="D211" s="4">
        <v>6.8</v>
      </c>
      <c r="E211">
        <f t="shared" si="19"/>
        <v>0.10890000000000005</v>
      </c>
    </row>
    <row r="212" spans="1:5" x14ac:dyDescent="0.3">
      <c r="A212" s="4">
        <v>5.3147543999999998E-2</v>
      </c>
      <c r="B212">
        <f t="shared" si="20"/>
        <v>2.6307857133212612E-4</v>
      </c>
      <c r="D212" s="4">
        <v>6.1</v>
      </c>
      <c r="E212">
        <f t="shared" si="19"/>
        <v>0.13690000000000008</v>
      </c>
    </row>
    <row r="213" spans="1:5" x14ac:dyDescent="0.3">
      <c r="A213" s="4">
        <v>4.2754259000000003E-2</v>
      </c>
      <c r="B213">
        <f t="shared" si="20"/>
        <v>7.0825081185168181E-4</v>
      </c>
      <c r="D213" s="4">
        <v>6.5</v>
      </c>
      <c r="E213">
        <f t="shared" si="19"/>
        <v>9.0000000000001494E-4</v>
      </c>
    </row>
    <row r="214" spans="1:5" x14ac:dyDescent="0.3">
      <c r="A214" s="4">
        <v>1.7492346999999998E-2</v>
      </c>
      <c r="B214">
        <f t="shared" si="20"/>
        <v>2.6910046293032786E-3</v>
      </c>
      <c r="D214" s="4">
        <v>6.4</v>
      </c>
      <c r="E214">
        <f t="shared" si="19"/>
        <v>4.8999999999999157E-3</v>
      </c>
    </row>
    <row r="215" spans="1:5" x14ac:dyDescent="0.3">
      <c r="A215" s="4">
        <v>0.106089672</v>
      </c>
      <c r="B215">
        <f t="shared" si="20"/>
        <v>1.348536937281167E-3</v>
      </c>
      <c r="D215" s="4">
        <v>5.4</v>
      </c>
      <c r="E215">
        <f t="shared" si="19"/>
        <v>1.1448999999999987</v>
      </c>
    </row>
    <row r="216" spans="1:5" x14ac:dyDescent="0.3">
      <c r="A216" s="4">
        <v>0.11894761500000001</v>
      </c>
      <c r="B216">
        <f t="shared" si="20"/>
        <v>2.4582134842670994E-3</v>
      </c>
      <c r="D216" s="4">
        <v>5.9</v>
      </c>
      <c r="E216">
        <f t="shared" si="19"/>
        <v>0.3248999999999993</v>
      </c>
    </row>
    <row r="217" spans="1:5" x14ac:dyDescent="0.3">
      <c r="A217" s="4">
        <v>0.30696557899999999</v>
      </c>
      <c r="B217">
        <f t="shared" si="20"/>
        <v>5.6452970212154292E-2</v>
      </c>
      <c r="D217" s="4">
        <v>6.5</v>
      </c>
      <c r="E217">
        <f t="shared" si="19"/>
        <v>9.0000000000001494E-4</v>
      </c>
    </row>
    <row r="218" spans="1:5" x14ac:dyDescent="0.3">
      <c r="A218" s="4">
        <v>0.25353698600000002</v>
      </c>
      <c r="B218">
        <f t="shared" si="20"/>
        <v>3.3918494967002805E-2</v>
      </c>
      <c r="D218" s="4">
        <v>6.4</v>
      </c>
      <c r="E218">
        <f t="shared" si="19"/>
        <v>4.8999999999999157E-3</v>
      </c>
    </row>
    <row r="219" spans="1:5" x14ac:dyDescent="0.3">
      <c r="A219" s="4">
        <v>8.8620796000000002E-2</v>
      </c>
      <c r="B219">
        <f t="shared" si="20"/>
        <v>3.7069937947290194E-4</v>
      </c>
      <c r="D219" s="4">
        <v>6.1</v>
      </c>
      <c r="E219">
        <f t="shared" si="19"/>
        <v>0.13690000000000008</v>
      </c>
    </row>
    <row r="220" spans="1:5" x14ac:dyDescent="0.3">
      <c r="A220" s="4">
        <v>3.8005237999999997E-2</v>
      </c>
      <c r="B220">
        <f t="shared" si="20"/>
        <v>9.8357523325542429E-4</v>
      </c>
      <c r="D220" s="4">
        <v>6.7</v>
      </c>
      <c r="E220">
        <f t="shared" si="19"/>
        <v>5.2900000000000197E-2</v>
      </c>
    </row>
    <row r="221" spans="1:5" x14ac:dyDescent="0.3">
      <c r="A221" s="4">
        <v>2.9048358999999999E-2</v>
      </c>
      <c r="B221">
        <f t="shared" si="20"/>
        <v>1.6256122471227591E-3</v>
      </c>
      <c r="D221" s="4">
        <v>6.8</v>
      </c>
      <c r="E221">
        <f t="shared" si="19"/>
        <v>0.10890000000000005</v>
      </c>
    </row>
    <row r="222" spans="1:5" x14ac:dyDescent="0.3">
      <c r="A222" s="4">
        <v>1.0156246000000001E-2</v>
      </c>
      <c r="B222">
        <f t="shared" si="20"/>
        <v>3.5059419309354965E-3</v>
      </c>
      <c r="D222" s="4">
        <v>6.4</v>
      </c>
      <c r="E222">
        <f t="shared" si="19"/>
        <v>4.8999999999999157E-3</v>
      </c>
    </row>
    <row r="223" spans="1:5" x14ac:dyDescent="0.3">
      <c r="A223" s="4">
        <v>3.3970199999999999E-4</v>
      </c>
      <c r="B223">
        <f t="shared" si="20"/>
        <v>4.7648011427811098E-3</v>
      </c>
      <c r="D223" s="4">
        <v>6.7</v>
      </c>
      <c r="E223">
        <f t="shared" ref="E223:E286" si="21">(D223-$H$30)^2</f>
        <v>5.2900000000000197E-2</v>
      </c>
    </row>
    <row r="224" spans="1:5" x14ac:dyDescent="0.3">
      <c r="A224" s="4">
        <v>0.116770203</v>
      </c>
      <c r="B224">
        <f t="shared" si="20"/>
        <v>2.2470408047358865E-3</v>
      </c>
      <c r="D224" s="4">
        <v>6.2</v>
      </c>
      <c r="E224">
        <f t="shared" si="21"/>
        <v>7.2899999999999771E-2</v>
      </c>
    </row>
    <row r="225" spans="1:5" x14ac:dyDescent="0.3">
      <c r="A225" s="4">
        <v>1.2787994E-2</v>
      </c>
      <c r="B225">
        <f t="shared" si="20"/>
        <v>3.2012111930415661E-3</v>
      </c>
      <c r="D225" s="4">
        <v>6</v>
      </c>
      <c r="E225">
        <f t="shared" si="21"/>
        <v>0.22089999999999976</v>
      </c>
    </row>
    <row r="226" spans="1:5" x14ac:dyDescent="0.3">
      <c r="A226" s="4">
        <v>5.0721671000000003E-2</v>
      </c>
      <c r="B226">
        <f t="shared" si="20"/>
        <v>3.4765728126901987E-4</v>
      </c>
      <c r="D226" s="4">
        <v>6.6</v>
      </c>
      <c r="E226">
        <f t="shared" si="21"/>
        <v>1.6899999999999971E-2</v>
      </c>
    </row>
    <row r="227" spans="1:5" x14ac:dyDescent="0.3">
      <c r="A227" s="4">
        <v>0.14087696199999999</v>
      </c>
      <c r="B227">
        <f t="shared" si="20"/>
        <v>5.1136401950275037E-3</v>
      </c>
      <c r="D227" s="4">
        <v>6.2</v>
      </c>
      <c r="E227">
        <f t="shared" si="21"/>
        <v>7.2899999999999771E-2</v>
      </c>
    </row>
    <row r="228" spans="1:5" x14ac:dyDescent="0.3">
      <c r="A228" s="4">
        <v>3.8768025999999997E-2</v>
      </c>
      <c r="B228">
        <f t="shared" si="20"/>
        <v>9.363119596732894E-4</v>
      </c>
      <c r="D228" s="4">
        <v>6.5</v>
      </c>
      <c r="E228">
        <f t="shared" si="21"/>
        <v>9.0000000000001494E-4</v>
      </c>
    </row>
    <row r="229" spans="1:5" x14ac:dyDescent="0.3">
      <c r="A229" s="4">
        <v>2.646851E-3</v>
      </c>
      <c r="B229">
        <f t="shared" si="20"/>
        <v>4.4516104440569864E-3</v>
      </c>
      <c r="D229" s="4">
        <v>6.6</v>
      </c>
      <c r="E229">
        <f t="shared" si="21"/>
        <v>1.6899999999999971E-2</v>
      </c>
    </row>
    <row r="230" spans="1:5" x14ac:dyDescent="0.3">
      <c r="A230" s="4">
        <v>0.26322720199999999</v>
      </c>
      <c r="B230">
        <f t="shared" si="20"/>
        <v>3.7581684472224534E-2</v>
      </c>
      <c r="D230" s="4">
        <v>5.9</v>
      </c>
      <c r="E230">
        <f t="shared" si="21"/>
        <v>0.3248999999999993</v>
      </c>
    </row>
    <row r="231" spans="1:5" x14ac:dyDescent="0.3">
      <c r="A231" s="4">
        <v>1.9446209999999999E-3</v>
      </c>
      <c r="B231">
        <f t="shared" si="20"/>
        <v>4.5458096899935472E-3</v>
      </c>
      <c r="D231" s="4">
        <v>6</v>
      </c>
      <c r="E231">
        <f t="shared" si="21"/>
        <v>0.22089999999999976</v>
      </c>
    </row>
    <row r="232" spans="1:5" x14ac:dyDescent="0.3">
      <c r="A232" s="4">
        <v>0.162565881</v>
      </c>
      <c r="B232">
        <f t="shared" si="20"/>
        <v>8.6859864946300085E-3</v>
      </c>
      <c r="D232" s="4">
        <v>6.4</v>
      </c>
      <c r="E232">
        <f t="shared" si="21"/>
        <v>4.8999999999999157E-3</v>
      </c>
    </row>
    <row r="233" spans="1:5" x14ac:dyDescent="0.3">
      <c r="A233" s="4">
        <v>0.143742541</v>
      </c>
      <c r="B233">
        <f t="shared" si="20"/>
        <v>5.5316852475206704E-3</v>
      </c>
      <c r="D233" s="4">
        <v>6.5</v>
      </c>
      <c r="E233">
        <f t="shared" si="21"/>
        <v>9.0000000000001494E-4</v>
      </c>
    </row>
    <row r="234" spans="1:5" x14ac:dyDescent="0.3">
      <c r="A234" s="4">
        <v>5.0952058000000001E-2</v>
      </c>
      <c r="B234">
        <f t="shared" si="20"/>
        <v>3.391189655596501E-4</v>
      </c>
      <c r="D234" s="4">
        <v>6.5</v>
      </c>
      <c r="E234">
        <f t="shared" si="21"/>
        <v>9.0000000000001494E-4</v>
      </c>
    </row>
    <row r="235" spans="1:5" x14ac:dyDescent="0.3">
      <c r="A235" s="4">
        <v>5.7752847000000003E-2</v>
      </c>
      <c r="B235">
        <f t="shared" si="20"/>
        <v>1.3489414838846063E-4</v>
      </c>
      <c r="D235" s="4">
        <v>5.7</v>
      </c>
      <c r="E235">
        <f t="shared" si="21"/>
        <v>0.59289999999999932</v>
      </c>
    </row>
    <row r="236" spans="1:5" x14ac:dyDescent="0.3">
      <c r="A236" s="4">
        <v>2.7113755999999999E-2</v>
      </c>
      <c r="B236">
        <f t="shared" si="20"/>
        <v>1.7853569961048912E-3</v>
      </c>
      <c r="D236" s="4">
        <v>5.9</v>
      </c>
      <c r="E236">
        <f t="shared" si="21"/>
        <v>0.3248999999999993</v>
      </c>
    </row>
    <row r="237" spans="1:5" x14ac:dyDescent="0.3">
      <c r="A237" s="4">
        <v>0.11792968199999999</v>
      </c>
      <c r="B237">
        <f t="shared" si="20"/>
        <v>2.3583106742008681E-3</v>
      </c>
      <c r="D237" s="4">
        <v>6.5</v>
      </c>
      <c r="E237">
        <f t="shared" si="21"/>
        <v>9.0000000000001494E-4</v>
      </c>
    </row>
    <row r="238" spans="1:5" x14ac:dyDescent="0.3">
      <c r="A238" s="4">
        <v>0.16788362000000001</v>
      </c>
      <c r="B238">
        <f t="shared" si="20"/>
        <v>9.7054769278683492E-3</v>
      </c>
      <c r="D238" s="4">
        <v>6.8</v>
      </c>
      <c r="E238">
        <f t="shared" si="21"/>
        <v>0.10890000000000005</v>
      </c>
    </row>
    <row r="239" spans="1:5" x14ac:dyDescent="0.3">
      <c r="A239" s="4">
        <v>1.0912359999999999E-2</v>
      </c>
      <c r="B239">
        <f t="shared" si="20"/>
        <v>3.4169731147435127E-3</v>
      </c>
      <c r="D239" s="4">
        <v>6.5</v>
      </c>
      <c r="E239">
        <f t="shared" si="21"/>
        <v>9.0000000000001494E-4</v>
      </c>
    </row>
    <row r="240" spans="1:5" x14ac:dyDescent="0.3">
      <c r="A240" s="4">
        <v>0.109787682</v>
      </c>
      <c r="B240">
        <f t="shared" si="20"/>
        <v>1.6338120492381378E-3</v>
      </c>
      <c r="D240" s="4">
        <v>6.3</v>
      </c>
      <c r="E240">
        <f t="shared" si="21"/>
        <v>2.8899999999999974E-2</v>
      </c>
    </row>
    <row r="241" spans="1:5" x14ac:dyDescent="0.3">
      <c r="A241" s="4">
        <v>0.19800157199999999</v>
      </c>
      <c r="B241">
        <f t="shared" si="20"/>
        <v>1.6546791107373823E-2</v>
      </c>
      <c r="D241" s="4">
        <v>6.5</v>
      </c>
      <c r="E241">
        <f t="shared" si="21"/>
        <v>9.0000000000001494E-4</v>
      </c>
    </row>
    <row r="242" spans="1:5" x14ac:dyDescent="0.3">
      <c r="A242" s="4">
        <v>8.0151489999999992E-3</v>
      </c>
      <c r="B242">
        <f t="shared" si="20"/>
        <v>3.7640791948959011E-3</v>
      </c>
      <c r="D242" s="4">
        <v>7</v>
      </c>
      <c r="E242">
        <f t="shared" si="21"/>
        <v>0.28090000000000026</v>
      </c>
    </row>
    <row r="243" spans="1:5" x14ac:dyDescent="0.3">
      <c r="A243" s="4">
        <v>6.0866069000000002E-2</v>
      </c>
      <c r="B243">
        <f t="shared" si="20"/>
        <v>7.226992566726095E-5</v>
      </c>
      <c r="D243" s="4">
        <v>7.1</v>
      </c>
      <c r="E243">
        <f t="shared" si="21"/>
        <v>0.39689999999999986</v>
      </c>
    </row>
    <row r="244" spans="1:5" x14ac:dyDescent="0.3">
      <c r="A244" s="4">
        <v>1.231254E-3</v>
      </c>
      <c r="B244">
        <f t="shared" si="20"/>
        <v>4.6425127268179588E-3</v>
      </c>
      <c r="D244" s="4">
        <v>6</v>
      </c>
      <c r="E244">
        <f t="shared" si="21"/>
        <v>0.22089999999999976</v>
      </c>
    </row>
    <row r="245" spans="1:5" x14ac:dyDescent="0.3">
      <c r="A245" s="4">
        <v>2.836589E-3</v>
      </c>
      <c r="B245">
        <f t="shared" si="20"/>
        <v>4.4263276578434367E-3</v>
      </c>
      <c r="D245" s="4">
        <v>6.3</v>
      </c>
      <c r="E245">
        <f t="shared" si="21"/>
        <v>2.8899999999999974E-2</v>
      </c>
    </row>
    <row r="246" spans="1:5" x14ac:dyDescent="0.3">
      <c r="A246" s="4">
        <v>3.300566E-3</v>
      </c>
      <c r="B246">
        <f t="shared" si="20"/>
        <v>4.3648055478379289E-3</v>
      </c>
      <c r="D246" s="4">
        <v>6.6</v>
      </c>
      <c r="E246">
        <f t="shared" si="21"/>
        <v>1.6899999999999971E-2</v>
      </c>
    </row>
    <row r="247" spans="1:5" x14ac:dyDescent="0.3">
      <c r="A247" s="4">
        <v>0.14550617599999999</v>
      </c>
      <c r="B247">
        <f t="shared" si="20"/>
        <v>5.7971374203039678E-3</v>
      </c>
      <c r="D247" s="4">
        <v>6.5</v>
      </c>
      <c r="E247">
        <f t="shared" si="21"/>
        <v>9.0000000000001494E-4</v>
      </c>
    </row>
    <row r="248" spans="1:5" x14ac:dyDescent="0.3">
      <c r="A248" s="4">
        <v>5.2291306000000003E-2</v>
      </c>
      <c r="B248">
        <f t="shared" si="20"/>
        <v>2.9158755671412109E-4</v>
      </c>
      <c r="D248" s="4">
        <v>6</v>
      </c>
      <c r="E248">
        <f t="shared" si="21"/>
        <v>0.22089999999999976</v>
      </c>
    </row>
    <row r="249" spans="1:5" x14ac:dyDescent="0.3">
      <c r="A249" s="4">
        <v>5.4248830000000001E-3</v>
      </c>
      <c r="B249">
        <f t="shared" si="20"/>
        <v>4.0886251488090825E-3</v>
      </c>
      <c r="D249" s="4">
        <v>6.2</v>
      </c>
      <c r="E249">
        <f t="shared" si="21"/>
        <v>7.2899999999999771E-2</v>
      </c>
    </row>
    <row r="250" spans="1:5" x14ac:dyDescent="0.3">
      <c r="A250" s="4">
        <v>1.1831326E-2</v>
      </c>
      <c r="B250">
        <f t="shared" si="20"/>
        <v>3.3103815168748297E-3</v>
      </c>
      <c r="D250" s="4">
        <v>6.7</v>
      </c>
      <c r="E250">
        <f t="shared" si="21"/>
        <v>5.2900000000000197E-2</v>
      </c>
    </row>
    <row r="251" spans="1:5" x14ac:dyDescent="0.3">
      <c r="A251" s="4">
        <v>1.7463019999999999E-3</v>
      </c>
      <c r="B251">
        <f t="shared" si="20"/>
        <v>4.5725913935777173E-3</v>
      </c>
      <c r="D251" s="4">
        <v>6.5</v>
      </c>
      <c r="E251">
        <f t="shared" si="21"/>
        <v>9.0000000000001494E-4</v>
      </c>
    </row>
    <row r="252" spans="1:5" x14ac:dyDescent="0.3">
      <c r="A252" s="4">
        <v>2.7870769E-2</v>
      </c>
      <c r="B252">
        <f t="shared" si="20"/>
        <v>1.7219571898802989E-3</v>
      </c>
      <c r="D252" s="4">
        <v>6.8</v>
      </c>
      <c r="E252">
        <f t="shared" si="21"/>
        <v>0.10890000000000005</v>
      </c>
    </row>
    <row r="253" spans="1:5" x14ac:dyDescent="0.3">
      <c r="A253" s="4">
        <v>0.17797615</v>
      </c>
      <c r="B253">
        <f t="shared" si="20"/>
        <v>1.1795895110418335E-2</v>
      </c>
      <c r="D253" s="4">
        <v>6.4</v>
      </c>
      <c r="E253">
        <f t="shared" si="21"/>
        <v>4.8999999999999157E-3</v>
      </c>
    </row>
    <row r="254" spans="1:5" x14ac:dyDescent="0.3">
      <c r="A254" s="4">
        <v>6.9017344999999994E-2</v>
      </c>
      <c r="B254">
        <f t="shared" si="20"/>
        <v>1.2242722290332633E-7</v>
      </c>
      <c r="D254" s="4">
        <v>6</v>
      </c>
      <c r="E254">
        <f t="shared" si="21"/>
        <v>0.22089999999999976</v>
      </c>
    </row>
    <row r="255" spans="1:5" x14ac:dyDescent="0.3">
      <c r="A255" s="4">
        <v>1.7806009999999999E-3</v>
      </c>
      <c r="B255">
        <f t="shared" si="20"/>
        <v>4.5679539088244112E-3</v>
      </c>
      <c r="D255" s="4">
        <v>6.3</v>
      </c>
      <c r="E255">
        <f t="shared" si="21"/>
        <v>2.8899999999999974E-2</v>
      </c>
    </row>
    <row r="256" spans="1:5" x14ac:dyDescent="0.3">
      <c r="A256" s="4">
        <v>1.0337262999999999E-2</v>
      </c>
      <c r="B256">
        <f t="shared" si="20"/>
        <v>3.4845383047197023E-3</v>
      </c>
      <c r="D256" s="4">
        <v>6.6</v>
      </c>
      <c r="E256">
        <f t="shared" si="21"/>
        <v>1.6899999999999971E-2</v>
      </c>
    </row>
    <row r="257" spans="1:5" x14ac:dyDescent="0.3">
      <c r="A257" s="4">
        <v>1.9848733E-2</v>
      </c>
      <c r="B257">
        <f t="shared" si="20"/>
        <v>2.452082636256704E-3</v>
      </c>
      <c r="D257" s="4">
        <v>6.9</v>
      </c>
      <c r="E257">
        <f t="shared" si="21"/>
        <v>0.18490000000000051</v>
      </c>
    </row>
    <row r="258" spans="1:5" x14ac:dyDescent="0.3">
      <c r="A258" s="4">
        <v>6.146533E-3</v>
      </c>
      <c r="B258">
        <f t="shared" si="20"/>
        <v>3.9968579222052535E-3</v>
      </c>
      <c r="D258" s="4">
        <v>7.1</v>
      </c>
      <c r="E258">
        <f t="shared" si="21"/>
        <v>0.39689999999999986</v>
      </c>
    </row>
    <row r="259" spans="1:5" x14ac:dyDescent="0.3">
      <c r="A259" s="4">
        <v>4.6305687999999998E-2</v>
      </c>
      <c r="B259">
        <f t="shared" si="20"/>
        <v>5.3183522756848135E-4</v>
      </c>
      <c r="D259" s="4">
        <v>6.9</v>
      </c>
      <c r="E259">
        <f t="shared" si="21"/>
        <v>0.18490000000000051</v>
      </c>
    </row>
    <row r="260" spans="1:5" x14ac:dyDescent="0.3">
      <c r="A260" s="4">
        <v>0.13792395599999999</v>
      </c>
      <c r="B260">
        <f t="shared" si="20"/>
        <v>4.7000231692228989E-3</v>
      </c>
      <c r="D260" s="4">
        <v>7.2</v>
      </c>
      <c r="E260">
        <f t="shared" si="21"/>
        <v>0.5329000000000006</v>
      </c>
    </row>
    <row r="261" spans="1:5" x14ac:dyDescent="0.3">
      <c r="A261" s="4">
        <v>6.1233882000000003E-2</v>
      </c>
      <c r="B261">
        <f t="shared" si="20"/>
        <v>6.6151528903851648E-5</v>
      </c>
      <c r="D261" s="4">
        <v>6.7</v>
      </c>
      <c r="E261">
        <f t="shared" si="21"/>
        <v>5.2900000000000197E-2</v>
      </c>
    </row>
    <row r="262" spans="1:5" x14ac:dyDescent="0.3">
      <c r="A262" s="4">
        <v>0.278483753</v>
      </c>
      <c r="B262">
        <f t="shared" si="20"/>
        <v>4.3729715583822118E-2</v>
      </c>
      <c r="D262" s="4">
        <v>6.2</v>
      </c>
      <c r="E262">
        <f t="shared" si="21"/>
        <v>7.2899999999999771E-2</v>
      </c>
    </row>
    <row r="263" spans="1:5" x14ac:dyDescent="0.3">
      <c r="A263" s="4">
        <v>5.8086300000000004E-3</v>
      </c>
      <c r="B263">
        <f t="shared" si="20"/>
        <v>4.0396970344449834E-3</v>
      </c>
      <c r="D263" s="4">
        <v>6.3</v>
      </c>
      <c r="E263">
        <f t="shared" si="21"/>
        <v>2.8899999999999974E-2</v>
      </c>
    </row>
    <row r="264" spans="1:5" x14ac:dyDescent="0.3">
      <c r="A264" s="4">
        <v>2.5357640000000001E-2</v>
      </c>
      <c r="B264">
        <f t="shared" si="20"/>
        <v>1.9368449816995334E-3</v>
      </c>
      <c r="D264" s="4">
        <v>6.7</v>
      </c>
      <c r="E264">
        <f t="shared" si="21"/>
        <v>5.2900000000000197E-2</v>
      </c>
    </row>
    <row r="265" spans="1:5" x14ac:dyDescent="0.3">
      <c r="A265" s="4">
        <v>6.7889159999999999E-3</v>
      </c>
      <c r="B265">
        <f t="shared" si="20"/>
        <v>3.9160467619674217E-3</v>
      </c>
      <c r="D265" s="4">
        <v>6.5</v>
      </c>
      <c r="E265">
        <f t="shared" si="21"/>
        <v>9.0000000000001494E-4</v>
      </c>
    </row>
    <row r="266" spans="1:5" x14ac:dyDescent="0.3">
      <c r="A266" s="4">
        <v>9.2194882000000006E-2</v>
      </c>
      <c r="B266">
        <f t="shared" si="20"/>
        <v>5.2110119283628963E-4</v>
      </c>
      <c r="D266" s="4">
        <v>6.5</v>
      </c>
      <c r="E266">
        <f t="shared" si="21"/>
        <v>9.0000000000001494E-4</v>
      </c>
    </row>
    <row r="267" spans="1:5" x14ac:dyDescent="0.3">
      <c r="A267" s="4">
        <v>3.4118249000000003E-2</v>
      </c>
      <c r="B267">
        <f t="shared" si="20"/>
        <v>1.2424914382337567E-3</v>
      </c>
      <c r="D267" s="4">
        <v>6.2</v>
      </c>
      <c r="E267">
        <f t="shared" si="21"/>
        <v>7.2899999999999771E-2</v>
      </c>
    </row>
    <row r="268" spans="1:5" x14ac:dyDescent="0.3">
      <c r="A268" s="4">
        <v>9.0568920999999997E-2</v>
      </c>
      <c r="B268">
        <f t="shared" si="20"/>
        <v>4.4951123408997786E-4</v>
      </c>
      <c r="D268" s="4">
        <v>6.7</v>
      </c>
      <c r="E268">
        <f t="shared" si="21"/>
        <v>5.2900000000000197E-2</v>
      </c>
    </row>
    <row r="269" spans="1:5" x14ac:dyDescent="0.3">
      <c r="A269" s="4">
        <v>9.3776328000000006E-2</v>
      </c>
      <c r="B269">
        <f t="shared" si="20"/>
        <v>5.9580352733034595E-4</v>
      </c>
      <c r="D269" s="4">
        <v>6.3</v>
      </c>
      <c r="E269">
        <f t="shared" si="21"/>
        <v>2.8899999999999974E-2</v>
      </c>
    </row>
    <row r="270" spans="1:5" x14ac:dyDescent="0.3">
      <c r="A270" s="4">
        <v>1.2492685999999999E-2</v>
      </c>
      <c r="B270">
        <f t="shared" si="20"/>
        <v>3.234715008412783E-3</v>
      </c>
      <c r="D270" s="4">
        <v>6.6</v>
      </c>
      <c r="E270">
        <f t="shared" si="21"/>
        <v>1.6899999999999971E-2</v>
      </c>
    </row>
    <row r="271" spans="1:5" x14ac:dyDescent="0.3">
      <c r="A271" s="4">
        <v>0.18771349300000001</v>
      </c>
      <c r="B271">
        <f t="shared" si="20"/>
        <v>1.4005835358359179E-2</v>
      </c>
      <c r="D271" s="4">
        <v>6.3</v>
      </c>
      <c r="E271">
        <f t="shared" si="21"/>
        <v>2.8899999999999974E-2</v>
      </c>
    </row>
    <row r="272" spans="1:5" x14ac:dyDescent="0.3">
      <c r="A272" s="4">
        <v>0.101829567</v>
      </c>
      <c r="B272">
        <f t="shared" si="20"/>
        <v>1.0538026082088493E-3</v>
      </c>
      <c r="D272" s="4">
        <v>6.5</v>
      </c>
      <c r="E272">
        <f t="shared" si="21"/>
        <v>9.0000000000001494E-4</v>
      </c>
    </row>
    <row r="273" spans="1:5" x14ac:dyDescent="0.3">
      <c r="A273" s="4">
        <v>8.29111E-4</v>
      </c>
      <c r="B273">
        <f t="shared" ref="B273:B336" si="22">(A273-$F$19)^2</f>
        <v>4.6974752662645829E-3</v>
      </c>
      <c r="D273" s="4">
        <v>6.3</v>
      </c>
      <c r="E273">
        <f t="shared" si="21"/>
        <v>2.8899999999999974E-2</v>
      </c>
    </row>
    <row r="274" spans="1:5" x14ac:dyDescent="0.3">
      <c r="A274" s="4">
        <v>3.8803257000000001E-2</v>
      </c>
      <c r="B274">
        <f t="shared" si="22"/>
        <v>9.341571190081032E-4</v>
      </c>
      <c r="D274" s="4">
        <v>6.5</v>
      </c>
      <c r="E274">
        <f t="shared" si="21"/>
        <v>9.0000000000001494E-4</v>
      </c>
    </row>
    <row r="275" spans="1:5" x14ac:dyDescent="0.3">
      <c r="A275" s="4">
        <v>0.12876042400000001</v>
      </c>
      <c r="B275">
        <f t="shared" si="22"/>
        <v>3.527550184819725E-3</v>
      </c>
      <c r="D275" s="4">
        <v>7</v>
      </c>
      <c r="E275">
        <f t="shared" si="21"/>
        <v>0.28090000000000026</v>
      </c>
    </row>
    <row r="276" spans="1:5" x14ac:dyDescent="0.3">
      <c r="A276" s="4">
        <v>0.19300911700000001</v>
      </c>
      <c r="B276">
        <f t="shared" si="22"/>
        <v>1.5287313496528111E-2</v>
      </c>
      <c r="D276" s="4">
        <v>7</v>
      </c>
      <c r="E276">
        <f t="shared" si="21"/>
        <v>0.28090000000000026</v>
      </c>
    </row>
    <row r="277" spans="1:5" x14ac:dyDescent="0.3">
      <c r="A277" s="4">
        <v>8.6307940000000007E-3</v>
      </c>
      <c r="B277">
        <f t="shared" si="22"/>
        <v>3.6889159962819784E-3</v>
      </c>
      <c r="D277" s="4">
        <v>6.6</v>
      </c>
      <c r="E277">
        <f t="shared" si="21"/>
        <v>1.6899999999999971E-2</v>
      </c>
    </row>
    <row r="278" spans="1:5" x14ac:dyDescent="0.3">
      <c r="A278" s="4">
        <v>5.2934599999999998E-3</v>
      </c>
      <c r="B278">
        <f t="shared" si="22"/>
        <v>4.1054494138494197E-3</v>
      </c>
      <c r="D278" s="4">
        <v>6.8</v>
      </c>
      <c r="E278">
        <f t="shared" si="21"/>
        <v>0.10890000000000005</v>
      </c>
    </row>
    <row r="279" spans="1:5" x14ac:dyDescent="0.3">
      <c r="A279" s="4">
        <v>1.1090049999999999E-3</v>
      </c>
      <c r="B279">
        <f t="shared" si="22"/>
        <v>4.6591867841897098E-3</v>
      </c>
      <c r="D279" s="4">
        <v>6.9</v>
      </c>
      <c r="E279">
        <f t="shared" si="21"/>
        <v>0.18490000000000051</v>
      </c>
    </row>
    <row r="280" spans="1:5" x14ac:dyDescent="0.3">
      <c r="A280" s="4">
        <v>3.6908964000000002E-2</v>
      </c>
      <c r="B280">
        <f t="shared" si="22"/>
        <v>1.0535397469300153E-3</v>
      </c>
      <c r="D280" s="4">
        <v>6.6</v>
      </c>
      <c r="E280">
        <f t="shared" si="21"/>
        <v>1.6899999999999971E-2</v>
      </c>
    </row>
    <row r="281" spans="1:5" x14ac:dyDescent="0.3">
      <c r="A281" s="4">
        <v>9.9607540000000005E-3</v>
      </c>
      <c r="B281">
        <f t="shared" si="22"/>
        <v>3.5291306997333937E-3</v>
      </c>
      <c r="D281" s="4">
        <v>6.4</v>
      </c>
      <c r="E281">
        <f t="shared" si="21"/>
        <v>4.8999999999999157E-3</v>
      </c>
    </row>
    <row r="282" spans="1:5" x14ac:dyDescent="0.3">
      <c r="A282" s="4">
        <v>7.4256970000000002E-3</v>
      </c>
      <c r="B282">
        <f t="shared" si="22"/>
        <v>3.8367548752437355E-3</v>
      </c>
      <c r="D282" s="4">
        <v>5.7</v>
      </c>
      <c r="E282">
        <f t="shared" si="21"/>
        <v>0.59289999999999932</v>
      </c>
    </row>
    <row r="283" spans="1:5" x14ac:dyDescent="0.3">
      <c r="A283" s="4">
        <v>2.874231E-2</v>
      </c>
      <c r="B283">
        <f t="shared" si="22"/>
        <v>1.6503850201581684E-3</v>
      </c>
      <c r="D283" s="4">
        <v>6.5</v>
      </c>
      <c r="E283">
        <f t="shared" si="21"/>
        <v>9.0000000000001494E-4</v>
      </c>
    </row>
    <row r="284" spans="1:5" x14ac:dyDescent="0.3">
      <c r="A284" s="4">
        <v>2.2845890000000001E-3</v>
      </c>
      <c r="B284">
        <f t="shared" si="22"/>
        <v>4.5000822016705057E-3</v>
      </c>
      <c r="D284" s="4">
        <v>7</v>
      </c>
      <c r="E284">
        <f t="shared" si="21"/>
        <v>0.28090000000000026</v>
      </c>
    </row>
    <row r="285" spans="1:5" x14ac:dyDescent="0.3">
      <c r="A285" s="4">
        <v>3.8973499999999999E-4</v>
      </c>
      <c r="B285">
        <f t="shared" si="22"/>
        <v>4.757896336362896E-3</v>
      </c>
      <c r="D285" s="4">
        <v>7</v>
      </c>
      <c r="E285">
        <f t="shared" si="21"/>
        <v>0.28090000000000026</v>
      </c>
    </row>
    <row r="286" spans="1:5" x14ac:dyDescent="0.3">
      <c r="A286" s="4">
        <v>0.258532341</v>
      </c>
      <c r="B286">
        <f t="shared" si="22"/>
        <v>3.5783435051475201E-2</v>
      </c>
      <c r="D286" s="4">
        <v>6</v>
      </c>
      <c r="E286">
        <f t="shared" si="21"/>
        <v>0.22089999999999976</v>
      </c>
    </row>
    <row r="287" spans="1:5" x14ac:dyDescent="0.3">
      <c r="A287" s="4">
        <v>1.7129861E-2</v>
      </c>
      <c r="B287">
        <f t="shared" si="22"/>
        <v>2.7287438710689653E-3</v>
      </c>
      <c r="D287" s="4">
        <v>5.8</v>
      </c>
      <c r="E287">
        <f t="shared" ref="E287:E350" si="23">(D287-$H$30)^2</f>
        <v>0.44889999999999991</v>
      </c>
    </row>
    <row r="288" spans="1:5" x14ac:dyDescent="0.3">
      <c r="A288" s="4">
        <v>3.5579388000000003E-2</v>
      </c>
      <c r="B288">
        <f t="shared" si="22"/>
        <v>1.1416190115168261E-3</v>
      </c>
      <c r="D288" s="4">
        <v>6.2</v>
      </c>
      <c r="E288">
        <f t="shared" si="23"/>
        <v>7.2899999999999771E-2</v>
      </c>
    </row>
    <row r="289" spans="1:5" x14ac:dyDescent="0.3">
      <c r="A289" s="4">
        <v>1.772249E-3</v>
      </c>
      <c r="B289">
        <f t="shared" si="22"/>
        <v>4.5690829458151644E-3</v>
      </c>
      <c r="D289" s="4">
        <v>6.5</v>
      </c>
      <c r="E289">
        <f t="shared" si="23"/>
        <v>9.0000000000001494E-4</v>
      </c>
    </row>
    <row r="290" spans="1:5" x14ac:dyDescent="0.3">
      <c r="A290" s="4">
        <v>3.1135490000000002E-3</v>
      </c>
      <c r="B290">
        <f t="shared" si="22"/>
        <v>4.3895517059196294E-3</v>
      </c>
      <c r="D290" s="4">
        <v>6.5</v>
      </c>
      <c r="E290">
        <f t="shared" si="23"/>
        <v>9.0000000000001494E-4</v>
      </c>
    </row>
    <row r="291" spans="1:5" x14ac:dyDescent="0.3">
      <c r="A291" s="4">
        <v>0.108315909</v>
      </c>
      <c r="B291">
        <f t="shared" si="22"/>
        <v>1.516998737628724E-3</v>
      </c>
      <c r="D291" s="4">
        <v>6.7</v>
      </c>
      <c r="E291">
        <f t="shared" si="23"/>
        <v>5.2900000000000197E-2</v>
      </c>
    </row>
    <row r="292" spans="1:5" x14ac:dyDescent="0.3">
      <c r="A292" s="4">
        <v>0.16764910499999999</v>
      </c>
      <c r="B292">
        <f t="shared" si="22"/>
        <v>9.6593247879193014E-3</v>
      </c>
      <c r="D292" s="4">
        <v>6.9</v>
      </c>
      <c r="E292">
        <f t="shared" si="23"/>
        <v>0.18490000000000051</v>
      </c>
    </row>
    <row r="293" spans="1:5" x14ac:dyDescent="0.3">
      <c r="A293" s="4">
        <v>0.122117168</v>
      </c>
      <c r="B293">
        <f t="shared" si="22"/>
        <v>2.7825547966830576E-3</v>
      </c>
      <c r="D293" s="4">
        <v>6.9</v>
      </c>
      <c r="E293">
        <f t="shared" si="23"/>
        <v>0.18490000000000051</v>
      </c>
    </row>
    <row r="294" spans="1:5" x14ac:dyDescent="0.3">
      <c r="A294" s="4">
        <v>4.2186018999999998E-2</v>
      </c>
      <c r="B294">
        <f t="shared" si="22"/>
        <v>7.3881883035227221E-4</v>
      </c>
      <c r="D294" s="4">
        <v>6.7</v>
      </c>
      <c r="E294">
        <f t="shared" si="23"/>
        <v>5.2900000000000197E-2</v>
      </c>
    </row>
    <row r="295" spans="1:5" x14ac:dyDescent="0.3">
      <c r="A295" s="4">
        <v>1.1851824E-2</v>
      </c>
      <c r="B295">
        <f t="shared" si="22"/>
        <v>3.3080231946707866E-3</v>
      </c>
      <c r="D295" s="4">
        <v>7.1</v>
      </c>
      <c r="E295">
        <f t="shared" si="23"/>
        <v>0.39689999999999986</v>
      </c>
    </row>
    <row r="296" spans="1:5" x14ac:dyDescent="0.3">
      <c r="A296" s="4">
        <v>0.13960650299999999</v>
      </c>
      <c r="B296">
        <f t="shared" si="22"/>
        <v>4.9335539238781947E-3</v>
      </c>
      <c r="D296" s="4">
        <v>6.3</v>
      </c>
      <c r="E296">
        <f t="shared" si="23"/>
        <v>2.8899999999999974E-2</v>
      </c>
    </row>
    <row r="297" spans="1:5" x14ac:dyDescent="0.3">
      <c r="A297" s="4">
        <v>3.4578744000000002E-2</v>
      </c>
      <c r="B297">
        <f t="shared" si="22"/>
        <v>1.2102395247207938E-3</v>
      </c>
      <c r="D297" s="4">
        <v>6</v>
      </c>
      <c r="E297">
        <f t="shared" si="23"/>
        <v>0.22089999999999976</v>
      </c>
    </row>
    <row r="298" spans="1:5" x14ac:dyDescent="0.3">
      <c r="A298" s="4">
        <v>7.2206899999999999E-4</v>
      </c>
      <c r="B298">
        <f t="shared" si="22"/>
        <v>4.7121596412809628E-3</v>
      </c>
      <c r="D298" s="4">
        <v>6</v>
      </c>
      <c r="E298">
        <f t="shared" si="23"/>
        <v>0.22089999999999976</v>
      </c>
    </row>
    <row r="299" spans="1:5" x14ac:dyDescent="0.3">
      <c r="A299" s="4">
        <v>1.4455300000000001E-4</v>
      </c>
      <c r="B299">
        <f t="shared" si="22"/>
        <v>4.7917805363366737E-3</v>
      </c>
      <c r="D299" s="4">
        <v>6.3</v>
      </c>
      <c r="E299">
        <f t="shared" si="23"/>
        <v>2.8899999999999974E-2</v>
      </c>
    </row>
    <row r="300" spans="1:5" x14ac:dyDescent="0.3">
      <c r="A300" s="4">
        <v>6.4610746999999996E-2</v>
      </c>
      <c r="B300">
        <f t="shared" si="22"/>
        <v>2.2624235336351357E-5</v>
      </c>
      <c r="D300" s="4">
        <v>6.9</v>
      </c>
      <c r="E300">
        <f t="shared" si="23"/>
        <v>0.18490000000000051</v>
      </c>
    </row>
    <row r="301" spans="1:5" x14ac:dyDescent="0.3">
      <c r="A301" s="4">
        <v>6.8240262999999995E-2</v>
      </c>
      <c r="B301">
        <f t="shared" si="22"/>
        <v>1.2700794514159951E-6</v>
      </c>
      <c r="D301" s="4">
        <v>6.6</v>
      </c>
      <c r="E301">
        <f t="shared" si="23"/>
        <v>1.6899999999999971E-2</v>
      </c>
    </row>
    <row r="302" spans="1:5" x14ac:dyDescent="0.3">
      <c r="A302" s="4">
        <v>3.1812294999999997E-2</v>
      </c>
      <c r="B302">
        <f t="shared" si="22"/>
        <v>1.4103739703602695E-3</v>
      </c>
      <c r="D302" s="4">
        <v>5.7</v>
      </c>
      <c r="E302">
        <f t="shared" si="23"/>
        <v>0.59289999999999932</v>
      </c>
    </row>
    <row r="303" spans="1:5" x14ac:dyDescent="0.3">
      <c r="A303" s="4">
        <v>1.8195431000000001E-2</v>
      </c>
      <c r="B303">
        <f t="shared" si="22"/>
        <v>2.6185541404438544E-3</v>
      </c>
      <c r="D303" s="4">
        <v>6.9</v>
      </c>
      <c r="E303">
        <f t="shared" si="23"/>
        <v>0.18490000000000051</v>
      </c>
    </row>
    <row r="304" spans="1:5" x14ac:dyDescent="0.3">
      <c r="A304" s="4">
        <v>9.0512279999999997E-3</v>
      </c>
      <c r="B304">
        <f t="shared" si="22"/>
        <v>3.638021426299814E-3</v>
      </c>
      <c r="D304" s="4">
        <v>7</v>
      </c>
      <c r="E304">
        <f t="shared" si="23"/>
        <v>0.28090000000000026</v>
      </c>
    </row>
    <row r="305" spans="1:5" x14ac:dyDescent="0.3">
      <c r="A305" s="4">
        <v>1.6402502999999999E-2</v>
      </c>
      <c r="B305">
        <f t="shared" si="22"/>
        <v>2.8052634732383358E-3</v>
      </c>
      <c r="D305" s="4">
        <v>6.9</v>
      </c>
      <c r="E305">
        <f t="shared" si="23"/>
        <v>0.18490000000000051</v>
      </c>
    </row>
    <row r="306" spans="1:5" x14ac:dyDescent="0.3">
      <c r="A306" s="4">
        <v>0.152687973</v>
      </c>
      <c r="B306">
        <f t="shared" si="22"/>
        <v>6.9423443781374706E-3</v>
      </c>
      <c r="D306" s="4">
        <v>7.4</v>
      </c>
      <c r="E306">
        <f t="shared" si="23"/>
        <v>0.86490000000000111</v>
      </c>
    </row>
    <row r="307" spans="1:5" x14ac:dyDescent="0.3">
      <c r="A307" s="4">
        <v>1.46699E-3</v>
      </c>
      <c r="B307">
        <f t="shared" si="22"/>
        <v>4.610444088208647E-3</v>
      </c>
      <c r="D307" s="4">
        <v>6.7</v>
      </c>
      <c r="E307">
        <f t="shared" si="23"/>
        <v>5.2900000000000197E-2</v>
      </c>
    </row>
    <row r="308" spans="1:5" x14ac:dyDescent="0.3">
      <c r="A308" s="4">
        <v>0.19695190700000001</v>
      </c>
      <c r="B308">
        <f t="shared" si="22"/>
        <v>1.6277846993924087E-2</v>
      </c>
      <c r="D308" s="4">
        <v>6.9</v>
      </c>
      <c r="E308">
        <f t="shared" si="23"/>
        <v>0.18490000000000051</v>
      </c>
    </row>
    <row r="309" spans="1:5" x14ac:dyDescent="0.3">
      <c r="A309" s="4">
        <v>0.171220395</v>
      </c>
      <c r="B309">
        <f t="shared" si="22"/>
        <v>1.037406497622915E-2</v>
      </c>
      <c r="D309" s="4">
        <v>6.4</v>
      </c>
      <c r="E309">
        <f t="shared" si="23"/>
        <v>4.8999999999999157E-3</v>
      </c>
    </row>
    <row r="310" spans="1:5" x14ac:dyDescent="0.3">
      <c r="A310" s="4">
        <v>0.11861047399999999</v>
      </c>
      <c r="B310">
        <f t="shared" si="22"/>
        <v>2.4248959945911575E-3</v>
      </c>
      <c r="D310" s="4">
        <v>6.6</v>
      </c>
      <c r="E310">
        <f t="shared" si="23"/>
        <v>1.6899999999999971E-2</v>
      </c>
    </row>
    <row r="311" spans="1:5" x14ac:dyDescent="0.3">
      <c r="A311" s="4">
        <v>0.17561437499999999</v>
      </c>
      <c r="B311">
        <f t="shared" si="22"/>
        <v>1.1288453479543596E-2</v>
      </c>
      <c r="D311" s="4">
        <v>6.4</v>
      </c>
      <c r="E311">
        <f t="shared" si="23"/>
        <v>4.8999999999999157E-3</v>
      </c>
    </row>
    <row r="312" spans="1:5" x14ac:dyDescent="0.3">
      <c r="A312" s="4">
        <v>0.13152735500000001</v>
      </c>
      <c r="B312">
        <f t="shared" si="22"/>
        <v>3.8638797703456473E-3</v>
      </c>
      <c r="D312" s="4">
        <v>6.1</v>
      </c>
      <c r="E312">
        <f t="shared" si="23"/>
        <v>0.13690000000000008</v>
      </c>
    </row>
    <row r="313" spans="1:5" x14ac:dyDescent="0.3">
      <c r="A313" s="4">
        <v>1.5328397000000001E-2</v>
      </c>
      <c r="B313">
        <f t="shared" si="22"/>
        <v>2.9201966627231332E-3</v>
      </c>
      <c r="D313" s="4">
        <v>6.2</v>
      </c>
      <c r="E313">
        <f t="shared" si="23"/>
        <v>7.2899999999999771E-2</v>
      </c>
    </row>
    <row r="314" spans="1:5" x14ac:dyDescent="0.3">
      <c r="A314" s="4">
        <v>7.5379330000000001E-3</v>
      </c>
      <c r="B314">
        <f t="shared" si="22"/>
        <v>3.822863329894787E-3</v>
      </c>
      <c r="D314" s="4">
        <v>6.3</v>
      </c>
      <c r="E314">
        <f t="shared" si="23"/>
        <v>2.8899999999999974E-2</v>
      </c>
    </row>
    <row r="315" spans="1:5" x14ac:dyDescent="0.3">
      <c r="A315" s="4">
        <v>3.8033071000000002E-2</v>
      </c>
      <c r="B315">
        <f t="shared" si="22"/>
        <v>9.8183021067135357E-4</v>
      </c>
      <c r="D315" s="4">
        <v>6.3</v>
      </c>
      <c r="E315">
        <f t="shared" si="23"/>
        <v>2.8899999999999974E-2</v>
      </c>
    </row>
    <row r="316" spans="1:5" x14ac:dyDescent="0.3">
      <c r="A316" s="4">
        <v>5.1183119999999999E-2</v>
      </c>
      <c r="B316">
        <f t="shared" si="22"/>
        <v>3.3066225717082008E-4</v>
      </c>
      <c r="D316" s="4">
        <v>6.8</v>
      </c>
      <c r="E316">
        <f t="shared" si="23"/>
        <v>0.10890000000000005</v>
      </c>
    </row>
    <row r="317" spans="1:5" x14ac:dyDescent="0.3">
      <c r="A317" s="4">
        <v>2.0696715000000001E-2</v>
      </c>
      <c r="B317">
        <f t="shared" si="22"/>
        <v>2.3688201027980216E-3</v>
      </c>
      <c r="D317" s="4">
        <v>6.1</v>
      </c>
      <c r="E317">
        <f t="shared" si="23"/>
        <v>0.13690000000000008</v>
      </c>
    </row>
    <row r="318" spans="1:5" x14ac:dyDescent="0.3">
      <c r="A318" s="4">
        <v>2.7780961E-2</v>
      </c>
      <c r="B318">
        <f t="shared" si="22"/>
        <v>1.7294186856750176E-3</v>
      </c>
      <c r="D318" s="4">
        <v>7.1</v>
      </c>
      <c r="E318">
        <f t="shared" si="23"/>
        <v>0.39689999999999986</v>
      </c>
    </row>
    <row r="319" spans="1:5" x14ac:dyDescent="0.3">
      <c r="A319" s="4">
        <v>6.4440670000000004E-3</v>
      </c>
      <c r="B319">
        <f t="shared" si="22"/>
        <v>3.9593258284079868E-3</v>
      </c>
      <c r="D319" s="4">
        <v>7.1</v>
      </c>
      <c r="E319">
        <f t="shared" si="23"/>
        <v>0.39689999999999986</v>
      </c>
    </row>
    <row r="320" spans="1:5" x14ac:dyDescent="0.3">
      <c r="A320" s="4">
        <v>0.105988281</v>
      </c>
      <c r="B320">
        <f t="shared" si="22"/>
        <v>1.3411005694165092E-3</v>
      </c>
      <c r="D320" s="4">
        <v>6.3</v>
      </c>
      <c r="E320">
        <f t="shared" si="23"/>
        <v>2.8899999999999974E-2</v>
      </c>
    </row>
    <row r="321" spans="1:5" x14ac:dyDescent="0.3">
      <c r="A321" s="4">
        <v>6.2821456999999997E-2</v>
      </c>
      <c r="B321">
        <f t="shared" si="22"/>
        <v>4.284728840078322E-5</v>
      </c>
      <c r="D321" s="4">
        <v>6</v>
      </c>
      <c r="E321">
        <f t="shared" si="23"/>
        <v>0.22089999999999976</v>
      </c>
    </row>
    <row r="322" spans="1:5" x14ac:dyDescent="0.3">
      <c r="A322" s="4">
        <v>2.1916455000000001E-2</v>
      </c>
      <c r="B322">
        <f t="shared" si="22"/>
        <v>2.2515770936570056E-3</v>
      </c>
      <c r="D322" s="4">
        <v>6.7</v>
      </c>
      <c r="E322">
        <f t="shared" si="23"/>
        <v>5.2900000000000197E-2</v>
      </c>
    </row>
    <row r="323" spans="1:5" x14ac:dyDescent="0.3">
      <c r="A323" s="4">
        <v>6.0892057999999999E-2</v>
      </c>
      <c r="B323">
        <f t="shared" si="22"/>
        <v>7.1828727176268193E-5</v>
      </c>
      <c r="D323" s="4">
        <v>7.1</v>
      </c>
      <c r="E323">
        <f t="shared" si="23"/>
        <v>0.39689999999999986</v>
      </c>
    </row>
    <row r="324" spans="1:5" x14ac:dyDescent="0.3">
      <c r="A324" s="4">
        <v>0.157264343</v>
      </c>
      <c r="B324">
        <f t="shared" si="22"/>
        <v>7.7259005369619575E-3</v>
      </c>
      <c r="D324" s="4">
        <v>6.5</v>
      </c>
      <c r="E324">
        <f t="shared" si="23"/>
        <v>9.0000000000001494E-4</v>
      </c>
    </row>
    <row r="325" spans="1:5" x14ac:dyDescent="0.3">
      <c r="A325" s="4">
        <v>7.2268209999999999E-2</v>
      </c>
      <c r="B325">
        <f t="shared" si="22"/>
        <v>8.415621038745659E-6</v>
      </c>
      <c r="D325" s="4">
        <v>6.1</v>
      </c>
      <c r="E325">
        <f t="shared" si="23"/>
        <v>0.13690000000000008</v>
      </c>
    </row>
    <row r="326" spans="1:5" x14ac:dyDescent="0.3">
      <c r="A326" s="4">
        <v>2.2886098000000001E-2</v>
      </c>
      <c r="B326">
        <f t="shared" si="22"/>
        <v>2.1604966561921618E-3</v>
      </c>
      <c r="D326" s="4">
        <v>6</v>
      </c>
      <c r="E326">
        <f t="shared" si="23"/>
        <v>0.22089999999999976</v>
      </c>
    </row>
    <row r="327" spans="1:5" x14ac:dyDescent="0.3">
      <c r="A327" s="4">
        <v>7.9374275999999994E-2</v>
      </c>
      <c r="B327">
        <f t="shared" si="22"/>
        <v>1.0014074914552715E-4</v>
      </c>
      <c r="D327" s="4">
        <v>6.5</v>
      </c>
      <c r="E327">
        <f t="shared" si="23"/>
        <v>9.0000000000001494E-4</v>
      </c>
    </row>
    <row r="328" spans="1:5" x14ac:dyDescent="0.3">
      <c r="A328" s="4">
        <v>0.21377907600000001</v>
      </c>
      <c r="B328">
        <f t="shared" si="22"/>
        <v>2.0854778083078455E-2</v>
      </c>
      <c r="D328" s="4">
        <v>6.3</v>
      </c>
      <c r="E328">
        <f t="shared" si="23"/>
        <v>2.8899999999999974E-2</v>
      </c>
    </row>
    <row r="329" spans="1:5" x14ac:dyDescent="0.3">
      <c r="A329" s="4">
        <v>1.7705209999999999E-3</v>
      </c>
      <c r="B329">
        <f t="shared" si="22"/>
        <v>4.5693165570935609E-3</v>
      </c>
      <c r="D329" s="4">
        <v>6.2</v>
      </c>
      <c r="E329">
        <f t="shared" si="23"/>
        <v>7.2899999999999771E-2</v>
      </c>
    </row>
    <row r="330" spans="1:5" x14ac:dyDescent="0.3">
      <c r="A330" s="4">
        <v>1.5860010000000001E-3</v>
      </c>
      <c r="B330">
        <f t="shared" si="22"/>
        <v>4.5942964982791344E-3</v>
      </c>
      <c r="D330" s="4">
        <v>5.8</v>
      </c>
      <c r="E330">
        <f t="shared" si="23"/>
        <v>0.44889999999999991</v>
      </c>
    </row>
    <row r="331" spans="1:5" x14ac:dyDescent="0.3">
      <c r="A331" s="4">
        <v>3.4124652999999998E-2</v>
      </c>
      <c r="B331">
        <f t="shared" si="22"/>
        <v>1.2420400101552159E-3</v>
      </c>
      <c r="D331" s="4">
        <v>6.5</v>
      </c>
      <c r="E331">
        <f t="shared" si="23"/>
        <v>9.0000000000001494E-4</v>
      </c>
    </row>
    <row r="332" spans="1:5" x14ac:dyDescent="0.3">
      <c r="A332" s="4">
        <v>0.26967062200000003</v>
      </c>
      <c r="B332">
        <f t="shared" si="22"/>
        <v>4.0121444433111594E-2</v>
      </c>
      <c r="D332" s="4">
        <v>7</v>
      </c>
      <c r="E332">
        <f t="shared" si="23"/>
        <v>0.28090000000000026</v>
      </c>
    </row>
    <row r="333" spans="1:5" x14ac:dyDescent="0.3">
      <c r="A333" s="4">
        <v>8.6459469999999993E-3</v>
      </c>
      <c r="B333">
        <f t="shared" si="22"/>
        <v>3.6870755471320816E-3</v>
      </c>
      <c r="D333" s="4">
        <v>6.6</v>
      </c>
      <c r="E333">
        <f t="shared" si="23"/>
        <v>1.6899999999999971E-2</v>
      </c>
    </row>
    <row r="334" spans="1:5" x14ac:dyDescent="0.3">
      <c r="A334" s="4">
        <v>0.37686412800000002</v>
      </c>
      <c r="B334">
        <f t="shared" si="22"/>
        <v>9.4554335504068138E-2</v>
      </c>
      <c r="D334" s="4">
        <v>6.2</v>
      </c>
      <c r="E334">
        <f t="shared" si="23"/>
        <v>7.2899999999999771E-2</v>
      </c>
    </row>
    <row r="335" spans="1:5" x14ac:dyDescent="0.3">
      <c r="A335" s="4">
        <v>0.25223326299999999</v>
      </c>
      <c r="B335">
        <f t="shared" si="22"/>
        <v>3.3439981995787287E-2</v>
      </c>
      <c r="D335" s="4">
        <v>6.1</v>
      </c>
      <c r="E335">
        <f t="shared" si="23"/>
        <v>0.13690000000000008</v>
      </c>
    </row>
    <row r="336" spans="1:5" x14ac:dyDescent="0.3">
      <c r="A336" s="4">
        <v>0.135573468</v>
      </c>
      <c r="B336">
        <f t="shared" si="22"/>
        <v>4.3832644912884045E-3</v>
      </c>
      <c r="D336" s="4">
        <v>6.7</v>
      </c>
      <c r="E336">
        <f t="shared" si="23"/>
        <v>5.2900000000000197E-2</v>
      </c>
    </row>
    <row r="337" spans="1:5" x14ac:dyDescent="0.3">
      <c r="A337" s="4">
        <v>0.30049465800000003</v>
      </c>
      <c r="B337">
        <f t="shared" ref="B337:B400" si="24">(A337-$F$19)^2</f>
        <v>5.3419882881107494E-2</v>
      </c>
      <c r="D337" s="4">
        <v>6.2</v>
      </c>
      <c r="E337">
        <f t="shared" si="23"/>
        <v>7.2899999999999771E-2</v>
      </c>
    </row>
    <row r="338" spans="1:5" x14ac:dyDescent="0.3">
      <c r="A338" s="4">
        <v>1.3896539999999999E-3</v>
      </c>
      <c r="B338">
        <f t="shared" si="24"/>
        <v>4.6209523366908863E-3</v>
      </c>
      <c r="D338" s="4">
        <v>6.3</v>
      </c>
      <c r="E338">
        <f t="shared" si="23"/>
        <v>2.8899999999999974E-2</v>
      </c>
    </row>
    <row r="339" spans="1:5" x14ac:dyDescent="0.3">
      <c r="A339" s="4">
        <v>2.7208811999999999E-2</v>
      </c>
      <c r="B339">
        <f t="shared" si="24"/>
        <v>1.7773331372044239E-3</v>
      </c>
      <c r="D339" s="4">
        <v>6</v>
      </c>
      <c r="E339">
        <f t="shared" si="23"/>
        <v>0.22089999999999976</v>
      </c>
    </row>
    <row r="340" spans="1:5" x14ac:dyDescent="0.3">
      <c r="A340" s="4">
        <v>1.8352974000000001E-2</v>
      </c>
      <c r="B340">
        <f t="shared" si="24"/>
        <v>2.6024554393096009E-3</v>
      </c>
      <c r="D340" s="4">
        <v>5.7</v>
      </c>
      <c r="E340">
        <f t="shared" si="23"/>
        <v>0.59289999999999932</v>
      </c>
    </row>
    <row r="341" spans="1:5" x14ac:dyDescent="0.3">
      <c r="A341" s="4">
        <v>4.0298068999999999E-2</v>
      </c>
      <c r="B341">
        <f t="shared" si="24"/>
        <v>8.4501676176979229E-4</v>
      </c>
      <c r="D341" s="4">
        <v>6.9</v>
      </c>
      <c r="E341">
        <f t="shared" si="23"/>
        <v>0.18490000000000051</v>
      </c>
    </row>
    <row r="342" spans="1:5" x14ac:dyDescent="0.3">
      <c r="A342" s="4">
        <v>3.3000000000000003E-5</v>
      </c>
      <c r="B342">
        <f t="shared" si="24"/>
        <v>4.8072369774412645E-3</v>
      </c>
      <c r="D342" s="4">
        <v>6.9</v>
      </c>
      <c r="E342">
        <f t="shared" si="23"/>
        <v>0.18490000000000051</v>
      </c>
    </row>
    <row r="343" spans="1:5" x14ac:dyDescent="0.3">
      <c r="A343" s="4">
        <v>8.4347659999999998E-3</v>
      </c>
      <c r="B343">
        <f t="shared" si="24"/>
        <v>3.7127665117305665E-3</v>
      </c>
      <c r="D343" s="4">
        <v>6.1</v>
      </c>
      <c r="E343">
        <f t="shared" si="23"/>
        <v>0.13690000000000008</v>
      </c>
    </row>
    <row r="344" spans="1:5" x14ac:dyDescent="0.3">
      <c r="A344" s="4">
        <v>0.16915063699999999</v>
      </c>
      <c r="B344">
        <f t="shared" si="24"/>
        <v>9.9567261138457496E-3</v>
      </c>
      <c r="D344" s="4">
        <v>7</v>
      </c>
      <c r="E344">
        <f t="shared" si="23"/>
        <v>0.28090000000000026</v>
      </c>
    </row>
    <row r="345" spans="1:5" x14ac:dyDescent="0.3">
      <c r="A345" s="4">
        <v>3.0538541999999998E-2</v>
      </c>
      <c r="B345">
        <f t="shared" si="24"/>
        <v>1.5076678673739566E-3</v>
      </c>
      <c r="D345" s="4">
        <v>7.5</v>
      </c>
      <c r="E345">
        <f t="shared" si="23"/>
        <v>1.0609000000000006</v>
      </c>
    </row>
    <row r="346" spans="1:5" x14ac:dyDescent="0.3">
      <c r="A346" s="4">
        <v>5.0651510000000004E-3</v>
      </c>
      <c r="B346">
        <f t="shared" si="24"/>
        <v>4.1347587805894452E-3</v>
      </c>
      <c r="D346" s="4">
        <v>6</v>
      </c>
      <c r="E346">
        <f t="shared" si="23"/>
        <v>0.22089999999999976</v>
      </c>
    </row>
    <row r="347" spans="1:5" x14ac:dyDescent="0.3">
      <c r="A347" s="4">
        <v>6.9300000000000005E-8</v>
      </c>
      <c r="B347">
        <f t="shared" si="24"/>
        <v>4.811804512053602E-3</v>
      </c>
      <c r="D347" s="4">
        <v>6.5</v>
      </c>
      <c r="E347">
        <f t="shared" si="23"/>
        <v>9.0000000000001494E-4</v>
      </c>
    </row>
    <row r="348" spans="1:5" x14ac:dyDescent="0.3">
      <c r="A348" s="4">
        <v>6.2766319000000001E-2</v>
      </c>
      <c r="B348">
        <f t="shared" si="24"/>
        <v>4.3572171478115943E-5</v>
      </c>
      <c r="D348" s="4">
        <v>6.5</v>
      </c>
      <c r="E348">
        <f t="shared" si="23"/>
        <v>9.0000000000001494E-4</v>
      </c>
    </row>
    <row r="349" spans="1:5" x14ac:dyDescent="0.3">
      <c r="A349" s="4">
        <v>1.2720024999999999E-2</v>
      </c>
      <c r="B349">
        <f t="shared" si="24"/>
        <v>3.2089070825075611E-3</v>
      </c>
      <c r="D349" s="4">
        <v>6.4</v>
      </c>
      <c r="E349">
        <f t="shared" si="23"/>
        <v>4.8999999999999157E-3</v>
      </c>
    </row>
    <row r="350" spans="1:5" x14ac:dyDescent="0.3">
      <c r="A350" s="4">
        <v>6.0344913E-2</v>
      </c>
      <c r="B350">
        <f t="shared" si="24"/>
        <v>8.1402402851264558E-5</v>
      </c>
      <c r="D350" s="4">
        <v>6.7</v>
      </c>
      <c r="E350">
        <f t="shared" si="23"/>
        <v>5.2900000000000197E-2</v>
      </c>
    </row>
    <row r="351" spans="1:5" x14ac:dyDescent="0.3">
      <c r="A351" s="4">
        <v>7.8526104999999999E-2</v>
      </c>
      <c r="B351">
        <f t="shared" si="24"/>
        <v>8.3884789454098717E-5</v>
      </c>
      <c r="D351" s="4">
        <v>6.4</v>
      </c>
      <c r="E351">
        <f t="shared" ref="E351:E414" si="25">(D351-$H$30)^2</f>
        <v>4.8999999999999157E-3</v>
      </c>
    </row>
    <row r="352" spans="1:5" x14ac:dyDescent="0.3">
      <c r="A352" s="4">
        <v>2.5476762E-2</v>
      </c>
      <c r="B352">
        <f t="shared" si="24"/>
        <v>1.9263741483656583E-3</v>
      </c>
      <c r="D352" s="4">
        <v>7.3</v>
      </c>
      <c r="E352">
        <f t="shared" si="25"/>
        <v>0.68890000000000007</v>
      </c>
    </row>
    <row r="353" spans="1:5" x14ac:dyDescent="0.3">
      <c r="A353" s="4">
        <v>4.8917880000000002E-3</v>
      </c>
      <c r="B353">
        <f t="shared" si="24"/>
        <v>4.1570840417825446E-3</v>
      </c>
      <c r="D353" s="4">
        <v>6.7</v>
      </c>
      <c r="E353">
        <f t="shared" si="25"/>
        <v>5.2900000000000197E-2</v>
      </c>
    </row>
    <row r="354" spans="1:5" x14ac:dyDescent="0.3">
      <c r="A354" s="4">
        <v>0.19349538999999999</v>
      </c>
      <c r="B354">
        <f t="shared" si="24"/>
        <v>1.5407797369878132E-2</v>
      </c>
      <c r="D354" s="4">
        <v>6</v>
      </c>
      <c r="E354">
        <f t="shared" si="25"/>
        <v>0.22089999999999976</v>
      </c>
    </row>
    <row r="355" spans="1:5" x14ac:dyDescent="0.3">
      <c r="A355" s="4">
        <v>1.5999999999999999E-5</v>
      </c>
      <c r="B355">
        <f t="shared" si="24"/>
        <v>4.8095946306358521E-3</v>
      </c>
      <c r="D355" s="4">
        <v>6</v>
      </c>
      <c r="E355">
        <f t="shared" si="25"/>
        <v>0.22089999999999976</v>
      </c>
    </row>
    <row r="356" spans="1:5" x14ac:dyDescent="0.3">
      <c r="A356" s="4">
        <v>7.2699999999999996E-8</v>
      </c>
      <c r="B356">
        <f t="shared" si="24"/>
        <v>4.8118040403568457E-3</v>
      </c>
      <c r="D356" s="4">
        <v>6.7</v>
      </c>
      <c r="E356">
        <f t="shared" si="25"/>
        <v>5.2900000000000197E-2</v>
      </c>
    </row>
    <row r="357" spans="1:5" x14ac:dyDescent="0.3">
      <c r="A357" s="4">
        <v>0.45355010699999998</v>
      </c>
      <c r="B357">
        <f t="shared" si="24"/>
        <v>0.14759647451470215</v>
      </c>
      <c r="D357" s="4">
        <v>6.3</v>
      </c>
      <c r="E357">
        <f t="shared" si="25"/>
        <v>2.8899999999999974E-2</v>
      </c>
    </row>
    <row r="358" spans="1:5" x14ac:dyDescent="0.3">
      <c r="A358" s="4">
        <v>1.9101735000000002E-2</v>
      </c>
      <c r="B358">
        <f t="shared" si="24"/>
        <v>2.5266210951724812E-3</v>
      </c>
      <c r="D358" s="4">
        <v>6.3</v>
      </c>
      <c r="E358">
        <f t="shared" si="25"/>
        <v>2.8899999999999974E-2</v>
      </c>
    </row>
    <row r="359" spans="1:5" x14ac:dyDescent="0.3">
      <c r="A359" s="4">
        <v>1.624056E-3</v>
      </c>
      <c r="B359">
        <f t="shared" si="24"/>
        <v>4.5891391162844455E-3</v>
      </c>
      <c r="D359" s="4">
        <v>6.6</v>
      </c>
      <c r="E359">
        <f t="shared" si="25"/>
        <v>1.6899999999999971E-2</v>
      </c>
    </row>
    <row r="360" spans="1:5" x14ac:dyDescent="0.3">
      <c r="A360" s="4">
        <v>0.31830879099999998</v>
      </c>
      <c r="B360">
        <f t="shared" si="24"/>
        <v>6.1971895307802685E-2</v>
      </c>
      <c r="D360" s="4">
        <v>5.3</v>
      </c>
      <c r="E360">
        <f t="shared" si="25"/>
        <v>1.3688999999999998</v>
      </c>
    </row>
    <row r="361" spans="1:5" x14ac:dyDescent="0.3">
      <c r="A361" s="4">
        <v>9.2909968999999995E-2</v>
      </c>
      <c r="B361">
        <f t="shared" si="24"/>
        <v>5.5426004086868918E-4</v>
      </c>
      <c r="D361" s="4">
        <v>6.5</v>
      </c>
      <c r="E361">
        <f t="shared" si="25"/>
        <v>9.0000000000001494E-4</v>
      </c>
    </row>
    <row r="362" spans="1:5" x14ac:dyDescent="0.3">
      <c r="A362" s="4">
        <v>0.215780212</v>
      </c>
      <c r="B362">
        <f t="shared" si="24"/>
        <v>2.1436758071988936E-2</v>
      </c>
      <c r="D362" s="4">
        <v>6.2</v>
      </c>
      <c r="E362">
        <f t="shared" si="25"/>
        <v>7.2899999999999771E-2</v>
      </c>
    </row>
    <row r="363" spans="1:5" x14ac:dyDescent="0.3">
      <c r="A363" s="4">
        <v>1.1061827E-2</v>
      </c>
      <c r="B363">
        <f t="shared" si="24"/>
        <v>3.3995213037255841E-3</v>
      </c>
      <c r="D363" s="4">
        <v>7.1</v>
      </c>
      <c r="E363">
        <f t="shared" si="25"/>
        <v>0.39689999999999986</v>
      </c>
    </row>
    <row r="364" spans="1:5" x14ac:dyDescent="0.3">
      <c r="A364" s="4">
        <v>4.8497916000000002E-2</v>
      </c>
      <c r="B364">
        <f t="shared" si="24"/>
        <v>4.3552872667656557E-4</v>
      </c>
      <c r="D364" s="4">
        <v>7</v>
      </c>
      <c r="E364">
        <f t="shared" si="25"/>
        <v>0.28090000000000026</v>
      </c>
    </row>
    <row r="365" spans="1:5" x14ac:dyDescent="0.3">
      <c r="A365" s="4">
        <v>1.71149E-3</v>
      </c>
      <c r="B365">
        <f t="shared" si="24"/>
        <v>4.5773006457112009E-3</v>
      </c>
      <c r="D365" s="4">
        <v>6.4</v>
      </c>
      <c r="E365">
        <f t="shared" si="25"/>
        <v>4.8999999999999157E-3</v>
      </c>
    </row>
    <row r="366" spans="1:5" x14ac:dyDescent="0.3">
      <c r="A366" s="4">
        <v>3.5809485000000002E-2</v>
      </c>
      <c r="B366">
        <f t="shared" si="24"/>
        <v>1.1261229889148042E-3</v>
      </c>
      <c r="D366" s="4">
        <v>7.2</v>
      </c>
      <c r="E366">
        <f t="shared" si="25"/>
        <v>0.5329000000000006</v>
      </c>
    </row>
    <row r="367" spans="1:5" x14ac:dyDescent="0.3">
      <c r="A367" s="4">
        <v>8.3557196E-2</v>
      </c>
      <c r="B367">
        <f t="shared" si="24"/>
        <v>2.0135482241182635E-4</v>
      </c>
      <c r="D367" s="4">
        <v>6</v>
      </c>
      <c r="E367">
        <f t="shared" si="25"/>
        <v>0.22089999999999976</v>
      </c>
    </row>
    <row r="368" spans="1:5" x14ac:dyDescent="0.3">
      <c r="A368" s="4">
        <v>0.18260794599999999</v>
      </c>
      <c r="B368">
        <f t="shared" si="24"/>
        <v>1.282345726498507E-2</v>
      </c>
      <c r="D368" s="4">
        <v>6.5</v>
      </c>
      <c r="E368">
        <f t="shared" si="25"/>
        <v>9.0000000000001494E-4</v>
      </c>
    </row>
    <row r="369" spans="1:5" x14ac:dyDescent="0.3">
      <c r="A369" s="4">
        <v>9.2155810000000005E-3</v>
      </c>
      <c r="B369">
        <f t="shared" si="24"/>
        <v>3.6182222028335671E-3</v>
      </c>
      <c r="D369" s="4">
        <v>6.3</v>
      </c>
      <c r="E369">
        <f t="shared" si="25"/>
        <v>2.8899999999999974E-2</v>
      </c>
    </row>
    <row r="370" spans="1:5" x14ac:dyDescent="0.3">
      <c r="A370" s="4">
        <v>1.4750858E-2</v>
      </c>
      <c r="B370">
        <f t="shared" si="24"/>
        <v>2.9829492938894379E-3</v>
      </c>
      <c r="D370" s="4">
        <v>5.8</v>
      </c>
      <c r="E370">
        <f t="shared" si="25"/>
        <v>0.44889999999999991</v>
      </c>
    </row>
    <row r="371" spans="1:5" x14ac:dyDescent="0.3">
      <c r="A371" s="4">
        <v>0.12864123999999999</v>
      </c>
      <c r="B371">
        <f t="shared" si="24"/>
        <v>3.5134069554043517E-3</v>
      </c>
      <c r="D371" s="4">
        <v>5.9</v>
      </c>
      <c r="E371">
        <f t="shared" si="25"/>
        <v>0.3248999999999993</v>
      </c>
    </row>
    <row r="372" spans="1:5" x14ac:dyDescent="0.3">
      <c r="A372" s="4">
        <v>0.19035260400000001</v>
      </c>
      <c r="B372">
        <f t="shared" si="24"/>
        <v>1.4637458056062275E-2</v>
      </c>
      <c r="D372" s="4">
        <v>6.5</v>
      </c>
      <c r="E372">
        <f t="shared" si="25"/>
        <v>9.0000000000001494E-4</v>
      </c>
    </row>
    <row r="373" spans="1:5" x14ac:dyDescent="0.3">
      <c r="A373" s="4">
        <v>1.1618605000000001E-2</v>
      </c>
      <c r="B373">
        <f t="shared" si="24"/>
        <v>3.3349049618554491E-3</v>
      </c>
      <c r="D373" s="4">
        <v>6.8</v>
      </c>
      <c r="E373">
        <f t="shared" si="25"/>
        <v>0.10890000000000005</v>
      </c>
    </row>
    <row r="374" spans="1:5" x14ac:dyDescent="0.3">
      <c r="A374" s="4">
        <v>0.182864586</v>
      </c>
      <c r="B374">
        <f t="shared" si="24"/>
        <v>1.2881647318128206E-2</v>
      </c>
      <c r="D374" s="4">
        <v>5.7</v>
      </c>
      <c r="E374">
        <f t="shared" si="25"/>
        <v>0.59289999999999932</v>
      </c>
    </row>
    <row r="375" spans="1:5" x14ac:dyDescent="0.3">
      <c r="A375" s="4">
        <v>0.13883806700000001</v>
      </c>
      <c r="B375">
        <f t="shared" si="24"/>
        <v>4.8261956627223754E-3</v>
      </c>
      <c r="D375" s="4">
        <v>6.3</v>
      </c>
      <c r="E375">
        <f t="shared" si="25"/>
        <v>2.8899999999999974E-2</v>
      </c>
    </row>
    <row r="376" spans="1:5" x14ac:dyDescent="0.3">
      <c r="A376" s="4">
        <v>0.102764333</v>
      </c>
      <c r="B376">
        <f t="shared" si="24"/>
        <v>1.1153657529027457E-3</v>
      </c>
      <c r="D376" s="4">
        <v>6.1</v>
      </c>
      <c r="E376">
        <f t="shared" si="25"/>
        <v>0.13690000000000008</v>
      </c>
    </row>
    <row r="377" spans="1:5" x14ac:dyDescent="0.3">
      <c r="A377" s="4">
        <v>1.96756E-4</v>
      </c>
      <c r="B377">
        <f t="shared" si="24"/>
        <v>4.7845559975247514E-3</v>
      </c>
      <c r="D377" s="4">
        <v>6.1</v>
      </c>
      <c r="E377">
        <f t="shared" si="25"/>
        <v>0.13690000000000008</v>
      </c>
    </row>
    <row r="378" spans="1:5" x14ac:dyDescent="0.3">
      <c r="A378" s="4">
        <v>2.0197000999999999E-2</v>
      </c>
      <c r="B378">
        <f t="shared" si="24"/>
        <v>2.417712503356209E-3</v>
      </c>
      <c r="D378" s="4">
        <v>6.8</v>
      </c>
      <c r="E378">
        <f t="shared" si="25"/>
        <v>0.10890000000000005</v>
      </c>
    </row>
    <row r="379" spans="1:5" x14ac:dyDescent="0.3">
      <c r="A379" s="4">
        <v>0.13698761400000001</v>
      </c>
      <c r="B379">
        <f t="shared" si="24"/>
        <v>4.5725148423231528E-3</v>
      </c>
      <c r="D379" s="4">
        <v>6.5</v>
      </c>
      <c r="E379">
        <f t="shared" si="25"/>
        <v>9.0000000000001494E-4</v>
      </c>
    </row>
    <row r="380" spans="1:5" x14ac:dyDescent="0.3">
      <c r="A380" s="4">
        <v>6.0900839999999998E-2</v>
      </c>
      <c r="B380">
        <f t="shared" si="24"/>
        <v>7.1679946185276833E-5</v>
      </c>
      <c r="D380" s="4">
        <v>6.8</v>
      </c>
      <c r="E380">
        <f t="shared" si="25"/>
        <v>0.10890000000000005</v>
      </c>
    </row>
    <row r="381" spans="1:5" x14ac:dyDescent="0.3">
      <c r="A381" s="4">
        <v>2.4614509999999999E-3</v>
      </c>
      <c r="B381">
        <f t="shared" si="24"/>
        <v>4.4763847378353917E-3</v>
      </c>
      <c r="D381" s="4">
        <v>6.3</v>
      </c>
      <c r="E381">
        <f t="shared" si="25"/>
        <v>2.8899999999999974E-2</v>
      </c>
    </row>
    <row r="382" spans="1:5" x14ac:dyDescent="0.3">
      <c r="A382" s="4">
        <v>4.1514365999999997E-2</v>
      </c>
      <c r="B382">
        <f t="shared" si="24"/>
        <v>7.7578264672781587E-4</v>
      </c>
      <c r="D382" s="4">
        <v>6.8</v>
      </c>
      <c r="E382">
        <f t="shared" si="25"/>
        <v>0.10890000000000005</v>
      </c>
    </row>
    <row r="383" spans="1:5" x14ac:dyDescent="0.3">
      <c r="A383" s="4">
        <v>1.4508762E-2</v>
      </c>
      <c r="B383">
        <f t="shared" si="24"/>
        <v>3.0094527200885527E-3</v>
      </c>
      <c r="D383" s="4">
        <v>7.1</v>
      </c>
      <c r="E383">
        <f t="shared" si="25"/>
        <v>0.39689999999999986</v>
      </c>
    </row>
    <row r="384" spans="1:5" x14ac:dyDescent="0.3">
      <c r="A384" s="4">
        <v>6.6962000000000002E-3</v>
      </c>
      <c r="B384">
        <f t="shared" si="24"/>
        <v>3.9276593821886818E-3</v>
      </c>
      <c r="D384" s="4">
        <v>6.1</v>
      </c>
      <c r="E384">
        <f t="shared" si="25"/>
        <v>0.13690000000000008</v>
      </c>
    </row>
    <row r="385" spans="1:5" x14ac:dyDescent="0.3">
      <c r="A385" s="4">
        <v>9.6993199999999996E-4</v>
      </c>
      <c r="B385">
        <f t="shared" si="24"/>
        <v>4.6781918808042975E-3</v>
      </c>
      <c r="D385" s="4">
        <v>6.2</v>
      </c>
      <c r="E385">
        <f t="shared" si="25"/>
        <v>7.2899999999999771E-2</v>
      </c>
    </row>
    <row r="386" spans="1:5" x14ac:dyDescent="0.3">
      <c r="A386" s="4">
        <v>0.33472363700000002</v>
      </c>
      <c r="B386">
        <f t="shared" si="24"/>
        <v>7.0414016888941985E-2</v>
      </c>
      <c r="D386" s="4">
        <v>6.4</v>
      </c>
      <c r="E386">
        <f t="shared" si="25"/>
        <v>4.8999999999999157E-3</v>
      </c>
    </row>
    <row r="387" spans="1:5" x14ac:dyDescent="0.3">
      <c r="A387" s="4">
        <v>0.34661250500000002</v>
      </c>
      <c r="B387">
        <f t="shared" si="24"/>
        <v>7.6864936400852152E-2</v>
      </c>
      <c r="D387" s="4">
        <v>6.2</v>
      </c>
      <c r="E387">
        <f t="shared" si="25"/>
        <v>7.2899999999999771E-2</v>
      </c>
    </row>
    <row r="388" spans="1:5" x14ac:dyDescent="0.3">
      <c r="A388" s="4">
        <v>1.76399E-3</v>
      </c>
      <c r="B388">
        <f t="shared" si="24"/>
        <v>4.5701995481043879E-3</v>
      </c>
      <c r="D388" s="4">
        <v>6.1</v>
      </c>
      <c r="E388">
        <f t="shared" si="25"/>
        <v>0.13690000000000008</v>
      </c>
    </row>
    <row r="389" spans="1:5" x14ac:dyDescent="0.3">
      <c r="A389" s="4">
        <v>2.6235909000000002E-2</v>
      </c>
      <c r="B389">
        <f t="shared" si="24"/>
        <v>1.860311801584216E-3</v>
      </c>
      <c r="D389" s="4">
        <v>7.3</v>
      </c>
      <c r="E389">
        <f t="shared" si="25"/>
        <v>0.68890000000000007</v>
      </c>
    </row>
    <row r="390" spans="1:5" x14ac:dyDescent="0.3">
      <c r="A390" s="4">
        <v>6.3688889999999998E-2</v>
      </c>
      <c r="B390">
        <f t="shared" si="24"/>
        <v>3.2243670275362329E-5</v>
      </c>
      <c r="D390" s="4">
        <v>6.1</v>
      </c>
      <c r="E390">
        <f t="shared" si="25"/>
        <v>0.13690000000000008</v>
      </c>
    </row>
    <row r="391" spans="1:5" x14ac:dyDescent="0.3">
      <c r="A391" s="4">
        <v>8.7866813000000002E-2</v>
      </c>
      <c r="B391">
        <f t="shared" si="24"/>
        <v>3.4223416354410769E-4</v>
      </c>
      <c r="D391" s="4">
        <v>6.4</v>
      </c>
      <c r="E391">
        <f t="shared" si="25"/>
        <v>4.8999999999999157E-3</v>
      </c>
    </row>
    <row r="392" spans="1:5" x14ac:dyDescent="0.3">
      <c r="A392" s="4">
        <v>6.0577951999999997E-2</v>
      </c>
      <c r="B392">
        <f t="shared" si="24"/>
        <v>7.7251601429151161E-5</v>
      </c>
      <c r="D392" s="4">
        <v>6.8</v>
      </c>
      <c r="E392">
        <f t="shared" si="25"/>
        <v>0.10890000000000005</v>
      </c>
    </row>
    <row r="393" spans="1:5" x14ac:dyDescent="0.3">
      <c r="A393" s="4">
        <v>6.4107479999999994E-2</v>
      </c>
      <c r="B393">
        <f t="shared" si="24"/>
        <v>2.7665085958821973E-5</v>
      </c>
      <c r="D393" s="4">
        <v>6.5</v>
      </c>
      <c r="E393">
        <f t="shared" si="25"/>
        <v>9.0000000000001494E-4</v>
      </c>
    </row>
    <row r="394" spans="1:5" x14ac:dyDescent="0.3">
      <c r="A394" s="4">
        <v>2.2259358999999999E-2</v>
      </c>
      <c r="B394">
        <f t="shared" si="24"/>
        <v>2.2191525481532878E-3</v>
      </c>
      <c r="D394" s="4">
        <v>5.8</v>
      </c>
      <c r="E394">
        <f t="shared" si="25"/>
        <v>0.44889999999999991</v>
      </c>
    </row>
    <row r="395" spans="1:5" x14ac:dyDescent="0.3">
      <c r="A395" s="4">
        <v>6.7999999999999999E-5</v>
      </c>
      <c r="B395">
        <f t="shared" si="24"/>
        <v>4.8023848055700558E-3</v>
      </c>
      <c r="D395" s="4">
        <v>6.9</v>
      </c>
      <c r="E395">
        <f t="shared" si="25"/>
        <v>0.18490000000000051</v>
      </c>
    </row>
    <row r="396" spans="1:5" x14ac:dyDescent="0.3">
      <c r="A396" s="4">
        <v>4.2099320000000004E-3</v>
      </c>
      <c r="B396">
        <f t="shared" si="24"/>
        <v>4.2454749183723712E-3</v>
      </c>
      <c r="D396" s="4">
        <v>6.5</v>
      </c>
      <c r="E396">
        <f t="shared" si="25"/>
        <v>9.0000000000001494E-4</v>
      </c>
    </row>
    <row r="397" spans="1:5" x14ac:dyDescent="0.3">
      <c r="A397" s="4">
        <v>9.6500000000000001E-5</v>
      </c>
      <c r="B397">
        <f t="shared" si="24"/>
        <v>4.7984355610820716E-3</v>
      </c>
      <c r="D397" s="4">
        <v>6.2</v>
      </c>
      <c r="E397">
        <f t="shared" si="25"/>
        <v>7.2899999999999771E-2</v>
      </c>
    </row>
    <row r="398" spans="1:5" x14ac:dyDescent="0.3">
      <c r="A398" s="4">
        <v>3.9479225999999999E-2</v>
      </c>
      <c r="B398">
        <f t="shared" si="24"/>
        <v>8.9329344167272061E-4</v>
      </c>
      <c r="D398" s="4">
        <v>6.7</v>
      </c>
      <c r="E398">
        <f t="shared" si="25"/>
        <v>5.2900000000000197E-2</v>
      </c>
    </row>
    <row r="399" spans="1:5" x14ac:dyDescent="0.3">
      <c r="A399" s="4">
        <v>4.0102596999999997E-2</v>
      </c>
      <c r="B399">
        <f t="shared" si="24"/>
        <v>8.5641938945769708E-4</v>
      </c>
      <c r="D399" s="4">
        <v>6.3</v>
      </c>
      <c r="E399">
        <f t="shared" si="25"/>
        <v>2.8899999999999974E-2</v>
      </c>
    </row>
    <row r="400" spans="1:5" x14ac:dyDescent="0.3">
      <c r="A400" s="4">
        <v>4.6450657999999999E-2</v>
      </c>
      <c r="B400">
        <f t="shared" si="24"/>
        <v>5.2516977718755316E-4</v>
      </c>
      <c r="D400" s="4">
        <v>6.3</v>
      </c>
      <c r="E400">
        <f t="shared" si="25"/>
        <v>2.8899999999999974E-2</v>
      </c>
    </row>
    <row r="401" spans="1:5" x14ac:dyDescent="0.3">
      <c r="A401" s="4">
        <v>0.13092801700000001</v>
      </c>
      <c r="B401">
        <f t="shared" ref="B401:B464" si="26">(A401-$F$19)^2</f>
        <v>3.7897291395955308E-3</v>
      </c>
      <c r="D401" s="4">
        <v>7.2</v>
      </c>
      <c r="E401">
        <f t="shared" si="25"/>
        <v>0.5329000000000006</v>
      </c>
    </row>
    <row r="402" spans="1:5" x14ac:dyDescent="0.3">
      <c r="A402" s="4">
        <v>2.3900000000000002E-5</v>
      </c>
      <c r="B402">
        <f t="shared" si="26"/>
        <v>4.8084989434377806E-3</v>
      </c>
      <c r="D402" s="4">
        <v>6.3</v>
      </c>
      <c r="E402">
        <f t="shared" si="25"/>
        <v>2.8899999999999974E-2</v>
      </c>
    </row>
    <row r="403" spans="1:5" x14ac:dyDescent="0.3">
      <c r="A403" s="4">
        <v>6.2931760000000002E-3</v>
      </c>
      <c r="B403">
        <f t="shared" si="26"/>
        <v>3.9783376778031489E-3</v>
      </c>
      <c r="D403" s="4">
        <v>6.5</v>
      </c>
      <c r="E403">
        <f t="shared" si="25"/>
        <v>9.0000000000001494E-4</v>
      </c>
    </row>
    <row r="404" spans="1:5" x14ac:dyDescent="0.3">
      <c r="A404" s="4">
        <v>0.131198964</v>
      </c>
      <c r="B404">
        <f t="shared" si="26"/>
        <v>3.8231619670127232E-3</v>
      </c>
      <c r="D404" s="4">
        <v>5.9</v>
      </c>
      <c r="E404">
        <f t="shared" si="25"/>
        <v>0.3248999999999993</v>
      </c>
    </row>
    <row r="405" spans="1:5" x14ac:dyDescent="0.3">
      <c r="A405" s="4">
        <v>1.2999999999999999E-5</v>
      </c>
      <c r="B405">
        <f t="shared" si="26"/>
        <v>4.8100107470819562E-3</v>
      </c>
      <c r="D405" s="4">
        <v>7.1</v>
      </c>
      <c r="E405">
        <f t="shared" si="25"/>
        <v>0.39689999999999986</v>
      </c>
    </row>
    <row r="406" spans="1:5" x14ac:dyDescent="0.3">
      <c r="A406" s="4">
        <v>1.3771949E-2</v>
      </c>
      <c r="B406">
        <f t="shared" si="26"/>
        <v>3.0908364944858295E-3</v>
      </c>
      <c r="D406" s="4">
        <v>5.9</v>
      </c>
      <c r="E406">
        <f t="shared" si="25"/>
        <v>0.3248999999999993</v>
      </c>
    </row>
    <row r="407" spans="1:5" x14ac:dyDescent="0.3">
      <c r="A407" s="4">
        <v>5.0594240999999998E-2</v>
      </c>
      <c r="B407">
        <f t="shared" si="26"/>
        <v>3.5242552964852216E-4</v>
      </c>
      <c r="D407" s="4">
        <v>6.1</v>
      </c>
      <c r="E407">
        <f t="shared" si="25"/>
        <v>0.13690000000000008</v>
      </c>
    </row>
    <row r="408" spans="1:5" x14ac:dyDescent="0.3">
      <c r="A408" s="4">
        <v>5.5532588000000001E-2</v>
      </c>
      <c r="B408">
        <f t="shared" si="26"/>
        <v>1.9139762410833356E-4</v>
      </c>
      <c r="D408" s="4">
        <v>5.8</v>
      </c>
      <c r="E408">
        <f t="shared" si="25"/>
        <v>0.44889999999999991</v>
      </c>
    </row>
    <row r="409" spans="1:5" x14ac:dyDescent="0.3">
      <c r="A409" s="4">
        <v>0.14576165699999999</v>
      </c>
      <c r="B409">
        <f t="shared" si="26"/>
        <v>5.8361067933419735E-3</v>
      </c>
      <c r="D409" s="4">
        <v>6.1</v>
      </c>
      <c r="E409">
        <f t="shared" si="25"/>
        <v>0.13690000000000008</v>
      </c>
    </row>
    <row r="410" spans="1:5" x14ac:dyDescent="0.3">
      <c r="A410" s="4">
        <v>2.5888659000000001E-2</v>
      </c>
      <c r="B410">
        <f t="shared" si="26"/>
        <v>1.890387094232712E-3</v>
      </c>
      <c r="D410" s="4">
        <v>6.9</v>
      </c>
      <c r="E410">
        <f t="shared" si="25"/>
        <v>0.18490000000000051</v>
      </c>
    </row>
    <row r="411" spans="1:5" x14ac:dyDescent="0.3">
      <c r="A411" s="4">
        <v>8.5020362000000002E-2</v>
      </c>
      <c r="B411">
        <f t="shared" si="26"/>
        <v>2.4502019649989663E-4</v>
      </c>
      <c r="D411" s="4">
        <v>5.8</v>
      </c>
      <c r="E411">
        <f t="shared" si="25"/>
        <v>0.44889999999999991</v>
      </c>
    </row>
    <row r="412" spans="1:5" x14ac:dyDescent="0.3">
      <c r="A412" s="4">
        <v>1.6921311000000001E-2</v>
      </c>
      <c r="B412">
        <f t="shared" si="26"/>
        <v>2.7505755753766689E-3</v>
      </c>
      <c r="D412" s="4">
        <v>6.4</v>
      </c>
      <c r="E412">
        <f t="shared" si="25"/>
        <v>4.8999999999999157E-3</v>
      </c>
    </row>
    <row r="413" spans="1:5" x14ac:dyDescent="0.3">
      <c r="A413" s="4">
        <v>5.5950323000000003E-2</v>
      </c>
      <c r="B413">
        <f t="shared" si="26"/>
        <v>1.8001368908221766E-4</v>
      </c>
      <c r="D413" s="4">
        <v>6.2</v>
      </c>
      <c r="E413">
        <f t="shared" si="25"/>
        <v>7.2899999999999771E-2</v>
      </c>
    </row>
    <row r="414" spans="1:5" x14ac:dyDescent="0.3">
      <c r="A414" s="4">
        <v>3.3899736999999999E-2</v>
      </c>
      <c r="B414">
        <f t="shared" si="26"/>
        <v>1.2579438412152577E-3</v>
      </c>
      <c r="D414" s="4">
        <v>6.9</v>
      </c>
      <c r="E414">
        <f t="shared" si="25"/>
        <v>0.18490000000000051</v>
      </c>
    </row>
    <row r="415" spans="1:5" x14ac:dyDescent="0.3">
      <c r="A415" s="4">
        <v>4.0200000000000003E-7</v>
      </c>
      <c r="B415">
        <f t="shared" si="26"/>
        <v>4.8117583552482312E-3</v>
      </c>
      <c r="D415" s="4">
        <v>6.5</v>
      </c>
      <c r="E415">
        <f t="shared" ref="E415:E478" si="27">(D415-$H$30)^2</f>
        <v>9.0000000000001494E-4</v>
      </c>
    </row>
    <row r="416" spans="1:5" x14ac:dyDescent="0.3">
      <c r="A416" s="4">
        <v>3.4464701E-2</v>
      </c>
      <c r="B416">
        <f t="shared" si="26"/>
        <v>1.2181872996573247E-3</v>
      </c>
      <c r="D416" s="4">
        <v>7</v>
      </c>
      <c r="E416">
        <f t="shared" si="27"/>
        <v>0.28090000000000026</v>
      </c>
    </row>
    <row r="417" spans="1:5" x14ac:dyDescent="0.3">
      <c r="A417" s="4">
        <v>4.8311827000000002E-2</v>
      </c>
      <c r="B417">
        <f t="shared" si="26"/>
        <v>4.4333045943876511E-4</v>
      </c>
      <c r="D417" s="4">
        <v>6.6</v>
      </c>
      <c r="E417">
        <f t="shared" si="27"/>
        <v>1.6899999999999971E-2</v>
      </c>
    </row>
    <row r="418" spans="1:5" x14ac:dyDescent="0.3">
      <c r="A418" s="4">
        <v>9.8085199999999994E-4</v>
      </c>
      <c r="B418">
        <f t="shared" si="26"/>
        <v>4.6766982028217602E-3</v>
      </c>
      <c r="D418" s="4">
        <v>6.2</v>
      </c>
      <c r="E418">
        <f t="shared" si="27"/>
        <v>7.2899999999999771E-2</v>
      </c>
    </row>
    <row r="419" spans="1:5" x14ac:dyDescent="0.3">
      <c r="A419" s="4">
        <v>9.8753239999999996E-3</v>
      </c>
      <c r="B419">
        <f t="shared" si="26"/>
        <v>3.5392881903900655E-3</v>
      </c>
      <c r="D419" s="4">
        <v>6.7</v>
      </c>
      <c r="E419">
        <f t="shared" si="27"/>
        <v>5.2900000000000197E-2</v>
      </c>
    </row>
    <row r="420" spans="1:5" x14ac:dyDescent="0.3">
      <c r="A420" s="4">
        <v>5.3312812000000001E-2</v>
      </c>
      <c r="B420">
        <f t="shared" si="26"/>
        <v>2.5774469107064875E-4</v>
      </c>
      <c r="D420" s="4">
        <v>6</v>
      </c>
      <c r="E420">
        <f t="shared" si="27"/>
        <v>0.22089999999999976</v>
      </c>
    </row>
    <row r="421" spans="1:5" x14ac:dyDescent="0.3">
      <c r="A421" s="4">
        <v>4.914018E-3</v>
      </c>
      <c r="B421">
        <f t="shared" si="26"/>
        <v>4.1542179573142947E-3</v>
      </c>
      <c r="D421" s="4">
        <v>6.3</v>
      </c>
      <c r="E421">
        <f t="shared" si="27"/>
        <v>2.8899999999999974E-2</v>
      </c>
    </row>
    <row r="422" spans="1:5" x14ac:dyDescent="0.3">
      <c r="A422" s="4">
        <v>8.0278479E-2</v>
      </c>
      <c r="B422">
        <f t="shared" si="26"/>
        <v>1.1905511431571015E-4</v>
      </c>
      <c r="D422" s="4">
        <v>5.9</v>
      </c>
      <c r="E422">
        <f t="shared" si="27"/>
        <v>0.3248999999999993</v>
      </c>
    </row>
    <row r="423" spans="1:5" x14ac:dyDescent="0.3">
      <c r="A423" s="4">
        <v>9.564421E-3</v>
      </c>
      <c r="B423">
        <f t="shared" si="26"/>
        <v>3.5763772820183162E-3</v>
      </c>
      <c r="D423" s="4">
        <v>6.6</v>
      </c>
      <c r="E423">
        <f t="shared" si="27"/>
        <v>1.6899999999999971E-2</v>
      </c>
    </row>
    <row r="424" spans="1:5" x14ac:dyDescent="0.3">
      <c r="A424" s="4">
        <v>0.15042507799999999</v>
      </c>
      <c r="B424">
        <f t="shared" si="26"/>
        <v>6.5703729363183862E-3</v>
      </c>
      <c r="D424" s="4">
        <v>6.4</v>
      </c>
      <c r="E424">
        <f t="shared" si="27"/>
        <v>4.8999999999999157E-3</v>
      </c>
    </row>
    <row r="425" spans="1:5" x14ac:dyDescent="0.3">
      <c r="A425" s="4">
        <v>7.5438898000000004E-2</v>
      </c>
      <c r="B425">
        <f t="shared" si="26"/>
        <v>3.6865018515900808E-5</v>
      </c>
      <c r="D425" s="4">
        <v>6.1</v>
      </c>
      <c r="E425">
        <f t="shared" si="27"/>
        <v>0.13690000000000008</v>
      </c>
    </row>
    <row r="426" spans="1:5" x14ac:dyDescent="0.3">
      <c r="A426" s="4">
        <v>0.222523003</v>
      </c>
      <c r="B426">
        <f t="shared" si="26"/>
        <v>2.3456687428509804E-2</v>
      </c>
      <c r="D426" s="4">
        <v>6.4</v>
      </c>
      <c r="E426">
        <f t="shared" si="27"/>
        <v>4.8999999999999157E-3</v>
      </c>
    </row>
    <row r="427" spans="1:5" x14ac:dyDescent="0.3">
      <c r="A427" s="4">
        <v>0.486000239</v>
      </c>
      <c r="B427">
        <f t="shared" si="26"/>
        <v>0.17358305500807519</v>
      </c>
      <c r="D427" s="4">
        <v>6.5</v>
      </c>
      <c r="E427">
        <f t="shared" si="27"/>
        <v>9.0000000000001494E-4</v>
      </c>
    </row>
    <row r="428" spans="1:5" x14ac:dyDescent="0.3">
      <c r="A428" s="4">
        <v>1.7095128000000001E-2</v>
      </c>
      <c r="B428">
        <f t="shared" si="26"/>
        <v>2.7323737992905337E-3</v>
      </c>
      <c r="D428" s="4">
        <v>6.2</v>
      </c>
      <c r="E428">
        <f t="shared" si="27"/>
        <v>7.2899999999999771E-2</v>
      </c>
    </row>
    <row r="429" spans="1:5" x14ac:dyDescent="0.3">
      <c r="A429" s="4">
        <v>9.5769733999999995E-2</v>
      </c>
      <c r="B429">
        <f t="shared" si="26"/>
        <v>6.9709163570296222E-4</v>
      </c>
      <c r="D429" s="4">
        <v>7.2</v>
      </c>
      <c r="E429">
        <f t="shared" si="27"/>
        <v>0.5329000000000006</v>
      </c>
    </row>
    <row r="430" spans="1:5" x14ac:dyDescent="0.3">
      <c r="A430" s="4">
        <v>2.15379E-3</v>
      </c>
      <c r="B430">
        <f t="shared" si="26"/>
        <v>4.5176479976513206E-3</v>
      </c>
      <c r="D430" s="4">
        <v>6.3</v>
      </c>
      <c r="E430">
        <f t="shared" si="27"/>
        <v>2.8899999999999974E-2</v>
      </c>
    </row>
    <row r="431" spans="1:5" x14ac:dyDescent="0.3">
      <c r="A431" s="4">
        <v>8.2343799999999995E-3</v>
      </c>
      <c r="B431">
        <f t="shared" si="26"/>
        <v>3.7372266961571846E-3</v>
      </c>
      <c r="D431" s="4">
        <v>6.8</v>
      </c>
      <c r="E431">
        <f t="shared" si="27"/>
        <v>0.10890000000000005</v>
      </c>
    </row>
    <row r="432" spans="1:5" x14ac:dyDescent="0.3">
      <c r="A432" s="4">
        <v>4.2825122E-2</v>
      </c>
      <c r="B432">
        <f t="shared" si="26"/>
        <v>7.0448408192707093E-4</v>
      </c>
      <c r="D432" s="4">
        <v>6.4</v>
      </c>
      <c r="E432">
        <f t="shared" si="27"/>
        <v>4.8999999999999157E-3</v>
      </c>
    </row>
    <row r="433" spans="1:5" x14ac:dyDescent="0.3">
      <c r="A433" s="4">
        <v>6.2673817000000007E-2</v>
      </c>
      <c r="B433">
        <f t="shared" si="26"/>
        <v>4.4801925075003389E-5</v>
      </c>
      <c r="D433" s="4">
        <v>5.6</v>
      </c>
      <c r="E433">
        <f t="shared" si="27"/>
        <v>0.75690000000000024</v>
      </c>
    </row>
    <row r="434" spans="1:5" x14ac:dyDescent="0.3">
      <c r="A434" s="4">
        <v>1.7446731E-2</v>
      </c>
      <c r="B434">
        <f t="shared" si="26"/>
        <v>2.6957393604537185E-3</v>
      </c>
      <c r="D434" s="4">
        <v>6.4</v>
      </c>
      <c r="E434">
        <f t="shared" si="27"/>
        <v>4.8999999999999157E-3</v>
      </c>
    </row>
    <row r="435" spans="1:5" x14ac:dyDescent="0.3">
      <c r="A435" s="4">
        <v>1.3816287999999999E-2</v>
      </c>
      <c r="B435">
        <f t="shared" si="26"/>
        <v>3.0859083811272431E-3</v>
      </c>
      <c r="D435" s="4">
        <v>6.4</v>
      </c>
      <c r="E435">
        <f t="shared" si="27"/>
        <v>4.8999999999999157E-3</v>
      </c>
    </row>
    <row r="436" spans="1:5" x14ac:dyDescent="0.3">
      <c r="A436" s="4">
        <v>2.5490069000000001E-2</v>
      </c>
      <c r="B436">
        <f t="shared" si="26"/>
        <v>1.9252062242333411E-3</v>
      </c>
      <c r="D436" s="4">
        <v>6.4</v>
      </c>
      <c r="E436">
        <f t="shared" si="27"/>
        <v>4.8999999999999157E-3</v>
      </c>
    </row>
    <row r="437" spans="1:5" x14ac:dyDescent="0.3">
      <c r="A437" s="4">
        <v>1.0085541999999999E-2</v>
      </c>
      <c r="B437">
        <f t="shared" si="26"/>
        <v>3.5143198383745149E-3</v>
      </c>
      <c r="D437" s="4">
        <v>7</v>
      </c>
      <c r="E437">
        <f t="shared" si="27"/>
        <v>0.28090000000000026</v>
      </c>
    </row>
    <row r="438" spans="1:5" x14ac:dyDescent="0.3">
      <c r="A438" s="4">
        <v>2.9018174000000001E-2</v>
      </c>
      <c r="B438">
        <f t="shared" si="26"/>
        <v>1.6280472091643665E-3</v>
      </c>
      <c r="D438" s="4">
        <v>6.4</v>
      </c>
      <c r="E438">
        <f t="shared" si="27"/>
        <v>4.8999999999999157E-3</v>
      </c>
    </row>
    <row r="439" spans="1:5" x14ac:dyDescent="0.3">
      <c r="A439" s="4">
        <v>7.3973865E-2</v>
      </c>
      <c r="B439">
        <f t="shared" si="26"/>
        <v>2.1220984518238008E-5</v>
      </c>
      <c r="D439" s="4">
        <v>6.4</v>
      </c>
      <c r="E439">
        <f t="shared" si="27"/>
        <v>4.8999999999999157E-3</v>
      </c>
    </row>
    <row r="440" spans="1:5" x14ac:dyDescent="0.3">
      <c r="A440" s="4">
        <v>6.4387939000000005E-2</v>
      </c>
      <c r="B440">
        <f t="shared" si="26"/>
        <v>2.4793448579216278E-5</v>
      </c>
      <c r="D440" s="4">
        <v>6.1</v>
      </c>
      <c r="E440">
        <f t="shared" si="27"/>
        <v>0.13690000000000008</v>
      </c>
    </row>
    <row r="441" spans="1:5" x14ac:dyDescent="0.3">
      <c r="A441" s="4">
        <v>0.114155613</v>
      </c>
      <c r="B441">
        <f t="shared" si="26"/>
        <v>2.0059982648631489E-3</v>
      </c>
      <c r="D441" s="4">
        <v>7.2</v>
      </c>
      <c r="E441">
        <f t="shared" si="27"/>
        <v>0.5329000000000006</v>
      </c>
    </row>
    <row r="442" spans="1:5" x14ac:dyDescent="0.3">
      <c r="A442" s="4">
        <v>8.0446571999999994E-2</v>
      </c>
      <c r="B442">
        <f t="shared" si="26"/>
        <v>1.2275157502482018E-4</v>
      </c>
      <c r="D442" s="4">
        <v>6.3</v>
      </c>
      <c r="E442">
        <f t="shared" si="27"/>
        <v>2.8899999999999974E-2</v>
      </c>
    </row>
    <row r="443" spans="1:5" x14ac:dyDescent="0.3">
      <c r="A443" s="4">
        <v>5.9972113000000001E-2</v>
      </c>
      <c r="B443">
        <f t="shared" si="26"/>
        <v>8.8268430460943098E-5</v>
      </c>
      <c r="D443" s="4">
        <v>5.3</v>
      </c>
      <c r="E443">
        <f t="shared" si="27"/>
        <v>1.3688999999999998</v>
      </c>
    </row>
    <row r="444" spans="1:5" x14ac:dyDescent="0.3">
      <c r="A444" s="4">
        <v>1.1531899E-2</v>
      </c>
      <c r="B444">
        <f t="shared" si="26"/>
        <v>3.3449267862549134E-3</v>
      </c>
      <c r="D444" s="4">
        <v>6.6</v>
      </c>
      <c r="E444">
        <f t="shared" si="27"/>
        <v>1.6899999999999971E-2</v>
      </c>
    </row>
    <row r="445" spans="1:5" x14ac:dyDescent="0.3">
      <c r="A445" s="4">
        <v>5.5600000000000003E-5</v>
      </c>
      <c r="B445">
        <f t="shared" si="26"/>
        <v>4.8041035805072834E-3</v>
      </c>
      <c r="D445" s="4">
        <v>6.1</v>
      </c>
      <c r="E445">
        <f t="shared" si="27"/>
        <v>0.13690000000000008</v>
      </c>
    </row>
    <row r="446" spans="1:5" x14ac:dyDescent="0.3">
      <c r="A446" s="4">
        <v>0.40120705600000001</v>
      </c>
      <c r="B446">
        <f t="shared" si="26"/>
        <v>0.11011766280777069</v>
      </c>
      <c r="D446" s="4">
        <v>6</v>
      </c>
      <c r="E446">
        <f t="shared" si="27"/>
        <v>0.22089999999999976</v>
      </c>
    </row>
    <row r="447" spans="1:5" x14ac:dyDescent="0.3">
      <c r="A447" s="4">
        <v>0.14788827700000001</v>
      </c>
      <c r="B447">
        <f t="shared" si="26"/>
        <v>6.1655530918007517E-3</v>
      </c>
      <c r="D447" s="4">
        <v>6.4</v>
      </c>
      <c r="E447">
        <f t="shared" si="27"/>
        <v>4.8999999999999157E-3</v>
      </c>
    </row>
    <row r="448" spans="1:5" x14ac:dyDescent="0.3">
      <c r="A448" s="4">
        <v>1.929257E-3</v>
      </c>
      <c r="B448">
        <f t="shared" si="26"/>
        <v>4.547881688313932E-3</v>
      </c>
      <c r="D448" s="4">
        <v>6.5</v>
      </c>
      <c r="E448">
        <f t="shared" si="27"/>
        <v>9.0000000000001494E-4</v>
      </c>
    </row>
    <row r="449" spans="1:5" x14ac:dyDescent="0.3">
      <c r="A449" s="4">
        <v>1.7346079E-2</v>
      </c>
      <c r="B449">
        <f t="shared" si="26"/>
        <v>2.7062012976273395E-3</v>
      </c>
      <c r="D449" s="4">
        <v>6</v>
      </c>
      <c r="E449">
        <f t="shared" si="27"/>
        <v>0.22089999999999976</v>
      </c>
    </row>
    <row r="450" spans="1:5" x14ac:dyDescent="0.3">
      <c r="A450" s="4">
        <v>9.8305953000000001E-2</v>
      </c>
      <c r="B450">
        <f t="shared" si="26"/>
        <v>8.374490512192427E-4</v>
      </c>
      <c r="D450" s="4">
        <v>6.4</v>
      </c>
      <c r="E450">
        <f t="shared" si="27"/>
        <v>4.8999999999999157E-3</v>
      </c>
    </row>
    <row r="451" spans="1:5" x14ac:dyDescent="0.3">
      <c r="A451" s="4">
        <v>5.3411003999999998E-2</v>
      </c>
      <c r="B451">
        <f t="shared" si="26"/>
        <v>2.5460149975138478E-4</v>
      </c>
      <c r="D451" s="4">
        <v>6.1</v>
      </c>
      <c r="E451">
        <f t="shared" si="27"/>
        <v>0.13690000000000008</v>
      </c>
    </row>
    <row r="452" spans="1:5" x14ac:dyDescent="0.3">
      <c r="A452" s="4">
        <v>0.24733143699999999</v>
      </c>
      <c r="B452">
        <f t="shared" si="26"/>
        <v>3.1671255051778556E-2</v>
      </c>
      <c r="D452" s="4">
        <v>6.5</v>
      </c>
      <c r="E452">
        <f t="shared" si="27"/>
        <v>9.0000000000001494E-4</v>
      </c>
    </row>
    <row r="453" spans="1:5" x14ac:dyDescent="0.3">
      <c r="A453" s="4">
        <v>9.60873E-4</v>
      </c>
      <c r="B453">
        <f t="shared" si="26"/>
        <v>4.679431185314554E-3</v>
      </c>
      <c r="D453" s="4">
        <v>6.6</v>
      </c>
      <c r="E453">
        <f t="shared" si="27"/>
        <v>1.6899999999999971E-2</v>
      </c>
    </row>
    <row r="454" spans="1:5" x14ac:dyDescent="0.3">
      <c r="A454" s="4">
        <v>6.1490250000000003E-2</v>
      </c>
      <c r="B454">
        <f t="shared" si="26"/>
        <v>6.2046987486195308E-5</v>
      </c>
      <c r="D454" s="4">
        <v>6.4</v>
      </c>
      <c r="E454">
        <f t="shared" si="27"/>
        <v>4.8999999999999157E-3</v>
      </c>
    </row>
    <row r="455" spans="1:5" x14ac:dyDescent="0.3">
      <c r="A455" s="4">
        <v>2.21E-6</v>
      </c>
      <c r="B455">
        <f t="shared" si="26"/>
        <v>4.8115075280272084E-3</v>
      </c>
      <c r="D455" s="4">
        <v>7</v>
      </c>
      <c r="E455">
        <f t="shared" si="27"/>
        <v>0.28090000000000026</v>
      </c>
    </row>
    <row r="456" spans="1:5" x14ac:dyDescent="0.3">
      <c r="A456" s="4">
        <v>0.179606601</v>
      </c>
      <c r="B456">
        <f t="shared" si="26"/>
        <v>1.2152716489401331E-2</v>
      </c>
      <c r="D456" s="4">
        <v>6.9</v>
      </c>
      <c r="E456">
        <f t="shared" si="27"/>
        <v>0.18490000000000051</v>
      </c>
    </row>
    <row r="457" spans="1:5" x14ac:dyDescent="0.3">
      <c r="A457" s="4">
        <v>8.0860458999999996E-2</v>
      </c>
      <c r="B457">
        <f t="shared" si="26"/>
        <v>1.3209405959848527E-4</v>
      </c>
      <c r="D457" s="4">
        <v>6.5</v>
      </c>
      <c r="E457">
        <f t="shared" si="27"/>
        <v>9.0000000000001494E-4</v>
      </c>
    </row>
    <row r="458" spans="1:5" x14ac:dyDescent="0.3">
      <c r="A458" s="4">
        <v>1.5172899999999999E-3</v>
      </c>
      <c r="B458">
        <f t="shared" si="26"/>
        <v>4.6036158530463091E-3</v>
      </c>
      <c r="D458" s="4">
        <v>6.1</v>
      </c>
      <c r="E458">
        <f t="shared" si="27"/>
        <v>0.13690000000000008</v>
      </c>
    </row>
    <row r="459" spans="1:5" x14ac:dyDescent="0.3">
      <c r="A459" s="4">
        <v>2.8550465000000001E-2</v>
      </c>
      <c r="B459">
        <f t="shared" si="26"/>
        <v>1.6660092044442109E-3</v>
      </c>
      <c r="D459" s="4">
        <v>7.1</v>
      </c>
      <c r="E459">
        <f t="shared" si="27"/>
        <v>0.39689999999999986</v>
      </c>
    </row>
    <row r="460" spans="1:5" x14ac:dyDescent="0.3">
      <c r="A460" s="4">
        <v>0.33564495799999999</v>
      </c>
      <c r="B460">
        <f t="shared" si="26"/>
        <v>7.0903822561533408E-2</v>
      </c>
      <c r="D460" s="4">
        <v>6.5</v>
      </c>
      <c r="E460">
        <f t="shared" si="27"/>
        <v>9.0000000000001494E-4</v>
      </c>
    </row>
    <row r="461" spans="1:5" x14ac:dyDescent="0.3">
      <c r="A461" s="4">
        <v>5.4020543999999997E-2</v>
      </c>
      <c r="B461">
        <f t="shared" si="26"/>
        <v>2.3552110933996797E-4</v>
      </c>
      <c r="D461" s="4">
        <v>6.4</v>
      </c>
      <c r="E461">
        <f t="shared" si="27"/>
        <v>4.8999999999999157E-3</v>
      </c>
    </row>
    <row r="462" spans="1:5" x14ac:dyDescent="0.3">
      <c r="A462" s="4">
        <v>1.1246378E-2</v>
      </c>
      <c r="B462">
        <f t="shared" si="26"/>
        <v>3.3780347178725815E-3</v>
      </c>
      <c r="D462" s="4">
        <v>6.1</v>
      </c>
      <c r="E462">
        <f t="shared" si="27"/>
        <v>0.13690000000000008</v>
      </c>
    </row>
    <row r="463" spans="1:5" x14ac:dyDescent="0.3">
      <c r="A463" s="4">
        <v>5.2530147999999999E-2</v>
      </c>
      <c r="B463">
        <f t="shared" si="26"/>
        <v>2.8348770127229432E-4</v>
      </c>
      <c r="D463" s="4">
        <v>6</v>
      </c>
      <c r="E463">
        <f t="shared" si="27"/>
        <v>0.22089999999999976</v>
      </c>
    </row>
    <row r="464" spans="1:5" x14ac:dyDescent="0.3">
      <c r="A464" s="4">
        <v>6.7997286000000004E-2</v>
      </c>
      <c r="B464">
        <f t="shared" si="26"/>
        <v>1.8767767493507286E-6</v>
      </c>
      <c r="D464" s="4">
        <v>6</v>
      </c>
      <c r="E464">
        <f t="shared" si="27"/>
        <v>0.22089999999999976</v>
      </c>
    </row>
    <row r="465" spans="1:5" x14ac:dyDescent="0.3">
      <c r="A465" s="4">
        <v>2.0228373000000001E-2</v>
      </c>
      <c r="B465">
        <f t="shared" ref="B465:B528" si="28">(A465-$F$19)^2</f>
        <v>2.4146283500189494E-3</v>
      </c>
      <c r="D465" s="4">
        <v>7.1</v>
      </c>
      <c r="E465">
        <f t="shared" si="27"/>
        <v>0.39689999999999986</v>
      </c>
    </row>
    <row r="466" spans="1:5" x14ac:dyDescent="0.3">
      <c r="A466" s="4">
        <v>8.1860976000000002E-2</v>
      </c>
      <c r="B466">
        <f t="shared" si="28"/>
        <v>1.5609341381862311E-4</v>
      </c>
      <c r="D466" s="4">
        <v>6</v>
      </c>
      <c r="E466">
        <f t="shared" si="27"/>
        <v>0.22089999999999976</v>
      </c>
    </row>
    <row r="467" spans="1:5" x14ac:dyDescent="0.3">
      <c r="A467" s="4">
        <v>2.6779909999999998E-3</v>
      </c>
      <c r="B467">
        <f t="shared" si="28"/>
        <v>4.4474560678663105E-3</v>
      </c>
      <c r="D467" s="4">
        <v>6</v>
      </c>
      <c r="E467">
        <f t="shared" si="27"/>
        <v>0.22089999999999976</v>
      </c>
    </row>
    <row r="468" spans="1:5" x14ac:dyDescent="0.3">
      <c r="A468" s="4">
        <v>0.15240292799999999</v>
      </c>
      <c r="B468">
        <f t="shared" si="28"/>
        <v>6.8949253126934611E-3</v>
      </c>
      <c r="D468" s="4">
        <v>6.7</v>
      </c>
      <c r="E468">
        <f t="shared" si="27"/>
        <v>5.2900000000000197E-2</v>
      </c>
    </row>
    <row r="469" spans="1:5" x14ac:dyDescent="0.3">
      <c r="A469" s="4">
        <v>0.14060714399999999</v>
      </c>
      <c r="B469">
        <f t="shared" si="28"/>
        <v>5.075123776988392E-3</v>
      </c>
      <c r="D469" s="4">
        <v>6.7</v>
      </c>
      <c r="E469">
        <f t="shared" si="27"/>
        <v>5.2900000000000197E-2</v>
      </c>
    </row>
    <row r="470" spans="1:5" x14ac:dyDescent="0.3">
      <c r="A470" s="4">
        <v>2.6313669999999999E-3</v>
      </c>
      <c r="B470">
        <f t="shared" si="28"/>
        <v>4.453676880849299E-3</v>
      </c>
      <c r="D470" s="4">
        <v>6.6</v>
      </c>
      <c r="E470">
        <f t="shared" si="27"/>
        <v>1.6899999999999971E-2</v>
      </c>
    </row>
    <row r="471" spans="1:5" x14ac:dyDescent="0.3">
      <c r="A471" s="4">
        <v>0.13700098099999999</v>
      </c>
      <c r="B471">
        <f t="shared" si="28"/>
        <v>4.5743227840511595E-3</v>
      </c>
      <c r="D471" s="4">
        <v>6.5</v>
      </c>
      <c r="E471">
        <f t="shared" si="27"/>
        <v>9.0000000000001494E-4</v>
      </c>
    </row>
    <row r="472" spans="1:5" x14ac:dyDescent="0.3">
      <c r="A472" s="4">
        <v>6.308836E-3</v>
      </c>
      <c r="B472">
        <f t="shared" si="28"/>
        <v>3.9763624433224072E-3</v>
      </c>
      <c r="D472" s="4">
        <v>6.2</v>
      </c>
      <c r="E472">
        <f t="shared" si="27"/>
        <v>7.2899999999999771E-2</v>
      </c>
    </row>
    <row r="473" spans="1:5" x14ac:dyDescent="0.3">
      <c r="A473" s="4">
        <v>1.2286735999999999E-2</v>
      </c>
      <c r="B473">
        <f t="shared" si="28"/>
        <v>3.2581840530268979E-3</v>
      </c>
      <c r="D473" s="4">
        <v>6.5</v>
      </c>
      <c r="E473">
        <f t="shared" si="27"/>
        <v>9.0000000000001494E-4</v>
      </c>
    </row>
    <row r="474" spans="1:5" x14ac:dyDescent="0.3">
      <c r="A474" s="4">
        <v>5.4455629999999996E-3</v>
      </c>
      <c r="B474">
        <f t="shared" si="28"/>
        <v>4.085980920543888E-3</v>
      </c>
      <c r="D474" s="4">
        <v>6.9</v>
      </c>
      <c r="E474">
        <f t="shared" si="27"/>
        <v>0.18490000000000051</v>
      </c>
    </row>
    <row r="475" spans="1:5" x14ac:dyDescent="0.3">
      <c r="A475" s="4">
        <v>8.1657829000000001E-2</v>
      </c>
      <c r="B475">
        <f t="shared" si="28"/>
        <v>1.5105855296115988E-4</v>
      </c>
      <c r="D475" s="4">
        <v>5.9</v>
      </c>
      <c r="E475">
        <f t="shared" si="27"/>
        <v>0.3248999999999993</v>
      </c>
    </row>
    <row r="476" spans="1:5" x14ac:dyDescent="0.3">
      <c r="A476" s="4">
        <v>7.2999999999999999E-5</v>
      </c>
      <c r="B476">
        <f t="shared" si="28"/>
        <v>4.8016918381598829E-3</v>
      </c>
      <c r="D476" s="4">
        <v>6.4</v>
      </c>
      <c r="E476">
        <f t="shared" si="27"/>
        <v>4.8999999999999157E-3</v>
      </c>
    </row>
    <row r="477" spans="1:5" x14ac:dyDescent="0.3">
      <c r="A477" s="4">
        <v>5.9687480000000001E-2</v>
      </c>
      <c r="B477">
        <f t="shared" si="28"/>
        <v>9.3697773351512868E-5</v>
      </c>
      <c r="D477" s="4">
        <v>6.6</v>
      </c>
      <c r="E477">
        <f t="shared" si="27"/>
        <v>1.6899999999999971E-2</v>
      </c>
    </row>
    <row r="478" spans="1:5" x14ac:dyDescent="0.3">
      <c r="A478" s="4">
        <v>0.106263097</v>
      </c>
      <c r="B478">
        <f t="shared" si="28"/>
        <v>1.3613041886981513E-3</v>
      </c>
      <c r="D478" s="4">
        <v>7</v>
      </c>
      <c r="E478">
        <f t="shared" si="27"/>
        <v>0.28090000000000026</v>
      </c>
    </row>
    <row r="479" spans="1:5" x14ac:dyDescent="0.3">
      <c r="A479" s="4">
        <v>8.7221650000000005E-3</v>
      </c>
      <c r="B479">
        <f t="shared" si="28"/>
        <v>3.6778252451407883E-3</v>
      </c>
      <c r="D479" s="4">
        <v>6.3</v>
      </c>
      <c r="E479">
        <f t="shared" ref="E479:E529" si="29">(D479-$H$30)^2</f>
        <v>2.8899999999999974E-2</v>
      </c>
    </row>
    <row r="480" spans="1:5" x14ac:dyDescent="0.3">
      <c r="A480" s="4">
        <v>5.1329630000000001E-2</v>
      </c>
      <c r="B480">
        <f t="shared" si="28"/>
        <v>3.2535541121043868E-4</v>
      </c>
      <c r="D480" s="4">
        <v>6</v>
      </c>
      <c r="E480">
        <f t="shared" si="29"/>
        <v>0.22089999999999976</v>
      </c>
    </row>
    <row r="481" spans="1:5" x14ac:dyDescent="0.3">
      <c r="A481" s="4">
        <v>1.4751600000000001E-3</v>
      </c>
      <c r="B481">
        <f t="shared" si="28"/>
        <v>4.6093346648559243E-3</v>
      </c>
      <c r="D481" s="4">
        <v>6.9</v>
      </c>
      <c r="E481">
        <f t="shared" si="29"/>
        <v>0.18490000000000051</v>
      </c>
    </row>
    <row r="482" spans="1:5" x14ac:dyDescent="0.3">
      <c r="A482" s="4">
        <v>5.6966649000000001E-2</v>
      </c>
      <c r="B482">
        <f t="shared" si="28"/>
        <v>1.5377468237884825E-4</v>
      </c>
      <c r="D482" s="4">
        <v>7.6</v>
      </c>
      <c r="E482">
        <f t="shared" si="29"/>
        <v>1.2768999999999997</v>
      </c>
    </row>
    <row r="483" spans="1:5" x14ac:dyDescent="0.3">
      <c r="A483" s="4">
        <v>8.3887329999999996E-2</v>
      </c>
      <c r="B483">
        <f t="shared" si="28"/>
        <v>2.108329840663176E-4</v>
      </c>
      <c r="D483" s="4">
        <v>6.6</v>
      </c>
      <c r="E483">
        <f t="shared" si="29"/>
        <v>1.6899999999999971E-2</v>
      </c>
    </row>
    <row r="484" spans="1:5" x14ac:dyDescent="0.3">
      <c r="A484" s="4">
        <v>0.16948233900000001</v>
      </c>
      <c r="B484">
        <f t="shared" si="28"/>
        <v>1.0023032844091083E-2</v>
      </c>
      <c r="D484" s="4">
        <v>6</v>
      </c>
      <c r="E484">
        <f t="shared" si="29"/>
        <v>0.22089999999999976</v>
      </c>
    </row>
    <row r="485" spans="1:5" x14ac:dyDescent="0.3">
      <c r="A485" s="4">
        <v>2.9654849999999999E-3</v>
      </c>
      <c r="B485">
        <f t="shared" si="28"/>
        <v>4.4091932021774151E-3</v>
      </c>
      <c r="D485" s="4">
        <v>7</v>
      </c>
      <c r="E485">
        <f t="shared" si="29"/>
        <v>0.28090000000000026</v>
      </c>
    </row>
    <row r="486" spans="1:5" x14ac:dyDescent="0.3">
      <c r="A486" s="4">
        <v>7.5808026000000001E-2</v>
      </c>
      <c r="B486">
        <f t="shared" si="28"/>
        <v>4.1483711193725062E-5</v>
      </c>
      <c r="D486" s="4">
        <v>6.7</v>
      </c>
      <c r="E486">
        <f t="shared" si="29"/>
        <v>5.2900000000000197E-2</v>
      </c>
    </row>
    <row r="487" spans="1:5" x14ac:dyDescent="0.3">
      <c r="A487" s="4">
        <v>1.5446035E-2</v>
      </c>
      <c r="B487">
        <f t="shared" si="28"/>
        <v>2.9074964583571698E-3</v>
      </c>
      <c r="D487" s="4">
        <v>6</v>
      </c>
      <c r="E487">
        <f t="shared" si="29"/>
        <v>0.22089999999999976</v>
      </c>
    </row>
    <row r="488" spans="1:5" x14ac:dyDescent="0.3">
      <c r="A488" s="4">
        <v>1.0122631E-2</v>
      </c>
      <c r="B488">
        <f t="shared" si="28"/>
        <v>3.5099238160987327E-3</v>
      </c>
      <c r="D488" s="4">
        <v>6.4</v>
      </c>
      <c r="E488">
        <f t="shared" si="29"/>
        <v>4.8999999999999157E-3</v>
      </c>
    </row>
    <row r="489" spans="1:5" x14ac:dyDescent="0.3">
      <c r="A489" s="4">
        <v>5.306725E-3</v>
      </c>
      <c r="B489">
        <f t="shared" si="28"/>
        <v>4.1037497123992571E-3</v>
      </c>
      <c r="D489" s="4">
        <v>6.9</v>
      </c>
      <c r="E489">
        <f t="shared" si="29"/>
        <v>0.18490000000000051</v>
      </c>
    </row>
    <row r="490" spans="1:5" x14ac:dyDescent="0.3">
      <c r="A490" s="4">
        <v>0.12713027099999999</v>
      </c>
      <c r="B490">
        <f t="shared" si="28"/>
        <v>3.3365676327854477E-3</v>
      </c>
      <c r="D490" s="4">
        <v>6</v>
      </c>
      <c r="E490">
        <f t="shared" si="29"/>
        <v>0.22089999999999976</v>
      </c>
    </row>
    <row r="491" spans="1:5" x14ac:dyDescent="0.3">
      <c r="A491" s="4">
        <v>6.9775549000000006E-2</v>
      </c>
      <c r="B491">
        <f t="shared" si="28"/>
        <v>1.6671540875881361E-7</v>
      </c>
      <c r="D491" s="4">
        <v>6.4</v>
      </c>
      <c r="E491">
        <f t="shared" si="29"/>
        <v>4.8999999999999157E-3</v>
      </c>
    </row>
    <row r="492" spans="1:5" x14ac:dyDescent="0.3">
      <c r="A492" s="4">
        <v>3.6673899999999999E-4</v>
      </c>
      <c r="B492">
        <f t="shared" si="28"/>
        <v>4.7610692786356577E-3</v>
      </c>
      <c r="D492" s="4">
        <v>7.5</v>
      </c>
      <c r="E492">
        <f t="shared" si="29"/>
        <v>1.0609000000000006</v>
      </c>
    </row>
    <row r="493" spans="1:5" x14ac:dyDescent="0.3">
      <c r="A493" s="4">
        <v>3.0294962000000002E-2</v>
      </c>
      <c r="B493">
        <f t="shared" si="28"/>
        <v>1.526642987603611E-3</v>
      </c>
      <c r="D493" s="4">
        <v>6.6</v>
      </c>
      <c r="E493">
        <f t="shared" si="29"/>
        <v>1.6899999999999971E-2</v>
      </c>
    </row>
    <row r="494" spans="1:5" x14ac:dyDescent="0.3">
      <c r="A494" s="4">
        <v>4.4816006999999998E-2</v>
      </c>
      <c r="B494">
        <f t="shared" si="28"/>
        <v>6.0276309177089002E-4</v>
      </c>
      <c r="D494" s="4">
        <v>5.9</v>
      </c>
      <c r="E494">
        <f t="shared" si="29"/>
        <v>0.3248999999999993</v>
      </c>
    </row>
    <row r="495" spans="1:5" x14ac:dyDescent="0.3">
      <c r="A495" s="4">
        <v>2.3172000000000001E-4</v>
      </c>
      <c r="B495">
        <f t="shared" si="28"/>
        <v>4.7797202663297598E-3</v>
      </c>
      <c r="D495" s="4">
        <v>6.7</v>
      </c>
      <c r="E495">
        <f t="shared" si="29"/>
        <v>5.2900000000000197E-2</v>
      </c>
    </row>
    <row r="496" spans="1:5" x14ac:dyDescent="0.3">
      <c r="A496" s="4">
        <v>1.0749938000000001E-2</v>
      </c>
      <c r="B496">
        <f t="shared" si="28"/>
        <v>3.4359882130187711E-3</v>
      </c>
      <c r="D496" s="4">
        <v>6.3</v>
      </c>
      <c r="E496">
        <f t="shared" si="29"/>
        <v>2.8899999999999974E-2</v>
      </c>
    </row>
    <row r="497" spans="1:5" x14ac:dyDescent="0.3">
      <c r="A497" s="4">
        <v>4.6243489999999998E-3</v>
      </c>
      <c r="B497">
        <f t="shared" si="28"/>
        <v>4.1916420667602377E-3</v>
      </c>
      <c r="D497" s="4">
        <v>6.7</v>
      </c>
      <c r="E497">
        <f t="shared" si="29"/>
        <v>5.2900000000000197E-2</v>
      </c>
    </row>
    <row r="498" spans="1:5" x14ac:dyDescent="0.3">
      <c r="A498" s="4">
        <v>0.13048395900000001</v>
      </c>
      <c r="B498">
        <f t="shared" si="28"/>
        <v>3.7352532169802194E-3</v>
      </c>
      <c r="D498" s="4">
        <v>7.1</v>
      </c>
      <c r="E498">
        <f t="shared" si="29"/>
        <v>0.39689999999999986</v>
      </c>
    </row>
    <row r="499" spans="1:5" x14ac:dyDescent="0.3">
      <c r="A499" s="4">
        <v>0.140853544</v>
      </c>
      <c r="B499">
        <f t="shared" si="28"/>
        <v>5.1102915141382809E-3</v>
      </c>
      <c r="D499" s="4">
        <v>7.4</v>
      </c>
      <c r="E499">
        <f t="shared" si="29"/>
        <v>0.86490000000000111</v>
      </c>
    </row>
    <row r="500" spans="1:5" x14ac:dyDescent="0.3">
      <c r="A500" s="4">
        <v>7.6524319999999998E-3</v>
      </c>
      <c r="B500">
        <f t="shared" si="28"/>
        <v>3.8087176520384481E-3</v>
      </c>
      <c r="D500" s="4">
        <v>7</v>
      </c>
      <c r="E500">
        <f t="shared" si="29"/>
        <v>0.28090000000000026</v>
      </c>
    </row>
    <row r="501" spans="1:5" x14ac:dyDescent="0.3">
      <c r="A501" s="4">
        <v>8.0238600000000007E-3</v>
      </c>
      <c r="B501">
        <f t="shared" si="28"/>
        <v>3.763010394630297E-3</v>
      </c>
      <c r="D501" s="4">
        <v>6.9</v>
      </c>
      <c r="E501">
        <f t="shared" si="29"/>
        <v>0.18490000000000051</v>
      </c>
    </row>
    <row r="502" spans="1:5" x14ac:dyDescent="0.3">
      <c r="A502" s="4">
        <v>1.3066060000000001E-3</v>
      </c>
      <c r="B502">
        <f t="shared" si="28"/>
        <v>4.632250038954411E-3</v>
      </c>
      <c r="D502" s="4">
        <v>6.5</v>
      </c>
      <c r="E502">
        <f t="shared" si="29"/>
        <v>9.0000000000001494E-4</v>
      </c>
    </row>
    <row r="503" spans="1:5" x14ac:dyDescent="0.3">
      <c r="A503" s="4">
        <v>4.4111517000000003E-2</v>
      </c>
      <c r="B503">
        <f t="shared" si="28"/>
        <v>6.3785159563664671E-4</v>
      </c>
      <c r="D503" s="4">
        <v>7.2</v>
      </c>
      <c r="E503">
        <f t="shared" si="29"/>
        <v>0.5329000000000006</v>
      </c>
    </row>
    <row r="504" spans="1:5" x14ac:dyDescent="0.3">
      <c r="A504" s="4">
        <v>8.0584357999999995E-2</v>
      </c>
      <c r="B504">
        <f t="shared" si="28"/>
        <v>1.2582371340418829E-4</v>
      </c>
      <c r="D504" s="4">
        <v>5.9</v>
      </c>
      <c r="E504">
        <f t="shared" si="29"/>
        <v>0.3248999999999993</v>
      </c>
    </row>
    <row r="505" spans="1:5" x14ac:dyDescent="0.3">
      <c r="A505" s="4">
        <v>0.16046507900000001</v>
      </c>
      <c r="B505">
        <f t="shared" si="28"/>
        <v>8.2988160851272287E-3</v>
      </c>
      <c r="D505" s="4">
        <v>5.9</v>
      </c>
      <c r="E505">
        <f t="shared" si="29"/>
        <v>0.3248999999999993</v>
      </c>
    </row>
    <row r="506" spans="1:5" x14ac:dyDescent="0.3">
      <c r="A506" s="4">
        <v>4.5140113000000003E-2</v>
      </c>
      <c r="B506">
        <f t="shared" si="28"/>
        <v>5.8695373196532145E-4</v>
      </c>
      <c r="D506" s="4">
        <v>7.1</v>
      </c>
      <c r="E506">
        <f t="shared" si="29"/>
        <v>0.39689999999999986</v>
      </c>
    </row>
    <row r="507" spans="1:5" x14ac:dyDescent="0.3">
      <c r="A507" s="4">
        <v>0.153346028</v>
      </c>
      <c r="B507">
        <f t="shared" si="28"/>
        <v>7.0524366630902819E-3</v>
      </c>
      <c r="D507" s="4">
        <v>6.2</v>
      </c>
      <c r="E507">
        <f t="shared" si="29"/>
        <v>7.2899999999999771E-2</v>
      </c>
    </row>
    <row r="508" spans="1:5" x14ac:dyDescent="0.3">
      <c r="A508" s="4">
        <v>2.7082958000000001E-2</v>
      </c>
      <c r="B508">
        <f t="shared" si="28"/>
        <v>1.787960590284819E-3</v>
      </c>
      <c r="D508" s="4">
        <v>7.3</v>
      </c>
      <c r="E508">
        <f t="shared" si="29"/>
        <v>0.68890000000000007</v>
      </c>
    </row>
    <row r="509" spans="1:5" x14ac:dyDescent="0.3">
      <c r="A509" s="4">
        <v>1.1777589999999999E-2</v>
      </c>
      <c r="B509">
        <f t="shared" si="28"/>
        <v>3.3165679042912628E-3</v>
      </c>
      <c r="D509" s="4">
        <v>6.4</v>
      </c>
      <c r="E509">
        <f t="shared" si="29"/>
        <v>4.8999999999999157E-3</v>
      </c>
    </row>
    <row r="510" spans="1:5" x14ac:dyDescent="0.3">
      <c r="A510" s="4">
        <v>5.22669E-3</v>
      </c>
      <c r="B510">
        <f t="shared" si="28"/>
        <v>4.1140102847993659E-3</v>
      </c>
      <c r="D510" s="4">
        <v>7</v>
      </c>
      <c r="E510">
        <f t="shared" si="29"/>
        <v>0.28090000000000026</v>
      </c>
    </row>
    <row r="511" spans="1:5" x14ac:dyDescent="0.3">
      <c r="A511" s="4">
        <v>8.0665919999999992E-3</v>
      </c>
      <c r="B511">
        <f t="shared" si="28"/>
        <v>3.7577695699388611E-3</v>
      </c>
      <c r="D511" s="4">
        <v>6.6</v>
      </c>
      <c r="E511">
        <f t="shared" si="29"/>
        <v>1.6899999999999971E-2</v>
      </c>
    </row>
    <row r="512" spans="1:5" x14ac:dyDescent="0.3">
      <c r="A512" s="4">
        <v>1.9671052000000001E-2</v>
      </c>
      <c r="B512">
        <f t="shared" si="28"/>
        <v>2.469711202840499E-3</v>
      </c>
      <c r="D512" s="4">
        <v>6.2</v>
      </c>
      <c r="E512">
        <f t="shared" si="29"/>
        <v>7.2899999999999771E-2</v>
      </c>
    </row>
    <row r="513" spans="1:5" x14ac:dyDescent="0.3">
      <c r="A513" s="4">
        <v>6.4416225999999993E-2</v>
      </c>
      <c r="B513">
        <f t="shared" si="28"/>
        <v>2.4512549701260207E-5</v>
      </c>
      <c r="D513" s="4">
        <v>6.2</v>
      </c>
      <c r="E513">
        <f t="shared" si="29"/>
        <v>7.2899999999999771E-2</v>
      </c>
    </row>
    <row r="514" spans="1:5" x14ac:dyDescent="0.3">
      <c r="A514" s="4">
        <v>7.9535862999999998E-2</v>
      </c>
      <c r="B514">
        <f t="shared" si="28"/>
        <v>1.0340087302760414E-4</v>
      </c>
      <c r="D514" s="4">
        <v>6.3</v>
      </c>
      <c r="E514">
        <f t="shared" si="29"/>
        <v>2.8899999999999974E-2</v>
      </c>
    </row>
    <row r="515" spans="1:5" x14ac:dyDescent="0.3">
      <c r="A515" s="4">
        <v>0.161705343</v>
      </c>
      <c r="B515">
        <f t="shared" si="28"/>
        <v>8.5263250777725414E-3</v>
      </c>
      <c r="D515" s="4">
        <v>6.6</v>
      </c>
      <c r="E515">
        <f t="shared" si="29"/>
        <v>1.6899999999999971E-2</v>
      </c>
    </row>
    <row r="516" spans="1:5" x14ac:dyDescent="0.3">
      <c r="A516" s="4">
        <v>1.1878227999999999E-2</v>
      </c>
      <c r="B516">
        <f t="shared" si="28"/>
        <v>3.3049866177001543E-3</v>
      </c>
      <c r="D516" s="4">
        <v>5.8</v>
      </c>
      <c r="E516">
        <f t="shared" si="29"/>
        <v>0.44889999999999991</v>
      </c>
    </row>
    <row r="517" spans="1:5" x14ac:dyDescent="0.3">
      <c r="A517" s="4">
        <v>8.1416739999999998E-3</v>
      </c>
      <c r="B517">
        <f t="shared" si="28"/>
        <v>3.748570056586555E-3</v>
      </c>
      <c r="D517" s="4">
        <v>6.7</v>
      </c>
      <c r="E517">
        <f t="shared" si="29"/>
        <v>5.2900000000000197E-2</v>
      </c>
    </row>
    <row r="518" spans="1:5" x14ac:dyDescent="0.3">
      <c r="A518" s="4">
        <v>4.7113795E-2</v>
      </c>
      <c r="B518">
        <f t="shared" si="28"/>
        <v>4.952158596436717E-4</v>
      </c>
      <c r="D518" s="4">
        <v>6</v>
      </c>
      <c r="E518">
        <f t="shared" si="29"/>
        <v>0.22089999999999976</v>
      </c>
    </row>
    <row r="519" spans="1:5" x14ac:dyDescent="0.3">
      <c r="A519" s="4">
        <v>0.14748498900000001</v>
      </c>
      <c r="B519">
        <f t="shared" si="28"/>
        <v>6.1023825498928916E-3</v>
      </c>
      <c r="D519" s="4">
        <v>6.7</v>
      </c>
      <c r="E519">
        <f t="shared" si="29"/>
        <v>5.2900000000000197E-2</v>
      </c>
    </row>
    <row r="520" spans="1:5" x14ac:dyDescent="0.3">
      <c r="A520" s="4">
        <v>4.8020729999999998E-2</v>
      </c>
      <c r="B520">
        <f t="shared" si="28"/>
        <v>4.5567353261054635E-4</v>
      </c>
      <c r="D520" s="4">
        <v>6.9</v>
      </c>
      <c r="E520">
        <f t="shared" si="29"/>
        <v>0.18490000000000051</v>
      </c>
    </row>
    <row r="521" spans="1:5" x14ac:dyDescent="0.3">
      <c r="A521" s="4">
        <v>4.2931250999999997E-2</v>
      </c>
      <c r="B521">
        <f t="shared" si="28"/>
        <v>6.9886156819334389E-4</v>
      </c>
      <c r="D521" s="4">
        <v>6.4</v>
      </c>
      <c r="E521">
        <f t="shared" si="29"/>
        <v>4.8999999999999157E-3</v>
      </c>
    </row>
    <row r="522" spans="1:5" x14ac:dyDescent="0.3">
      <c r="A522" s="4">
        <v>0.35437505499999999</v>
      </c>
      <c r="B522">
        <f t="shared" si="28"/>
        <v>8.1229454031212844E-2</v>
      </c>
      <c r="D522" s="4">
        <v>6.6</v>
      </c>
      <c r="E522">
        <f t="shared" si="29"/>
        <v>1.6899999999999971E-2</v>
      </c>
    </row>
    <row r="523" spans="1:5" x14ac:dyDescent="0.3">
      <c r="A523" s="4">
        <v>5.2995987000000001E-2</v>
      </c>
      <c r="B523">
        <f t="shared" si="28"/>
        <v>2.6801795809806861E-4</v>
      </c>
      <c r="D523" s="4">
        <v>6.1</v>
      </c>
      <c r="E523">
        <f t="shared" si="29"/>
        <v>0.13690000000000008</v>
      </c>
    </row>
    <row r="524" spans="1:5" x14ac:dyDescent="0.3">
      <c r="A524" s="4">
        <v>0.330790847</v>
      </c>
      <c r="B524">
        <f t="shared" si="28"/>
        <v>6.8342301765012242E-2</v>
      </c>
      <c r="D524" s="4">
        <v>6</v>
      </c>
      <c r="E524">
        <f t="shared" si="29"/>
        <v>0.22089999999999976</v>
      </c>
    </row>
    <row r="525" spans="1:5" x14ac:dyDescent="0.3">
      <c r="A525" s="4">
        <v>0.105383086</v>
      </c>
      <c r="B525">
        <f t="shared" si="28"/>
        <v>1.2971410898198407E-3</v>
      </c>
      <c r="D525" s="4">
        <v>5.9</v>
      </c>
      <c r="E525">
        <f t="shared" si="29"/>
        <v>0.3248999999999993</v>
      </c>
    </row>
    <row r="526" spans="1:5" x14ac:dyDescent="0.3">
      <c r="A526" s="4">
        <v>1.0124022999999999E-2</v>
      </c>
      <c r="B526">
        <f t="shared" si="28"/>
        <v>3.5097588810421095E-3</v>
      </c>
      <c r="D526" s="4">
        <v>7</v>
      </c>
      <c r="E526">
        <f t="shared" si="29"/>
        <v>0.28090000000000026</v>
      </c>
    </row>
    <row r="527" spans="1:5" x14ac:dyDescent="0.3">
      <c r="A527" s="4">
        <v>1.563718E-3</v>
      </c>
      <c r="B527">
        <f t="shared" si="28"/>
        <v>4.5973177335538332E-3</v>
      </c>
      <c r="D527" s="4">
        <v>6.3</v>
      </c>
      <c r="E527">
        <f t="shared" si="29"/>
        <v>2.8899999999999974E-2</v>
      </c>
    </row>
    <row r="528" spans="1:5" x14ac:dyDescent="0.3">
      <c r="A528" s="4">
        <v>0.115532253</v>
      </c>
      <c r="B528">
        <f t="shared" si="28"/>
        <v>2.1312083313653521E-3</v>
      </c>
      <c r="D528" s="4">
        <v>6.8</v>
      </c>
      <c r="E528">
        <f t="shared" si="29"/>
        <v>0.10890000000000005</v>
      </c>
    </row>
    <row r="529" spans="1:5" x14ac:dyDescent="0.3">
      <c r="A529" s="4">
        <v>6.02777E-3</v>
      </c>
      <c r="B529">
        <f t="shared" ref="B529:B592" si="30">(A529-$F$19)^2</f>
        <v>4.0118885887479323E-3</v>
      </c>
      <c r="D529" s="4">
        <v>6.7</v>
      </c>
      <c r="E529">
        <f t="shared" si="29"/>
        <v>5.2900000000000197E-2</v>
      </c>
    </row>
    <row r="530" spans="1:5" x14ac:dyDescent="0.3">
      <c r="A530" s="4">
        <v>1.8568643999999999E-2</v>
      </c>
      <c r="B530">
        <f t="shared" si="30"/>
        <v>2.5804974589232711E-3</v>
      </c>
      <c r="D530" s="8"/>
    </row>
    <row r="531" spans="1:5" x14ac:dyDescent="0.3">
      <c r="A531" s="4">
        <v>2.0673581999999999E-2</v>
      </c>
      <c r="B531">
        <f t="shared" si="30"/>
        <v>2.3710724284904268E-3</v>
      </c>
      <c r="D531" s="8"/>
    </row>
    <row r="532" spans="1:5" x14ac:dyDescent="0.3">
      <c r="A532" s="4">
        <v>8.9838282000000005E-2</v>
      </c>
      <c r="B532">
        <f t="shared" si="30"/>
        <v>4.1906351891649951E-4</v>
      </c>
    </row>
    <row r="533" spans="1:5" x14ac:dyDescent="0.3">
      <c r="A533" s="4">
        <v>8.25E-5</v>
      </c>
      <c r="B533">
        <f t="shared" si="30"/>
        <v>4.8003753378305552E-3</v>
      </c>
    </row>
    <row r="534" spans="1:5" x14ac:dyDescent="0.3">
      <c r="A534" s="4">
        <v>0.23520461000000001</v>
      </c>
      <c r="B534">
        <f t="shared" si="30"/>
        <v>2.7502032951113232E-2</v>
      </c>
    </row>
    <row r="535" spans="1:5" x14ac:dyDescent="0.3">
      <c r="A535" s="4">
        <v>4.0580620999999997E-2</v>
      </c>
      <c r="B535">
        <f t="shared" si="30"/>
        <v>8.2866949201884752E-4</v>
      </c>
    </row>
    <row r="536" spans="1:5" x14ac:dyDescent="0.3">
      <c r="A536" s="4">
        <v>2.56346E-3</v>
      </c>
      <c r="B536">
        <f t="shared" si="30"/>
        <v>4.4627451582037285E-3</v>
      </c>
    </row>
    <row r="537" spans="1:5" x14ac:dyDescent="0.3">
      <c r="A537" s="4">
        <v>1.2214469E-2</v>
      </c>
      <c r="B537">
        <f t="shared" si="30"/>
        <v>3.2664393492583535E-3</v>
      </c>
    </row>
    <row r="538" spans="1:5" x14ac:dyDescent="0.3">
      <c r="A538" s="4">
        <v>0.19175117899999999</v>
      </c>
      <c r="B538">
        <f t="shared" si="30"/>
        <v>1.4977828276160033E-2</v>
      </c>
    </row>
    <row r="539" spans="1:5" x14ac:dyDescent="0.3">
      <c r="A539" s="4">
        <v>1.5710958000000001E-2</v>
      </c>
      <c r="B539">
        <f t="shared" si="30"/>
        <v>2.8789967072296706E-3</v>
      </c>
    </row>
    <row r="540" spans="1:5" x14ac:dyDescent="0.3">
      <c r="A540" s="4">
        <v>7.2781360000000002E-3</v>
      </c>
      <c r="B540">
        <f t="shared" si="30"/>
        <v>3.8550569618459227E-3</v>
      </c>
    </row>
    <row r="541" spans="1:5" x14ac:dyDescent="0.3">
      <c r="A541" s="4">
        <v>5.0505328000000002E-2</v>
      </c>
      <c r="B541">
        <f t="shared" si="30"/>
        <v>3.5577176267116256E-4</v>
      </c>
    </row>
    <row r="542" spans="1:5" x14ac:dyDescent="0.3">
      <c r="A542" s="4">
        <v>0.26518350800000001</v>
      </c>
      <c r="B542">
        <f t="shared" si="30"/>
        <v>3.8344010415050728E-2</v>
      </c>
    </row>
    <row r="543" spans="1:5" x14ac:dyDescent="0.3">
      <c r="A543" s="4">
        <v>5.4575439999999999E-3</v>
      </c>
      <c r="B543">
        <f t="shared" si="30"/>
        <v>4.0844493728395999E-3</v>
      </c>
    </row>
    <row r="544" spans="1:5" x14ac:dyDescent="0.3">
      <c r="A544" s="4">
        <v>1.3887076999999999E-2</v>
      </c>
      <c r="B544">
        <f t="shared" si="30"/>
        <v>3.0780485993834846E-3</v>
      </c>
    </row>
    <row r="545" spans="1:2" x14ac:dyDescent="0.3">
      <c r="A545" s="4">
        <v>6.5942443000000003E-2</v>
      </c>
      <c r="B545">
        <f t="shared" si="30"/>
        <v>1.1729241459115234E-5</v>
      </c>
    </row>
    <row r="546" spans="1:2" x14ac:dyDescent="0.3">
      <c r="A546" s="4">
        <v>3.3640390000000001E-3</v>
      </c>
      <c r="B546">
        <f t="shared" si="30"/>
        <v>4.356422676532916E-3</v>
      </c>
    </row>
    <row r="547" spans="1:2" x14ac:dyDescent="0.3">
      <c r="A547" s="4">
        <v>3.0754099999999999E-2</v>
      </c>
      <c r="B547">
        <f t="shared" si="30"/>
        <v>1.4909746592197902E-3</v>
      </c>
    </row>
    <row r="548" spans="1:2" x14ac:dyDescent="0.3">
      <c r="A548" s="4">
        <v>0.20602747299999999</v>
      </c>
      <c r="B548">
        <f t="shared" si="30"/>
        <v>1.8676019005572829E-2</v>
      </c>
    </row>
    <row r="549" spans="1:2" x14ac:dyDescent="0.3">
      <c r="A549" s="4">
        <v>5.4299999999999998E-5</v>
      </c>
      <c r="B549">
        <f t="shared" si="30"/>
        <v>4.8042837924639299E-3</v>
      </c>
    </row>
    <row r="550" spans="1:2" x14ac:dyDescent="0.3">
      <c r="A550" s="4">
        <v>4.1463946000000002E-2</v>
      </c>
      <c r="B550">
        <f t="shared" si="30"/>
        <v>7.7859387282095739E-4</v>
      </c>
    </row>
    <row r="551" spans="1:2" x14ac:dyDescent="0.3">
      <c r="A551" s="4">
        <v>3.8205958999999998E-2</v>
      </c>
      <c r="B551">
        <f t="shared" si="30"/>
        <v>9.710254969600053E-4</v>
      </c>
    </row>
    <row r="552" spans="1:2" x14ac:dyDescent="0.3">
      <c r="A552" s="4">
        <v>2.0092408999999999E-2</v>
      </c>
      <c r="B552">
        <f t="shared" si="30"/>
        <v>2.4280090703304464E-3</v>
      </c>
    </row>
    <row r="553" spans="1:2" x14ac:dyDescent="0.3">
      <c r="A553" s="4">
        <v>7.8884013000000003E-2</v>
      </c>
      <c r="B553">
        <f t="shared" si="30"/>
        <v>9.0568948971222693E-5</v>
      </c>
    </row>
    <row r="554" spans="1:2" x14ac:dyDescent="0.3">
      <c r="A554" s="4">
        <v>2.8484448999999998E-2</v>
      </c>
      <c r="B554">
        <f t="shared" si="30"/>
        <v>1.6714026831275797E-3</v>
      </c>
    </row>
    <row r="555" spans="1:2" x14ac:dyDescent="0.3">
      <c r="A555" s="4">
        <v>1.630158E-3</v>
      </c>
      <c r="B555">
        <f t="shared" si="30"/>
        <v>4.5883124156888971E-3</v>
      </c>
    </row>
    <row r="556" spans="1:2" x14ac:dyDescent="0.3">
      <c r="A556" s="4">
        <v>5.0613241000000003E-2</v>
      </c>
      <c r="B556">
        <f t="shared" si="30"/>
        <v>3.5171251664786561E-4</v>
      </c>
    </row>
    <row r="557" spans="1:2" x14ac:dyDescent="0.3">
      <c r="A557" s="4">
        <v>3.4070741000000002E-2</v>
      </c>
      <c r="B557">
        <f t="shared" si="30"/>
        <v>1.2458429134693341E-3</v>
      </c>
    </row>
    <row r="558" spans="1:2" x14ac:dyDescent="0.3">
      <c r="A558" s="4">
        <v>0.30013125200000002</v>
      </c>
      <c r="B558">
        <f t="shared" si="30"/>
        <v>5.3252028764836278E-2</v>
      </c>
    </row>
    <row r="559" spans="1:2" x14ac:dyDescent="0.3">
      <c r="A559" s="4">
        <v>0.140510631</v>
      </c>
      <c r="B559">
        <f t="shared" si="30"/>
        <v>5.0613819382344175E-3</v>
      </c>
    </row>
    <row r="560" spans="1:2" x14ac:dyDescent="0.3">
      <c r="A560" s="4">
        <v>3.4913587000000003E-2</v>
      </c>
      <c r="B560">
        <f t="shared" si="30"/>
        <v>1.1870542751419334E-3</v>
      </c>
    </row>
    <row r="561" spans="1:2" x14ac:dyDescent="0.3">
      <c r="A561" s="4">
        <v>0.10917441</v>
      </c>
      <c r="B561">
        <f t="shared" si="30"/>
        <v>1.5846107024194036E-3</v>
      </c>
    </row>
    <row r="562" spans="1:2" x14ac:dyDescent="0.3">
      <c r="A562" s="4">
        <v>8.4469146999999994E-2</v>
      </c>
      <c r="B562">
        <f t="shared" si="30"/>
        <v>2.280675643111334E-4</v>
      </c>
    </row>
    <row r="563" spans="1:2" x14ac:dyDescent="0.3">
      <c r="A563" s="4">
        <v>8.9311960000000006E-3</v>
      </c>
      <c r="B563">
        <f t="shared" si="30"/>
        <v>3.6525155373298163E-3</v>
      </c>
    </row>
    <row r="564" spans="1:2" x14ac:dyDescent="0.3">
      <c r="A564" s="4">
        <v>0.21761446600000001</v>
      </c>
      <c r="B564">
        <f t="shared" si="30"/>
        <v>2.1977239715079356E-2</v>
      </c>
    </row>
    <row r="565" spans="1:2" x14ac:dyDescent="0.3">
      <c r="A565" s="4">
        <v>1.938787E-3</v>
      </c>
      <c r="B565">
        <f t="shared" si="30"/>
        <v>4.5465964111594641E-3</v>
      </c>
    </row>
    <row r="566" spans="1:2" x14ac:dyDescent="0.3">
      <c r="A566" s="4">
        <v>4.8623011000000001E-2</v>
      </c>
      <c r="B566">
        <f t="shared" si="30"/>
        <v>4.3032307900951912E-4</v>
      </c>
    </row>
    <row r="567" spans="1:2" x14ac:dyDescent="0.3">
      <c r="A567" s="4">
        <v>4.1023189000000002E-2</v>
      </c>
      <c r="B567">
        <f t="shared" si="30"/>
        <v>8.0338528475786247E-4</v>
      </c>
    </row>
    <row r="568" spans="1:2" x14ac:dyDescent="0.3">
      <c r="A568" s="4">
        <v>1.9672517E-2</v>
      </c>
      <c r="B568">
        <f t="shared" si="30"/>
        <v>2.4695655951529035E-3</v>
      </c>
    </row>
    <row r="569" spans="1:2" x14ac:dyDescent="0.3">
      <c r="A569" s="4">
        <v>7.2482299999999998E-4</v>
      </c>
      <c r="B569">
        <f t="shared" si="30"/>
        <v>4.7117815512580088E-3</v>
      </c>
    </row>
    <row r="570" spans="1:2" x14ac:dyDescent="0.3">
      <c r="A570" s="4">
        <v>9.7044700000000004E-4</v>
      </c>
      <c r="B570">
        <f t="shared" si="30"/>
        <v>4.6781214318412359E-3</v>
      </c>
    </row>
    <row r="571" spans="1:2" x14ac:dyDescent="0.3">
      <c r="A571" s="4">
        <v>1.7038107E-2</v>
      </c>
      <c r="B571">
        <f t="shared" si="30"/>
        <v>2.7383382669976908E-3</v>
      </c>
    </row>
    <row r="572" spans="1:2" x14ac:dyDescent="0.3">
      <c r="A572" s="4">
        <v>5.7607789999999999E-2</v>
      </c>
      <c r="B572">
        <f t="shared" si="30"/>
        <v>1.3828468822763679E-4</v>
      </c>
    </row>
    <row r="573" spans="1:2" x14ac:dyDescent="0.3">
      <c r="A573" s="4">
        <v>8.3636424000000001E-2</v>
      </c>
      <c r="B573">
        <f t="shared" si="30"/>
        <v>2.036095829945534E-4</v>
      </c>
    </row>
    <row r="574" spans="1:2" x14ac:dyDescent="0.3">
      <c r="A574" s="4">
        <v>3.2811688999999998E-2</v>
      </c>
      <c r="B574">
        <f t="shared" si="30"/>
        <v>1.3363083832875328E-3</v>
      </c>
    </row>
    <row r="575" spans="1:2" x14ac:dyDescent="0.3">
      <c r="A575" s="4">
        <v>3.0827126E-2</v>
      </c>
      <c r="B575">
        <f t="shared" si="30"/>
        <v>1.4853404655446117E-3</v>
      </c>
    </row>
    <row r="576" spans="1:2" x14ac:dyDescent="0.3">
      <c r="A576" s="4">
        <v>8.1626089999999995E-3</v>
      </c>
      <c r="B576">
        <f t="shared" si="30"/>
        <v>3.7460069803697668E-3</v>
      </c>
    </row>
    <row r="577" spans="1:2" x14ac:dyDescent="0.3">
      <c r="A577" s="4">
        <v>3.804825E-3</v>
      </c>
      <c r="B577">
        <f t="shared" si="30"/>
        <v>4.2984303940219407E-3</v>
      </c>
    </row>
    <row r="578" spans="1:2" x14ac:dyDescent="0.3">
      <c r="A578" s="4">
        <v>0.415196905</v>
      </c>
      <c r="B578">
        <f t="shared" si="30"/>
        <v>0.11959815649040607</v>
      </c>
    </row>
    <row r="579" spans="1:2" x14ac:dyDescent="0.3">
      <c r="A579" s="4">
        <v>3.5811726000000002E-2</v>
      </c>
      <c r="B579">
        <f t="shared" si="30"/>
        <v>1.1259725880744158E-3</v>
      </c>
    </row>
    <row r="580" spans="1:2" x14ac:dyDescent="0.3">
      <c r="A580" s="4">
        <v>1.42E-5</v>
      </c>
      <c r="B580">
        <f t="shared" si="30"/>
        <v>4.8098442983435137E-3</v>
      </c>
    </row>
    <row r="581" spans="1:2" x14ac:dyDescent="0.3">
      <c r="A581" s="4">
        <v>9.1979969999999994E-3</v>
      </c>
      <c r="B581">
        <f t="shared" si="30"/>
        <v>3.6203379256101111E-3</v>
      </c>
    </row>
    <row r="582" spans="1:2" x14ac:dyDescent="0.3">
      <c r="A582" s="4">
        <v>8.9475179999999998E-3</v>
      </c>
      <c r="B582">
        <f t="shared" si="30"/>
        <v>3.6505429294839565E-3</v>
      </c>
    </row>
    <row r="583" spans="1:2" x14ac:dyDescent="0.3">
      <c r="A583" s="4">
        <v>5.8100000000000003E-6</v>
      </c>
      <c r="B583">
        <f t="shared" si="30"/>
        <v>4.8110081127638853E-3</v>
      </c>
    </row>
    <row r="584" spans="1:2" x14ac:dyDescent="0.3">
      <c r="A584" s="4">
        <v>6.5883300000000005E-4</v>
      </c>
      <c r="B584">
        <f t="shared" si="30"/>
        <v>4.7208453322680286E-3</v>
      </c>
    </row>
    <row r="585" spans="1:2" x14ac:dyDescent="0.3">
      <c r="A585" s="4">
        <v>0.16012741</v>
      </c>
      <c r="B585">
        <f t="shared" si="30"/>
        <v>8.2374082737732071E-3</v>
      </c>
    </row>
    <row r="586" spans="1:2" x14ac:dyDescent="0.3">
      <c r="A586" s="4">
        <v>0.10468294</v>
      </c>
      <c r="B586">
        <f t="shared" si="30"/>
        <v>1.2471985946386037E-3</v>
      </c>
    </row>
    <row r="587" spans="1:2" x14ac:dyDescent="0.3">
      <c r="A587" s="4">
        <v>5.4781700000000003E-2</v>
      </c>
      <c r="B587">
        <f t="shared" si="30"/>
        <v>2.127380067665453E-4</v>
      </c>
    </row>
    <row r="588" spans="1:2" x14ac:dyDescent="0.3">
      <c r="A588" s="4">
        <v>1.8053186999999998E-2</v>
      </c>
      <c r="B588">
        <f t="shared" si="30"/>
        <v>2.6331321396875842E-3</v>
      </c>
    </row>
    <row r="589" spans="1:2" x14ac:dyDescent="0.3">
      <c r="A589" s="4">
        <v>4.8352270000000001E-3</v>
      </c>
      <c r="B589">
        <f t="shared" si="30"/>
        <v>4.1643808331254849E-3</v>
      </c>
    </row>
    <row r="590" spans="1:2" x14ac:dyDescent="0.3">
      <c r="A590" s="4">
        <v>0.11324379399999999</v>
      </c>
      <c r="B590">
        <f t="shared" si="30"/>
        <v>1.9251519016460724E-3</v>
      </c>
    </row>
    <row r="591" spans="1:2" x14ac:dyDescent="0.3">
      <c r="A591" s="4">
        <v>2.7159127000000002E-2</v>
      </c>
      <c r="B591">
        <f t="shared" si="30"/>
        <v>1.7815248888950947E-3</v>
      </c>
    </row>
    <row r="592" spans="1:2" x14ac:dyDescent="0.3">
      <c r="A592" s="4">
        <v>0.197009091</v>
      </c>
      <c r="B592">
        <f t="shared" si="30"/>
        <v>1.6292441867013053E-2</v>
      </c>
    </row>
    <row r="593" spans="1:2" x14ac:dyDescent="0.3">
      <c r="A593" s="4">
        <v>2.4201481E-2</v>
      </c>
      <c r="B593">
        <f t="shared" ref="B593:B656" si="31">(A593-$F$19)^2</f>
        <v>2.0399458779378726E-3</v>
      </c>
    </row>
    <row r="594" spans="1:2" x14ac:dyDescent="0.3">
      <c r="A594" s="4">
        <v>0.118590098</v>
      </c>
      <c r="B594">
        <f t="shared" si="31"/>
        <v>2.4228896495420227E-3</v>
      </c>
    </row>
    <row r="595" spans="1:2" x14ac:dyDescent="0.3">
      <c r="A595" s="4">
        <v>3.9590975E-2</v>
      </c>
      <c r="B595">
        <f t="shared" si="31"/>
        <v>8.8662601793139102E-4</v>
      </c>
    </row>
    <row r="596" spans="1:2" x14ac:dyDescent="0.3">
      <c r="A596" s="4">
        <v>6.2015630000000002E-3</v>
      </c>
      <c r="B596">
        <f t="shared" si="31"/>
        <v>3.9899028793817732E-3</v>
      </c>
    </row>
    <row r="597" spans="1:2" x14ac:dyDescent="0.3">
      <c r="A597" s="4">
        <v>2.5748831E-2</v>
      </c>
      <c r="B597">
        <f t="shared" si="31"/>
        <v>1.9025656924349186E-3</v>
      </c>
    </row>
    <row r="598" spans="1:2" x14ac:dyDescent="0.3">
      <c r="A598" s="4">
        <v>9.0611652000000001E-2</v>
      </c>
      <c r="B598">
        <f t="shared" si="31"/>
        <v>4.5132499800302285E-4</v>
      </c>
    </row>
    <row r="599" spans="1:2" x14ac:dyDescent="0.3">
      <c r="A599" s="4">
        <v>3.7875891000000002E-2</v>
      </c>
      <c r="B599">
        <f t="shared" si="31"/>
        <v>9.9170512591038331E-4</v>
      </c>
    </row>
    <row r="600" spans="1:2" x14ac:dyDescent="0.3">
      <c r="A600" s="4">
        <v>0.58022288799999999</v>
      </c>
      <c r="B600">
        <f t="shared" si="31"/>
        <v>0.26097349205414083</v>
      </c>
    </row>
    <row r="601" spans="1:2" x14ac:dyDescent="0.3">
      <c r="A601" s="4">
        <v>6.8938830000000006E-2</v>
      </c>
      <c r="B601">
        <f t="shared" si="31"/>
        <v>1.8353599972065405E-7</v>
      </c>
    </row>
    <row r="602" spans="1:2" x14ac:dyDescent="0.3">
      <c r="A602" s="4">
        <v>4.117842E-2</v>
      </c>
      <c r="B602">
        <f t="shared" si="31"/>
        <v>7.9460963034383707E-4</v>
      </c>
    </row>
    <row r="603" spans="1:2" x14ac:dyDescent="0.3">
      <c r="A603" s="4">
        <v>9.0729220000000006E-3</v>
      </c>
      <c r="B603">
        <f t="shared" si="31"/>
        <v>3.6354049057566568E-3</v>
      </c>
    </row>
    <row r="604" spans="1:2" x14ac:dyDescent="0.3">
      <c r="A604" s="4">
        <v>0.101365787</v>
      </c>
      <c r="B604">
        <f t="shared" si="31"/>
        <v>1.023906945008711E-3</v>
      </c>
    </row>
    <row r="605" spans="1:2" x14ac:dyDescent="0.3">
      <c r="A605" s="4">
        <v>1.4782129999999999E-2</v>
      </c>
      <c r="B605">
        <f t="shared" si="31"/>
        <v>2.9795343447679896E-3</v>
      </c>
    </row>
    <row r="606" spans="1:2" x14ac:dyDescent="0.3">
      <c r="A606" s="4">
        <v>1.0321989999999999E-3</v>
      </c>
      <c r="B606">
        <f t="shared" si="31"/>
        <v>4.6696779675024303E-3</v>
      </c>
    </row>
    <row r="607" spans="1:2" x14ac:dyDescent="0.3">
      <c r="A607" s="4">
        <v>0.46543666</v>
      </c>
      <c r="B607">
        <f t="shared" si="31"/>
        <v>0.15687098465331517</v>
      </c>
    </row>
    <row r="608" spans="1:2" x14ac:dyDescent="0.3">
      <c r="A608" s="4">
        <v>5.6908800000000004E-4</v>
      </c>
      <c r="B608">
        <f t="shared" si="31"/>
        <v>4.7331858585880739E-3</v>
      </c>
    </row>
    <row r="609" spans="1:2" x14ac:dyDescent="0.3">
      <c r="A609" s="4">
        <v>1.6099999999999998E-5</v>
      </c>
      <c r="B609">
        <f t="shared" si="31"/>
        <v>4.8095807603976484E-3</v>
      </c>
    </row>
    <row r="610" spans="1:2" x14ac:dyDescent="0.3">
      <c r="A610" s="4">
        <v>7.0633315000000002E-2</v>
      </c>
      <c r="B610">
        <f t="shared" si="31"/>
        <v>1.6029433297388843E-6</v>
      </c>
    </row>
    <row r="611" spans="1:2" x14ac:dyDescent="0.3">
      <c r="A611" s="4">
        <v>3.7980093999999999E-2</v>
      </c>
      <c r="B611">
        <f t="shared" si="31"/>
        <v>9.8515299788389291E-4</v>
      </c>
    </row>
    <row r="612" spans="1:2" x14ac:dyDescent="0.3">
      <c r="A612" s="4">
        <v>0.14093101199999999</v>
      </c>
      <c r="B612">
        <f t="shared" si="31"/>
        <v>5.1213733172682362E-3</v>
      </c>
    </row>
    <row r="613" spans="1:2" x14ac:dyDescent="0.3">
      <c r="A613" s="4">
        <v>8.5434916E-2</v>
      </c>
      <c r="B613">
        <f t="shared" si="31"/>
        <v>2.5817017935055958E-4</v>
      </c>
    </row>
    <row r="614" spans="1:2" x14ac:dyDescent="0.3">
      <c r="A614" s="4">
        <v>5.9104627E-2</v>
      </c>
      <c r="B614">
        <f t="shared" si="31"/>
        <v>1.0532124646752283E-4</v>
      </c>
    </row>
    <row r="615" spans="1:2" x14ac:dyDescent="0.3">
      <c r="A615" s="4">
        <v>7.7179836000000002E-2</v>
      </c>
      <c r="B615">
        <f t="shared" si="31"/>
        <v>6.1036640364135256E-5</v>
      </c>
    </row>
    <row r="616" spans="1:2" x14ac:dyDescent="0.3">
      <c r="A616" s="4">
        <v>8.8450539999999998E-3</v>
      </c>
      <c r="B616">
        <f t="shared" si="31"/>
        <v>3.6629351213537365E-3</v>
      </c>
    </row>
    <row r="617" spans="1:2" x14ac:dyDescent="0.3">
      <c r="A617" s="4">
        <v>1.0975937E-2</v>
      </c>
      <c r="B617">
        <f t="shared" si="31"/>
        <v>3.4095443848375711E-3</v>
      </c>
    </row>
    <row r="618" spans="1:2" x14ac:dyDescent="0.3">
      <c r="A618" s="4">
        <v>5.5484810000000001E-3</v>
      </c>
      <c r="B618">
        <f t="shared" si="31"/>
        <v>4.0728341301422494E-3</v>
      </c>
    </row>
    <row r="619" spans="1:2" x14ac:dyDescent="0.3">
      <c r="A619" s="4">
        <v>1.5900689999999999E-3</v>
      </c>
      <c r="B619">
        <f t="shared" si="31"/>
        <v>4.5937450466589785E-3</v>
      </c>
    </row>
    <row r="620" spans="1:2" x14ac:dyDescent="0.3">
      <c r="A620" s="4">
        <v>1.159792E-3</v>
      </c>
      <c r="B620">
        <f t="shared" si="31"/>
        <v>4.6522561014438581E-3</v>
      </c>
    </row>
    <row r="621" spans="1:2" x14ac:dyDescent="0.3">
      <c r="A621" s="4">
        <v>7.0449019999999996E-3</v>
      </c>
      <c r="B621">
        <f t="shared" si="31"/>
        <v>3.8840739405838756E-3</v>
      </c>
    </row>
    <row r="622" spans="1:2" x14ac:dyDescent="0.3">
      <c r="A622" s="4">
        <v>3.105666E-2</v>
      </c>
      <c r="B622">
        <f t="shared" si="31"/>
        <v>1.467700617881018E-3</v>
      </c>
    </row>
    <row r="623" spans="1:2" x14ac:dyDescent="0.3">
      <c r="A623" s="4">
        <v>8.5242229000000003E-2</v>
      </c>
      <c r="B623">
        <f t="shared" si="31"/>
        <v>2.5201524345173519E-4</v>
      </c>
    </row>
    <row r="624" spans="1:2" x14ac:dyDescent="0.3">
      <c r="A624" s="4">
        <v>3.1962784000000001E-2</v>
      </c>
      <c r="B624">
        <f t="shared" si="31"/>
        <v>1.3990934047570034E-3</v>
      </c>
    </row>
    <row r="625" spans="1:2" x14ac:dyDescent="0.3">
      <c r="A625" s="4">
        <v>2.0244850000000002E-2</v>
      </c>
      <c r="B625">
        <f t="shared" si="31"/>
        <v>2.4130092992538368E-3</v>
      </c>
    </row>
    <row r="626" spans="1:2" x14ac:dyDescent="0.3">
      <c r="A626" s="4">
        <v>3.2594603999999999E-2</v>
      </c>
      <c r="B626">
        <f t="shared" si="31"/>
        <v>1.3522268332040971E-3</v>
      </c>
    </row>
    <row r="627" spans="1:2" x14ac:dyDescent="0.3">
      <c r="A627" s="4">
        <v>1.238704E-3</v>
      </c>
      <c r="B627">
        <f t="shared" si="31"/>
        <v>4.641497556113902E-3</v>
      </c>
    </row>
    <row r="628" spans="1:2" x14ac:dyDescent="0.3">
      <c r="A628" s="4">
        <v>6.4783449999999999E-3</v>
      </c>
      <c r="B628">
        <f t="shared" si="31"/>
        <v>3.955013242271343E-3</v>
      </c>
    </row>
    <row r="629" spans="1:2" x14ac:dyDescent="0.3">
      <c r="A629" s="4">
        <v>1.4212743E-2</v>
      </c>
      <c r="B629">
        <f t="shared" si="31"/>
        <v>3.0420186515373419E-3</v>
      </c>
    </row>
    <row r="630" spans="1:2" x14ac:dyDescent="0.3">
      <c r="A630" s="4">
        <v>2.0309899999999999E-3</v>
      </c>
      <c r="B630">
        <f t="shared" si="31"/>
        <v>4.5341707010611637E-3</v>
      </c>
    </row>
    <row r="631" spans="1:2" x14ac:dyDescent="0.3">
      <c r="A631" s="4">
        <v>5.7449739999999999E-3</v>
      </c>
      <c r="B631">
        <f t="shared" si="31"/>
        <v>4.0477928604171504E-3</v>
      </c>
    </row>
    <row r="632" spans="1:2" x14ac:dyDescent="0.3">
      <c r="A632" s="4">
        <v>5.1632399999999997E-4</v>
      </c>
      <c r="B632">
        <f t="shared" si="31"/>
        <v>4.7404487741193766E-3</v>
      </c>
    </row>
    <row r="633" spans="1:2" x14ac:dyDescent="0.3">
      <c r="A633" s="4">
        <v>0.21328924799999999</v>
      </c>
      <c r="B633">
        <f t="shared" si="31"/>
        <v>2.0713544093936193E-2</v>
      </c>
    </row>
    <row r="634" spans="1:2" x14ac:dyDescent="0.3">
      <c r="A634" s="4">
        <v>5.3167459999999998E-3</v>
      </c>
      <c r="B634">
        <f t="shared" si="31"/>
        <v>4.10246591195768E-3</v>
      </c>
    </row>
    <row r="635" spans="1:2" x14ac:dyDescent="0.3">
      <c r="A635" s="4">
        <v>3.4323600000000002E-4</v>
      </c>
      <c r="B635">
        <f t="shared" si="31"/>
        <v>4.7643132686244925E-3</v>
      </c>
    </row>
    <row r="636" spans="1:2" x14ac:dyDescent="0.3">
      <c r="A636" s="4">
        <v>6.8777036999999999E-2</v>
      </c>
      <c r="B636">
        <f t="shared" si="31"/>
        <v>3.4834078200487577E-7</v>
      </c>
    </row>
    <row r="637" spans="1:2" x14ac:dyDescent="0.3">
      <c r="A637" s="4">
        <v>4.01569E-4</v>
      </c>
      <c r="B637">
        <f t="shared" si="31"/>
        <v>4.7562639167940349E-3</v>
      </c>
    </row>
    <row r="638" spans="1:2" x14ac:dyDescent="0.3">
      <c r="A638" s="4">
        <v>7.0782980000000002E-3</v>
      </c>
      <c r="B638">
        <f t="shared" si="31"/>
        <v>3.8799124222090504E-3</v>
      </c>
    </row>
    <row r="639" spans="1:2" x14ac:dyDescent="0.3">
      <c r="A639" s="4">
        <v>7.8419473000000003E-2</v>
      </c>
      <c r="B639">
        <f t="shared" si="31"/>
        <v>8.1942903869110454E-5</v>
      </c>
    </row>
    <row r="640" spans="1:2" x14ac:dyDescent="0.3">
      <c r="A640" s="4">
        <v>0.27600680599999999</v>
      </c>
      <c r="B640">
        <f t="shared" si="31"/>
        <v>4.2699909816250763E-2</v>
      </c>
    </row>
    <row r="641" spans="1:2" x14ac:dyDescent="0.3">
      <c r="A641" s="4">
        <v>3.3105869000000003E-2</v>
      </c>
      <c r="B641">
        <f t="shared" si="31"/>
        <v>1.3148871005750499E-3</v>
      </c>
    </row>
    <row r="642" spans="1:2" x14ac:dyDescent="0.3">
      <c r="A642" s="4">
        <v>0.114189078</v>
      </c>
      <c r="B642">
        <f t="shared" si="31"/>
        <v>2.0089970705061775E-3</v>
      </c>
    </row>
    <row r="643" spans="1:2" x14ac:dyDescent="0.3">
      <c r="A643" s="4">
        <v>0.144822061</v>
      </c>
      <c r="B643">
        <f t="shared" si="31"/>
        <v>5.693429858625778E-3</v>
      </c>
    </row>
    <row r="644" spans="1:2" x14ac:dyDescent="0.3">
      <c r="A644" s="4">
        <v>0.167426467</v>
      </c>
      <c r="B644">
        <f t="shared" si="31"/>
        <v>9.6156118003315732E-3</v>
      </c>
    </row>
    <row r="645" spans="1:2" x14ac:dyDescent="0.3">
      <c r="A645" s="4">
        <v>6.7199999999999994E-5</v>
      </c>
      <c r="B645">
        <f t="shared" si="31"/>
        <v>4.8024956849956829E-3</v>
      </c>
    </row>
    <row r="646" spans="1:2" x14ac:dyDescent="0.3">
      <c r="A646" s="4">
        <v>3.2655599999999998E-4</v>
      </c>
      <c r="B646">
        <f t="shared" si="31"/>
        <v>4.7666161876542676E-3</v>
      </c>
    </row>
    <row r="647" spans="1:2" x14ac:dyDescent="0.3">
      <c r="A647" s="4">
        <v>9.8400000000000007E-5</v>
      </c>
      <c r="B647">
        <f t="shared" si="31"/>
        <v>4.798172335876206E-3</v>
      </c>
    </row>
    <row r="648" spans="1:2" x14ac:dyDescent="0.3">
      <c r="A648" s="4">
        <v>5.4042191000000003E-2</v>
      </c>
      <c r="B648">
        <f t="shared" si="31"/>
        <v>2.3485715803191095E-4</v>
      </c>
    </row>
    <row r="649" spans="1:2" x14ac:dyDescent="0.3">
      <c r="A649" s="4">
        <v>5.3169000000000003E-3</v>
      </c>
      <c r="B649">
        <f t="shared" si="31"/>
        <v>4.1024461844289305E-3</v>
      </c>
    </row>
    <row r="650" spans="1:2" x14ac:dyDescent="0.3">
      <c r="A650" s="4">
        <v>1.5715816000000001E-2</v>
      </c>
      <c r="B650">
        <f t="shared" si="31"/>
        <v>2.8784754063840385E-3</v>
      </c>
    </row>
    <row r="651" spans="1:2" x14ac:dyDescent="0.3">
      <c r="A651" s="4">
        <v>2.5057531000000001E-2</v>
      </c>
      <c r="B651">
        <f t="shared" si="31"/>
        <v>1.9633504018147997E-3</v>
      </c>
    </row>
    <row r="652" spans="1:2" x14ac:dyDescent="0.3">
      <c r="A652" s="4">
        <v>3.6753662999999999E-2</v>
      </c>
      <c r="B652">
        <f t="shared" si="31"/>
        <v>1.0636454710887355E-3</v>
      </c>
    </row>
    <row r="653" spans="1:2" x14ac:dyDescent="0.3">
      <c r="A653" s="4">
        <v>1.8433699999999999E-4</v>
      </c>
      <c r="B653">
        <f t="shared" si="31"/>
        <v>4.7862742082631707E-3</v>
      </c>
    </row>
    <row r="654" spans="1:2" x14ac:dyDescent="0.3">
      <c r="A654" s="4">
        <v>2.1942145E-2</v>
      </c>
      <c r="B654">
        <f t="shared" si="31"/>
        <v>2.2491397322475385E-3</v>
      </c>
    </row>
    <row r="655" spans="1:2" x14ac:dyDescent="0.3">
      <c r="A655" s="4">
        <v>1.0424655E-2</v>
      </c>
      <c r="B655">
        <f t="shared" si="31"/>
        <v>3.4742284464035957E-3</v>
      </c>
    </row>
    <row r="656" spans="1:2" x14ac:dyDescent="0.3">
      <c r="A656" s="4">
        <v>0.213626071</v>
      </c>
      <c r="B656">
        <f t="shared" si="31"/>
        <v>2.0810610027985413E-2</v>
      </c>
    </row>
    <row r="657" spans="1:2" x14ac:dyDescent="0.3">
      <c r="A657" s="4">
        <v>2.4195599000000002E-2</v>
      </c>
      <c r="B657">
        <f t="shared" ref="B657:B720" si="32">(A657-$F$19)^2</f>
        <v>2.0404772425366398E-3</v>
      </c>
    </row>
    <row r="658" spans="1:2" x14ac:dyDescent="0.3">
      <c r="A658" s="4">
        <v>5.3389589999999999E-3</v>
      </c>
      <c r="B658">
        <f t="shared" si="32"/>
        <v>4.0996208980834106E-3</v>
      </c>
    </row>
    <row r="659" spans="1:2" x14ac:dyDescent="0.3">
      <c r="A659" s="4">
        <v>7.1670944E-2</v>
      </c>
      <c r="B659">
        <f t="shared" si="32"/>
        <v>5.3070474326264989E-6</v>
      </c>
    </row>
    <row r="660" spans="1:2" x14ac:dyDescent="0.3">
      <c r="A660" s="4">
        <v>6.8960587000000004E-2</v>
      </c>
      <c r="B660">
        <f t="shared" si="32"/>
        <v>1.6536748976405077E-7</v>
      </c>
    </row>
    <row r="661" spans="1:2" x14ac:dyDescent="0.3">
      <c r="A661" s="4">
        <v>0.12354294</v>
      </c>
      <c r="B661">
        <f t="shared" si="32"/>
        <v>2.9350063602670766E-3</v>
      </c>
    </row>
    <row r="662" spans="1:2" x14ac:dyDescent="0.3">
      <c r="A662" s="4">
        <v>8.7124439999999997E-3</v>
      </c>
      <c r="B662">
        <f t="shared" si="32"/>
        <v>3.6790044012065576E-3</v>
      </c>
    </row>
    <row r="663" spans="1:2" x14ac:dyDescent="0.3">
      <c r="A663" s="4">
        <v>4.8799710000000003E-2</v>
      </c>
      <c r="B663">
        <f t="shared" si="32"/>
        <v>4.2302333214647587E-4</v>
      </c>
    </row>
    <row r="664" spans="1:2" x14ac:dyDescent="0.3">
      <c r="A664" s="4">
        <v>6.9748463999999996E-2</v>
      </c>
      <c r="B664">
        <f t="shared" si="32"/>
        <v>1.4533096255946967E-7</v>
      </c>
    </row>
    <row r="665" spans="1:2" x14ac:dyDescent="0.3">
      <c r="A665" s="4">
        <v>3.2228883999999999E-2</v>
      </c>
      <c r="B665">
        <f t="shared" si="32"/>
        <v>1.3792575619424111E-3</v>
      </c>
    </row>
    <row r="666" spans="1:2" x14ac:dyDescent="0.3">
      <c r="A666" s="4">
        <v>2.0145587E-2</v>
      </c>
      <c r="B666">
        <f t="shared" si="32"/>
        <v>2.4227712241961011E-3</v>
      </c>
    </row>
    <row r="667" spans="1:2" x14ac:dyDescent="0.3">
      <c r="A667" s="4">
        <v>4.0819979999999999E-3</v>
      </c>
      <c r="B667">
        <f t="shared" si="32"/>
        <v>4.2621629558243579E-3</v>
      </c>
    </row>
    <row r="668" spans="1:2" x14ac:dyDescent="0.3">
      <c r="A668" s="4">
        <v>8.0026972000000002E-2</v>
      </c>
      <c r="B668">
        <f t="shared" si="32"/>
        <v>1.1362986462411562E-4</v>
      </c>
    </row>
    <row r="669" spans="1:2" x14ac:dyDescent="0.3">
      <c r="A669" s="4">
        <v>4.3838602999999997E-2</v>
      </c>
      <c r="B669">
        <f t="shared" si="32"/>
        <v>6.5171135901694293E-4</v>
      </c>
    </row>
    <row r="670" spans="1:2" x14ac:dyDescent="0.3">
      <c r="A670" s="4">
        <v>3.9503851999999999E-2</v>
      </c>
      <c r="B670">
        <f t="shared" si="32"/>
        <v>8.9182200359696584E-4</v>
      </c>
    </row>
    <row r="671" spans="1:2" x14ac:dyDescent="0.3">
      <c r="A671" s="4">
        <v>0.38547858099999999</v>
      </c>
      <c r="B671">
        <f t="shared" si="32"/>
        <v>9.9926379265675352E-2</v>
      </c>
    </row>
    <row r="672" spans="1:2" x14ac:dyDescent="0.3">
      <c r="A672" s="4">
        <v>1.4535174999999999E-2</v>
      </c>
      <c r="B672">
        <f t="shared" si="32"/>
        <v>3.0065554637225557E-3</v>
      </c>
    </row>
    <row r="673" spans="1:2" x14ac:dyDescent="0.3">
      <c r="A673" s="4">
        <v>2.7934710000000001E-3</v>
      </c>
      <c r="B673">
        <f t="shared" si="32"/>
        <v>4.4320668543127214E-3</v>
      </c>
    </row>
    <row r="674" spans="1:2" x14ac:dyDescent="0.3">
      <c r="A674" s="4">
        <v>6.852187E-3</v>
      </c>
      <c r="B674">
        <f t="shared" si="32"/>
        <v>3.9081319787825286E-3</v>
      </c>
    </row>
    <row r="675" spans="1:2" x14ac:dyDescent="0.3">
      <c r="A675" s="4">
        <v>5.7082799999999996E-3</v>
      </c>
      <c r="B675">
        <f t="shared" si="32"/>
        <v>4.0524633177986503E-3</v>
      </c>
    </row>
    <row r="676" spans="1:2" x14ac:dyDescent="0.3">
      <c r="A676" s="4">
        <v>6.7033704E-2</v>
      </c>
      <c r="B676">
        <f t="shared" si="32"/>
        <v>5.4453950109821346E-6</v>
      </c>
    </row>
    <row r="677" spans="1:2" x14ac:dyDescent="0.3">
      <c r="A677" s="4">
        <v>5.9139459999999998E-2</v>
      </c>
      <c r="B677">
        <f t="shared" si="32"/>
        <v>1.0460750453728455E-4</v>
      </c>
    </row>
    <row r="678" spans="1:2" x14ac:dyDescent="0.3">
      <c r="A678" s="4">
        <v>1.2742799000000001E-2</v>
      </c>
      <c r="B678">
        <f t="shared" si="32"/>
        <v>3.2063274337674821E-3</v>
      </c>
    </row>
    <row r="679" spans="1:2" x14ac:dyDescent="0.3">
      <c r="A679" s="4">
        <v>0.16215262699999999</v>
      </c>
      <c r="B679">
        <f t="shared" si="32"/>
        <v>8.6091278519636796E-3</v>
      </c>
    </row>
    <row r="680" spans="1:2" x14ac:dyDescent="0.3">
      <c r="A680" s="4">
        <v>3.7787095999999999E-2</v>
      </c>
      <c r="B680">
        <f t="shared" si="32"/>
        <v>9.9730555931197605E-4</v>
      </c>
    </row>
    <row r="681" spans="1:2" x14ac:dyDescent="0.3">
      <c r="A681" s="4">
        <v>5.4316787999999998E-2</v>
      </c>
      <c r="B681">
        <f t="shared" si="32"/>
        <v>2.2651613602513404E-4</v>
      </c>
    </row>
    <row r="682" spans="1:2" x14ac:dyDescent="0.3">
      <c r="A682" s="4">
        <v>0.240238167</v>
      </c>
      <c r="B682">
        <f t="shared" si="32"/>
        <v>2.9196873346194661E-2</v>
      </c>
    </row>
    <row r="683" spans="1:2" x14ac:dyDescent="0.3">
      <c r="A683" s="4">
        <v>2.987824E-3</v>
      </c>
      <c r="B683">
        <f t="shared" si="32"/>
        <v>4.4062270035529968E-3</v>
      </c>
    </row>
    <row r="684" spans="1:2" x14ac:dyDescent="0.3">
      <c r="A684" s="4">
        <v>0.12638321499999999</v>
      </c>
      <c r="B684">
        <f t="shared" si="32"/>
        <v>3.2508212891990316E-3</v>
      </c>
    </row>
    <row r="685" spans="1:2" x14ac:dyDescent="0.3">
      <c r="A685" s="4">
        <v>0.18867256299999999</v>
      </c>
      <c r="B685">
        <f t="shared" si="32"/>
        <v>1.4233759853402222E-2</v>
      </c>
    </row>
    <row r="686" spans="1:2" x14ac:dyDescent="0.3">
      <c r="A686" s="4">
        <v>1.0752707E-2</v>
      </c>
      <c r="B686">
        <f t="shared" si="32"/>
        <v>3.4356635980620225E-3</v>
      </c>
    </row>
    <row r="687" spans="1:2" x14ac:dyDescent="0.3">
      <c r="A687" s="4">
        <v>3.3588379999999998E-3</v>
      </c>
      <c r="B687">
        <f t="shared" si="32"/>
        <v>4.3571092688907001E-3</v>
      </c>
    </row>
    <row r="688" spans="1:2" x14ac:dyDescent="0.3">
      <c r="A688" s="4">
        <v>2.4881251E-2</v>
      </c>
      <c r="B688">
        <f t="shared" si="32"/>
        <v>1.9790033078168896E-3</v>
      </c>
    </row>
    <row r="689" spans="1:2" x14ac:dyDescent="0.3">
      <c r="A689" s="4">
        <v>9.4388022000000002E-2</v>
      </c>
      <c r="B689">
        <f t="shared" si="32"/>
        <v>6.2603948098560649E-4</v>
      </c>
    </row>
    <row r="690" spans="1:2" x14ac:dyDescent="0.3">
      <c r="A690" s="4">
        <v>1.6801819999999999E-2</v>
      </c>
      <c r="B690">
        <f t="shared" si="32"/>
        <v>2.7631234867231385E-3</v>
      </c>
    </row>
    <row r="691" spans="1:2" x14ac:dyDescent="0.3">
      <c r="A691" s="4">
        <v>0.26831498100000001</v>
      </c>
      <c r="B691">
        <f t="shared" si="32"/>
        <v>3.9580203244234863E-2</v>
      </c>
    </row>
    <row r="692" spans="1:2" x14ac:dyDescent="0.3">
      <c r="A692" s="4">
        <v>3.7910629000000001E-2</v>
      </c>
      <c r="B692">
        <f t="shared" si="32"/>
        <v>9.8951843960522743E-4</v>
      </c>
    </row>
    <row r="693" spans="1:2" x14ac:dyDescent="0.3">
      <c r="A693" s="4">
        <v>0.191822098</v>
      </c>
      <c r="B693">
        <f t="shared" si="32"/>
        <v>1.4995191998660187E-2</v>
      </c>
    </row>
    <row r="694" spans="1:2" x14ac:dyDescent="0.3">
      <c r="A694" s="4">
        <v>1.408855E-2</v>
      </c>
      <c r="B694">
        <f t="shared" si="32"/>
        <v>3.0557336805831095E-3</v>
      </c>
    </row>
    <row r="695" spans="1:2" x14ac:dyDescent="0.3">
      <c r="A695" s="4">
        <v>2.34082E-3</v>
      </c>
      <c r="B695">
        <f t="shared" si="32"/>
        <v>4.4925411143847014E-3</v>
      </c>
    </row>
    <row r="696" spans="1:2" x14ac:dyDescent="0.3">
      <c r="A696" s="4">
        <v>5.9930272E-2</v>
      </c>
      <c r="B696">
        <f t="shared" si="32"/>
        <v>8.9056384232965536E-5</v>
      </c>
    </row>
    <row r="697" spans="1:2" x14ac:dyDescent="0.3">
      <c r="A697" s="4">
        <v>3.8481700000000003E-4</v>
      </c>
      <c r="B697">
        <f t="shared" si="32"/>
        <v>4.7585748232988065E-3</v>
      </c>
    </row>
    <row r="698" spans="1:2" x14ac:dyDescent="0.3">
      <c r="A698" s="4">
        <v>0.118885851</v>
      </c>
      <c r="B698">
        <f t="shared" si="32"/>
        <v>2.4520927346214564E-3</v>
      </c>
    </row>
    <row r="699" spans="1:2" x14ac:dyDescent="0.3">
      <c r="A699" s="4">
        <v>4.6092769999999998E-2</v>
      </c>
      <c r="B699">
        <f t="shared" si="32"/>
        <v>5.4170100113386862E-4</v>
      </c>
    </row>
    <row r="700" spans="1:2" x14ac:dyDescent="0.3">
      <c r="A700" s="4">
        <v>1.3869300000000001E-4</v>
      </c>
      <c r="B700">
        <f t="shared" si="32"/>
        <v>4.7925918605798371E-3</v>
      </c>
    </row>
    <row r="701" spans="1:2" x14ac:dyDescent="0.3">
      <c r="A701" s="4">
        <v>6.1079157000000002E-2</v>
      </c>
      <c r="B701">
        <f t="shared" si="32"/>
        <v>6.8692336677371717E-5</v>
      </c>
    </row>
    <row r="702" spans="1:2" x14ac:dyDescent="0.3">
      <c r="A702" s="4">
        <v>5.3265196000000001E-2</v>
      </c>
      <c r="B702">
        <f t="shared" si="32"/>
        <v>2.5927585373827766E-4</v>
      </c>
    </row>
    <row r="703" spans="1:2" x14ac:dyDescent="0.3">
      <c r="A703" s="4">
        <v>3.1099999999999999E-6</v>
      </c>
      <c r="B703">
        <f t="shared" si="32"/>
        <v>4.8113826717813774E-3</v>
      </c>
    </row>
    <row r="704" spans="1:2" x14ac:dyDescent="0.3">
      <c r="A704" s="4">
        <v>0.49688819200000001</v>
      </c>
      <c r="B704">
        <f t="shared" si="32"/>
        <v>0.18277416352917547</v>
      </c>
    </row>
    <row r="705" spans="1:2" x14ac:dyDescent="0.3">
      <c r="A705" s="4">
        <v>1.0201251999999999E-2</v>
      </c>
      <c r="B705">
        <f t="shared" si="32"/>
        <v>3.5006142563920378E-3</v>
      </c>
    </row>
    <row r="706" spans="1:2" x14ac:dyDescent="0.3">
      <c r="A706" s="4">
        <v>2.2378071999999999E-2</v>
      </c>
      <c r="B706">
        <f t="shared" si="32"/>
        <v>2.207982004933824E-3</v>
      </c>
    </row>
    <row r="707" spans="1:2" x14ac:dyDescent="0.3">
      <c r="A707" s="4">
        <v>0.205984904</v>
      </c>
      <c r="B707">
        <f t="shared" si="32"/>
        <v>1.8664385838862048E-2</v>
      </c>
    </row>
    <row r="708" spans="1:2" x14ac:dyDescent="0.3">
      <c r="A708" s="4">
        <v>3.9576801000000002E-2</v>
      </c>
      <c r="B708">
        <f t="shared" si="32"/>
        <v>8.8747031642272462E-4</v>
      </c>
    </row>
    <row r="709" spans="1:2" x14ac:dyDescent="0.3">
      <c r="A709" s="4">
        <v>1.1084182E-2</v>
      </c>
      <c r="B709">
        <f t="shared" si="32"/>
        <v>3.3969149684108971E-3</v>
      </c>
    </row>
    <row r="710" spans="1:2" x14ac:dyDescent="0.3">
      <c r="A710" s="4">
        <v>0.43482585400000001</v>
      </c>
      <c r="B710">
        <f t="shared" si="32"/>
        <v>0.13355999780325886</v>
      </c>
    </row>
    <row r="711" spans="1:2" x14ac:dyDescent="0.3">
      <c r="A711" s="4">
        <v>1.1893103E-2</v>
      </c>
      <c r="B711">
        <f t="shared" si="32"/>
        <v>3.3032765408285147E-3</v>
      </c>
    </row>
    <row r="712" spans="1:2" x14ac:dyDescent="0.3">
      <c r="A712" s="4">
        <v>2.2301379999999999E-2</v>
      </c>
      <c r="B712">
        <f t="shared" si="32"/>
        <v>2.2151952732972339E-3</v>
      </c>
    </row>
    <row r="713" spans="1:2" x14ac:dyDescent="0.3">
      <c r="A713" s="4">
        <v>1.4980059E-2</v>
      </c>
      <c r="B713">
        <f t="shared" si="32"/>
        <v>2.9579655677799545E-3</v>
      </c>
    </row>
    <row r="714" spans="1:2" x14ac:dyDescent="0.3">
      <c r="A714" s="4">
        <v>8.9082262999999995E-2</v>
      </c>
      <c r="B714">
        <f t="shared" si="32"/>
        <v>3.8868209177941908E-4</v>
      </c>
    </row>
    <row r="715" spans="1:2" x14ac:dyDescent="0.3">
      <c r="A715" s="4">
        <v>7.8469660000000004E-3</v>
      </c>
      <c r="B715">
        <f t="shared" si="32"/>
        <v>3.7847442382008723E-3</v>
      </c>
    </row>
    <row r="716" spans="1:2" x14ac:dyDescent="0.3">
      <c r="A716" s="4">
        <v>2.3099001000000001E-2</v>
      </c>
      <c r="B716">
        <f t="shared" si="32"/>
        <v>2.1407500342959579E-3</v>
      </c>
    </row>
    <row r="717" spans="1:2" x14ac:dyDescent="0.3">
      <c r="A717" s="4">
        <v>0.19500293299999999</v>
      </c>
      <c r="B717">
        <f t="shared" si="32"/>
        <v>1.5784327099978717E-2</v>
      </c>
    </row>
    <row r="718" spans="1:2" x14ac:dyDescent="0.3">
      <c r="A718" s="4">
        <v>2.3054864000000001E-2</v>
      </c>
      <c r="B718">
        <f t="shared" si="32"/>
        <v>2.1448362649900115E-3</v>
      </c>
    </row>
    <row r="719" spans="1:2" x14ac:dyDescent="0.3">
      <c r="A719" s="4">
        <v>4.0163083000000002E-2</v>
      </c>
      <c r="B719">
        <f t="shared" si="32"/>
        <v>8.5288284549783528E-4</v>
      </c>
    </row>
    <row r="720" spans="1:2" x14ac:dyDescent="0.3">
      <c r="A720" s="4">
        <v>0.116794908</v>
      </c>
      <c r="B720">
        <f t="shared" si="32"/>
        <v>2.2493835954244782E-3</v>
      </c>
    </row>
    <row r="721" spans="1:2" x14ac:dyDescent="0.3">
      <c r="A721" s="4">
        <v>5.1320200000000004E-4</v>
      </c>
      <c r="B721">
        <f t="shared" ref="B721:B784" si="33">(A721-$F$19)^2</f>
        <v>4.7408786889921155E-3</v>
      </c>
    </row>
    <row r="722" spans="1:2" x14ac:dyDescent="0.3">
      <c r="A722" s="4">
        <v>9.1482300000000003E-3</v>
      </c>
      <c r="B722">
        <f t="shared" si="33"/>
        <v>3.6263292878984149E-3</v>
      </c>
    </row>
    <row r="723" spans="1:2" x14ac:dyDescent="0.3">
      <c r="A723" s="4">
        <v>0.209088151</v>
      </c>
      <c r="B723">
        <f t="shared" si="33"/>
        <v>1.9521932686401375E-2</v>
      </c>
    </row>
    <row r="724" spans="1:2" x14ac:dyDescent="0.3">
      <c r="A724" s="4">
        <v>1.4600000000000001E-5</v>
      </c>
      <c r="B724">
        <f t="shared" si="33"/>
        <v>4.8097888160707003E-3</v>
      </c>
    </row>
    <row r="725" spans="1:2" x14ac:dyDescent="0.3">
      <c r="A725" s="4">
        <v>2.793336E-3</v>
      </c>
      <c r="B725">
        <f t="shared" si="33"/>
        <v>4.4320848292488529E-3</v>
      </c>
    </row>
    <row r="726" spans="1:2" x14ac:dyDescent="0.3">
      <c r="A726" s="4">
        <v>0.39691742400000002</v>
      </c>
      <c r="B726">
        <f t="shared" si="33"/>
        <v>0.10728912237201814</v>
      </c>
    </row>
    <row r="727" spans="1:2" x14ac:dyDescent="0.3">
      <c r="A727" s="4">
        <v>0.24197228700000001</v>
      </c>
      <c r="B727">
        <f t="shared" si="33"/>
        <v>2.9792501898699395E-2</v>
      </c>
    </row>
    <row r="728" spans="1:2" x14ac:dyDescent="0.3">
      <c r="A728" s="4">
        <v>2.4708E-3</v>
      </c>
      <c r="B728">
        <f t="shared" si="33"/>
        <v>4.4751338207774504E-3</v>
      </c>
    </row>
    <row r="729" spans="1:2" x14ac:dyDescent="0.3">
      <c r="A729" s="4">
        <v>1.3686754000000001E-2</v>
      </c>
      <c r="B729">
        <f t="shared" si="33"/>
        <v>3.1003166344806773E-3</v>
      </c>
    </row>
    <row r="730" spans="1:2" x14ac:dyDescent="0.3">
      <c r="A730" s="4">
        <v>4.5659013999999998E-2</v>
      </c>
      <c r="B730">
        <f t="shared" si="33"/>
        <v>5.6208002830254093E-4</v>
      </c>
    </row>
    <row r="731" spans="1:2" x14ac:dyDescent="0.3">
      <c r="A731" s="4">
        <v>2.4795214999999999E-2</v>
      </c>
      <c r="B731">
        <f t="shared" si="33"/>
        <v>1.9866655032844379E-3</v>
      </c>
    </row>
    <row r="732" spans="1:2" x14ac:dyDescent="0.3">
      <c r="A732" s="4">
        <v>2.4190328000000001E-2</v>
      </c>
      <c r="B732">
        <f t="shared" si="33"/>
        <v>2.0409534697702269E-3</v>
      </c>
    </row>
    <row r="733" spans="1:2" x14ac:dyDescent="0.3">
      <c r="A733" s="4">
        <v>5.9651331000000002E-2</v>
      </c>
      <c r="B733">
        <f t="shared" si="33"/>
        <v>9.4398907463740639E-5</v>
      </c>
    </row>
    <row r="734" spans="1:2" x14ac:dyDescent="0.3">
      <c r="A734" s="4">
        <v>2.6315750000000001E-3</v>
      </c>
      <c r="B734">
        <f t="shared" si="33"/>
        <v>4.4536491187689717E-3</v>
      </c>
    </row>
    <row r="735" spans="1:2" x14ac:dyDescent="0.3">
      <c r="A735" s="4">
        <v>0.14093251800000001</v>
      </c>
      <c r="B735">
        <f t="shared" si="33"/>
        <v>5.121588869614474E-3</v>
      </c>
    </row>
    <row r="736" spans="1:2" x14ac:dyDescent="0.3">
      <c r="A736" s="4">
        <v>2.9811740000000001E-3</v>
      </c>
      <c r="B736">
        <f t="shared" si="33"/>
        <v>4.4071098940218264E-3</v>
      </c>
    </row>
    <row r="737" spans="1:2" x14ac:dyDescent="0.3">
      <c r="A737" s="4">
        <v>1.1169818E-2</v>
      </c>
      <c r="B737">
        <f t="shared" si="33"/>
        <v>3.3869400458513867E-3</v>
      </c>
    </row>
    <row r="738" spans="1:2" x14ac:dyDescent="0.3">
      <c r="A738" s="4">
        <v>2.0792031999999998E-2</v>
      </c>
      <c r="B738">
        <f t="shared" si="33"/>
        <v>2.3595509310717342E-3</v>
      </c>
    </row>
    <row r="739" spans="1:2" x14ac:dyDescent="0.3">
      <c r="A739" s="4">
        <v>5.0942527000000001E-2</v>
      </c>
      <c r="B739">
        <f t="shared" si="33"/>
        <v>3.3947008661828636E-4</v>
      </c>
    </row>
    <row r="740" spans="1:2" x14ac:dyDescent="0.3">
      <c r="A740" s="4">
        <v>0.37008162500000003</v>
      </c>
      <c r="B740">
        <f t="shared" si="33"/>
        <v>9.0429140734111166E-2</v>
      </c>
    </row>
    <row r="741" spans="1:2" x14ac:dyDescent="0.3">
      <c r="A741" s="4">
        <v>0.25872713800000002</v>
      </c>
      <c r="B741">
        <f t="shared" si="33"/>
        <v>3.5857170585309094E-2</v>
      </c>
    </row>
    <row r="742" spans="1:2" x14ac:dyDescent="0.3">
      <c r="A742" s="4">
        <v>3.0421126E-2</v>
      </c>
      <c r="B742">
        <f t="shared" si="33"/>
        <v>1.5167998749386368E-3</v>
      </c>
    </row>
    <row r="743" spans="1:2" x14ac:dyDescent="0.3">
      <c r="A743" s="4">
        <v>5.6548999999999998E-4</v>
      </c>
      <c r="B743">
        <f t="shared" si="33"/>
        <v>4.7336809430427894E-3</v>
      </c>
    </row>
    <row r="744" spans="1:2" x14ac:dyDescent="0.3">
      <c r="A744" s="4">
        <v>7.4144889999999998E-3</v>
      </c>
      <c r="B744">
        <f t="shared" si="33"/>
        <v>3.8381434825136914E-3</v>
      </c>
    </row>
    <row r="745" spans="1:2" x14ac:dyDescent="0.3">
      <c r="A745" s="4">
        <v>2.5611189999999999E-2</v>
      </c>
      <c r="B745">
        <f t="shared" si="33"/>
        <v>1.9145920006261744E-3</v>
      </c>
    </row>
    <row r="746" spans="1:2" x14ac:dyDescent="0.3">
      <c r="A746" s="4">
        <v>6.7571771000000003E-2</v>
      </c>
      <c r="B746">
        <f t="shared" si="33"/>
        <v>3.2237125829253456E-6</v>
      </c>
    </row>
    <row r="747" spans="1:2" x14ac:dyDescent="0.3">
      <c r="A747" s="4">
        <v>0.11678614700000001</v>
      </c>
      <c r="B747">
        <f t="shared" si="33"/>
        <v>2.2485526445987281E-3</v>
      </c>
    </row>
    <row r="748" spans="1:2" x14ac:dyDescent="0.3">
      <c r="A748" s="4">
        <v>0.120854077</v>
      </c>
      <c r="B748">
        <f t="shared" si="33"/>
        <v>2.6508942795122597E-3</v>
      </c>
    </row>
    <row r="749" spans="1:2" x14ac:dyDescent="0.3">
      <c r="A749" s="4">
        <v>5.3373951000000003E-2</v>
      </c>
      <c r="B749">
        <f t="shared" si="33"/>
        <v>2.5578532557659565E-4</v>
      </c>
    </row>
    <row r="750" spans="1:2" x14ac:dyDescent="0.3">
      <c r="A750" s="4">
        <v>6.7737299999999999E-4</v>
      </c>
      <c r="B750">
        <f t="shared" si="33"/>
        <v>4.7182979682303481E-3</v>
      </c>
    </row>
    <row r="751" spans="1:2" x14ac:dyDescent="0.3">
      <c r="A751" s="4">
        <v>5.4149250000000001E-3</v>
      </c>
      <c r="B751">
        <f t="shared" si="33"/>
        <v>4.0898987239731191E-3</v>
      </c>
    </row>
    <row r="752" spans="1:2" x14ac:dyDescent="0.3">
      <c r="A752" s="4">
        <v>8.2200000000000006E-5</v>
      </c>
      <c r="B752">
        <f t="shared" si="33"/>
        <v>4.8004169087651647E-3</v>
      </c>
    </row>
    <row r="753" spans="1:2" x14ac:dyDescent="0.3">
      <c r="A753" s="4">
        <v>2.9010264000000001E-2</v>
      </c>
      <c r="B753">
        <f t="shared" si="33"/>
        <v>1.6286855939726796E-3</v>
      </c>
    </row>
    <row r="754" spans="1:2" x14ac:dyDescent="0.3">
      <c r="A754" s="4">
        <v>5.9651414E-2</v>
      </c>
      <c r="B754">
        <f t="shared" si="33"/>
        <v>9.4397294629566808E-5</v>
      </c>
    </row>
    <row r="755" spans="1:2" x14ac:dyDescent="0.3">
      <c r="A755" s="4">
        <v>1.6899214999999999E-2</v>
      </c>
      <c r="B755">
        <f t="shared" si="33"/>
        <v>2.752893754149209E-3</v>
      </c>
    </row>
    <row r="756" spans="1:2" x14ac:dyDescent="0.3">
      <c r="A756" s="4">
        <v>0.29397593399999999</v>
      </c>
      <c r="B756">
        <f t="shared" si="33"/>
        <v>5.0449064963409035E-2</v>
      </c>
    </row>
    <row r="757" spans="1:2" x14ac:dyDescent="0.3">
      <c r="A757" s="4">
        <v>0.16149807299999999</v>
      </c>
      <c r="B757">
        <f t="shared" si="33"/>
        <v>8.4880902018295203E-3</v>
      </c>
    </row>
    <row r="758" spans="1:2" x14ac:dyDescent="0.3">
      <c r="A758" s="4">
        <v>9.9599999999999995E-6</v>
      </c>
      <c r="B758">
        <f t="shared" si="33"/>
        <v>4.8104324301089406E-3</v>
      </c>
    </row>
    <row r="759" spans="1:2" x14ac:dyDescent="0.3">
      <c r="A759" s="4">
        <v>2.2110115E-2</v>
      </c>
      <c r="B759">
        <f t="shared" si="33"/>
        <v>2.2332359594123955E-3</v>
      </c>
    </row>
    <row r="760" spans="1:2" x14ac:dyDescent="0.3">
      <c r="A760" s="4">
        <v>0.28799110100000003</v>
      </c>
      <c r="B760">
        <f t="shared" si="33"/>
        <v>4.7796392153747147E-2</v>
      </c>
    </row>
    <row r="761" spans="1:2" x14ac:dyDescent="0.3">
      <c r="A761" s="4">
        <v>0.101081187</v>
      </c>
      <c r="B761">
        <f t="shared" si="33"/>
        <v>1.0057743697953431E-3</v>
      </c>
    </row>
    <row r="762" spans="1:2" x14ac:dyDescent="0.3">
      <c r="A762" s="4">
        <v>5.0067915999999997E-2</v>
      </c>
      <c r="B762">
        <f t="shared" si="33"/>
        <v>3.7246394612232937E-4</v>
      </c>
    </row>
    <row r="763" spans="1:2" x14ac:dyDescent="0.3">
      <c r="A763" s="4">
        <v>4.2268887999999998E-2</v>
      </c>
      <c r="B763">
        <f t="shared" si="33"/>
        <v>7.3432073624873451E-4</v>
      </c>
    </row>
    <row r="764" spans="1:2" x14ac:dyDescent="0.3">
      <c r="A764" s="4">
        <v>5.04E-6</v>
      </c>
      <c r="B764">
        <f t="shared" si="33"/>
        <v>4.8111149299605513E-3</v>
      </c>
    </row>
    <row r="765" spans="1:2" x14ac:dyDescent="0.3">
      <c r="A765" s="4">
        <v>0.12341745899999999</v>
      </c>
      <c r="B765">
        <f t="shared" si="33"/>
        <v>2.9214260639803332E-3</v>
      </c>
    </row>
    <row r="766" spans="1:2" x14ac:dyDescent="0.3">
      <c r="A766" s="4">
        <v>0.188074926</v>
      </c>
      <c r="B766">
        <f t="shared" si="33"/>
        <v>1.4091514473958414E-2</v>
      </c>
    </row>
    <row r="767" spans="1:2" x14ac:dyDescent="0.3">
      <c r="A767" s="4">
        <v>3.61011E-4</v>
      </c>
      <c r="B767">
        <f t="shared" si="33"/>
        <v>4.7618597811967533E-3</v>
      </c>
    </row>
    <row r="768" spans="1:2" x14ac:dyDescent="0.3">
      <c r="A768" s="4">
        <v>0.17965004400000001</v>
      </c>
      <c r="B768">
        <f t="shared" si="33"/>
        <v>1.2162296633727039E-2</v>
      </c>
    </row>
    <row r="769" spans="1:2" x14ac:dyDescent="0.3">
      <c r="A769" s="4">
        <v>5.6106294000000001E-2</v>
      </c>
      <c r="B769">
        <f t="shared" si="33"/>
        <v>1.7585271579491463E-4</v>
      </c>
    </row>
    <row r="770" spans="1:2" x14ac:dyDescent="0.3">
      <c r="A770" s="4">
        <v>6.1156157000000003E-2</v>
      </c>
      <c r="B770">
        <f t="shared" si="33"/>
        <v>6.7421900738711717E-5</v>
      </c>
    </row>
    <row r="771" spans="1:2" x14ac:dyDescent="0.3">
      <c r="A771" s="4">
        <v>6.8559399999999998E-4</v>
      </c>
      <c r="B771">
        <f t="shared" si="33"/>
        <v>4.7171686370052488E-3</v>
      </c>
    </row>
    <row r="772" spans="1:2" x14ac:dyDescent="0.3">
      <c r="A772" s="4">
        <v>5.8787210999999999E-2</v>
      </c>
      <c r="B772">
        <f t="shared" si="33"/>
        <v>1.1193703516639213E-4</v>
      </c>
    </row>
    <row r="773" spans="1:2" x14ac:dyDescent="0.3">
      <c r="A773" s="4">
        <v>4.5910780000000002E-3</v>
      </c>
      <c r="B773">
        <f t="shared" si="33"/>
        <v>4.1959512952402921E-3</v>
      </c>
    </row>
    <row r="774" spans="1:2" x14ac:dyDescent="0.3">
      <c r="A774" s="4">
        <v>4.8600000000000002E-5</v>
      </c>
      <c r="B774">
        <f t="shared" si="33"/>
        <v>4.8050739924815266E-3</v>
      </c>
    </row>
    <row r="775" spans="1:2" x14ac:dyDescent="0.3">
      <c r="A775" s="4">
        <v>1.3880833E-2</v>
      </c>
      <c r="B775">
        <f t="shared" si="33"/>
        <v>3.0787414746592679E-3</v>
      </c>
    </row>
    <row r="776" spans="1:2" x14ac:dyDescent="0.3">
      <c r="A776" s="4">
        <v>1.3894525E-2</v>
      </c>
      <c r="B776">
        <f t="shared" si="33"/>
        <v>3.0772222223329872E-3</v>
      </c>
    </row>
    <row r="777" spans="1:2" x14ac:dyDescent="0.3">
      <c r="A777" s="4">
        <v>4.8293040000000002E-2</v>
      </c>
      <c r="B777">
        <f t="shared" si="33"/>
        <v>4.4412194851641907E-4</v>
      </c>
    </row>
    <row r="778" spans="1:2" x14ac:dyDescent="0.3">
      <c r="A778" s="4">
        <v>8.1695180000000006E-3</v>
      </c>
      <c r="B778">
        <f t="shared" si="33"/>
        <v>3.7451613024988332E-3</v>
      </c>
    </row>
    <row r="779" spans="1:2" x14ac:dyDescent="0.3">
      <c r="A779" s="4">
        <v>4.6883345E-2</v>
      </c>
      <c r="B779">
        <f t="shared" si="33"/>
        <v>5.0552558011553281E-4</v>
      </c>
    </row>
    <row r="780" spans="1:2" x14ac:dyDescent="0.3">
      <c r="A780" s="4">
        <v>2.4200559999999999E-3</v>
      </c>
      <c r="B780">
        <f t="shared" si="33"/>
        <v>4.4819255817369463E-3</v>
      </c>
    </row>
    <row r="781" spans="1:2" x14ac:dyDescent="0.3">
      <c r="A781" s="4">
        <v>1.1846034E-2</v>
      </c>
      <c r="B781">
        <f t="shared" si="33"/>
        <v>3.3086892567239464E-3</v>
      </c>
    </row>
    <row r="782" spans="1:2" x14ac:dyDescent="0.3">
      <c r="A782" s="4">
        <v>2.5945128000000001E-2</v>
      </c>
      <c r="B782">
        <f t="shared" si="33"/>
        <v>1.8854798988848064E-3</v>
      </c>
    </row>
    <row r="783" spans="1:2" x14ac:dyDescent="0.3">
      <c r="A783" s="4">
        <v>1.6970100000000001E-3</v>
      </c>
      <c r="B783">
        <f t="shared" si="33"/>
        <v>4.5792601659310614E-3</v>
      </c>
    </row>
    <row r="784" spans="1:2" x14ac:dyDescent="0.3">
      <c r="A784" s="4">
        <v>0.13628304499999999</v>
      </c>
      <c r="B784">
        <f t="shared" si="33"/>
        <v>4.4777248226547774E-3</v>
      </c>
    </row>
    <row r="785" spans="1:2" x14ac:dyDescent="0.3">
      <c r="A785" s="4">
        <v>1.2899999999999999E-6</v>
      </c>
      <c r="B785">
        <f t="shared" ref="B785:B848" si="34">(A785-$F$19)^2</f>
        <v>4.8116351605306806E-3</v>
      </c>
    </row>
    <row r="786" spans="1:2" x14ac:dyDescent="0.3">
      <c r="A786" s="4">
        <v>5.045234E-3</v>
      </c>
      <c r="B786">
        <f t="shared" si="34"/>
        <v>4.1373205867300837E-3</v>
      </c>
    </row>
    <row r="787" spans="1:2" x14ac:dyDescent="0.3">
      <c r="A787" s="4">
        <v>9.5529399999999998E-4</v>
      </c>
      <c r="B787">
        <f t="shared" si="34"/>
        <v>4.6801944946941324E-3</v>
      </c>
    </row>
    <row r="788" spans="1:2" x14ac:dyDescent="0.3">
      <c r="A788" s="4">
        <v>1.6408925000000001E-2</v>
      </c>
      <c r="B788">
        <f t="shared" si="34"/>
        <v>2.8045832353853252E-3</v>
      </c>
    </row>
    <row r="789" spans="1:2" x14ac:dyDescent="0.3">
      <c r="A789" s="4">
        <v>3.6998270999999999E-2</v>
      </c>
      <c r="B789">
        <f t="shared" si="34"/>
        <v>1.0477502199791014E-3</v>
      </c>
    </row>
    <row r="790" spans="1:2" x14ac:dyDescent="0.3">
      <c r="A790" s="4">
        <v>7.1079632000000004E-2</v>
      </c>
      <c r="B790">
        <f t="shared" si="34"/>
        <v>2.9322828777256611E-6</v>
      </c>
    </row>
    <row r="791" spans="1:2" x14ac:dyDescent="0.3">
      <c r="A791" s="4">
        <v>4.6171094000000003E-2</v>
      </c>
      <c r="B791">
        <f t="shared" si="34"/>
        <v>5.3806123644693066E-4</v>
      </c>
    </row>
    <row r="792" spans="1:2" x14ac:dyDescent="0.3">
      <c r="A792" s="4">
        <v>2.8312015999999999E-2</v>
      </c>
      <c r="B792">
        <f t="shared" si="34"/>
        <v>1.6855315012188974E-3</v>
      </c>
    </row>
    <row r="793" spans="1:2" x14ac:dyDescent="0.3">
      <c r="A793" s="4">
        <v>9.8987658000000006E-2</v>
      </c>
      <c r="B793">
        <f t="shared" si="34"/>
        <v>8.7736910223063815E-4</v>
      </c>
    </row>
    <row r="794" spans="1:2" x14ac:dyDescent="0.3">
      <c r="A794" s="4">
        <v>6.1578716999999998E-2</v>
      </c>
      <c r="B794">
        <f t="shared" si="34"/>
        <v>6.0661106367634252E-5</v>
      </c>
    </row>
    <row r="795" spans="1:2" x14ac:dyDescent="0.3">
      <c r="A795" s="4">
        <v>0.17395062</v>
      </c>
      <c r="B795">
        <f t="shared" si="34"/>
        <v>1.093768315944476E-2</v>
      </c>
    </row>
    <row r="796" spans="1:2" x14ac:dyDescent="0.3">
      <c r="A796" s="4">
        <v>2.9623679999999999E-3</v>
      </c>
      <c r="B796">
        <f t="shared" si="34"/>
        <v>4.4096071604401172E-3</v>
      </c>
    </row>
    <row r="797" spans="1:2" x14ac:dyDescent="0.3">
      <c r="A797" s="4">
        <v>7.3872299999999998E-3</v>
      </c>
      <c r="B797">
        <f t="shared" si="34"/>
        <v>3.8415217657012495E-3</v>
      </c>
    </row>
    <row r="798" spans="1:2" x14ac:dyDescent="0.3">
      <c r="A798" s="4">
        <v>0.260899983</v>
      </c>
      <c r="B798">
        <f t="shared" si="34"/>
        <v>3.6684791251421975E-2</v>
      </c>
    </row>
    <row r="799" spans="1:2" x14ac:dyDescent="0.3">
      <c r="A799" s="4">
        <v>0.17344304699999999</v>
      </c>
      <c r="B799">
        <f t="shared" si="34"/>
        <v>1.0831773390954286E-2</v>
      </c>
    </row>
    <row r="800" spans="1:2" x14ac:dyDescent="0.3">
      <c r="A800" s="4">
        <v>7.2669900000000003E-4</v>
      </c>
      <c r="B800">
        <f t="shared" si="34"/>
        <v>4.7115240084249837E-3</v>
      </c>
    </row>
    <row r="801" spans="1:2" x14ac:dyDescent="0.3">
      <c r="A801" s="4">
        <v>0.136569569</v>
      </c>
      <c r="B801">
        <f t="shared" si="34"/>
        <v>4.5161528862980478E-3</v>
      </c>
    </row>
    <row r="802" spans="1:2" x14ac:dyDescent="0.3">
      <c r="A802" s="4">
        <v>3.3510879999999999E-3</v>
      </c>
      <c r="B802">
        <f t="shared" si="34"/>
        <v>4.3581324591999678E-3</v>
      </c>
    </row>
    <row r="803" spans="1:2" x14ac:dyDescent="0.3">
      <c r="A803" s="4">
        <v>8.1824000000000003E-4</v>
      </c>
      <c r="B803">
        <f t="shared" si="34"/>
        <v>4.6989655404660585E-3</v>
      </c>
    </row>
    <row r="804" spans="1:2" x14ac:dyDescent="0.3">
      <c r="A804" s="4">
        <v>2.2867964000000001E-2</v>
      </c>
      <c r="B804">
        <f t="shared" si="34"/>
        <v>2.1621827631290681E-3</v>
      </c>
    </row>
    <row r="805" spans="1:2" x14ac:dyDescent="0.3">
      <c r="A805" s="4">
        <v>4.7618674999999999E-2</v>
      </c>
      <c r="B805">
        <f t="shared" si="34"/>
        <v>4.7300012380767045E-4</v>
      </c>
    </row>
    <row r="806" spans="1:2" x14ac:dyDescent="0.3">
      <c r="A806" s="4">
        <v>2.4506891999999999E-2</v>
      </c>
      <c r="B806">
        <f t="shared" si="34"/>
        <v>2.0124509139515228E-3</v>
      </c>
    </row>
    <row r="807" spans="1:2" x14ac:dyDescent="0.3">
      <c r="A807" s="4">
        <v>1.8082350000000001E-3</v>
      </c>
      <c r="B807">
        <f t="shared" si="34"/>
        <v>4.5642192940418928E-3</v>
      </c>
    </row>
    <row r="808" spans="1:2" x14ac:dyDescent="0.3">
      <c r="A808" s="4">
        <v>1.5047721E-2</v>
      </c>
      <c r="B808">
        <f t="shared" si="34"/>
        <v>2.9506102549068935E-3</v>
      </c>
    </row>
    <row r="809" spans="1:2" x14ac:dyDescent="0.3">
      <c r="A809" s="4">
        <v>9.6602303E-2</v>
      </c>
      <c r="B809">
        <f t="shared" si="34"/>
        <v>7.41748601202996E-4</v>
      </c>
    </row>
    <row r="810" spans="1:2" x14ac:dyDescent="0.3">
      <c r="A810" s="4">
        <v>3.8505347000000002E-2</v>
      </c>
      <c r="B810">
        <f t="shared" si="34"/>
        <v>9.5245650233337451E-4</v>
      </c>
    </row>
    <row r="811" spans="1:2" x14ac:dyDescent="0.3">
      <c r="A811" s="4">
        <v>1.045118E-3</v>
      </c>
      <c r="B811">
        <f t="shared" si="34"/>
        <v>4.6679124935873496E-3</v>
      </c>
    </row>
    <row r="812" spans="1:2" x14ac:dyDescent="0.3">
      <c r="A812" s="4">
        <v>3.1257000000000002E-4</v>
      </c>
      <c r="B812">
        <f t="shared" si="34"/>
        <v>4.768547589303767E-3</v>
      </c>
    </row>
    <row r="813" spans="1:2" x14ac:dyDescent="0.3">
      <c r="A813" s="4">
        <v>2.1028400000000001E-4</v>
      </c>
      <c r="B813">
        <f t="shared" si="34"/>
        <v>4.7826847038889078E-3</v>
      </c>
    </row>
    <row r="814" spans="1:2" x14ac:dyDescent="0.3">
      <c r="A814" s="4">
        <v>2.7568008000000001E-2</v>
      </c>
      <c r="B814">
        <f t="shared" si="34"/>
        <v>1.7471758808322627E-3</v>
      </c>
    </row>
    <row r="815" spans="1:2" x14ac:dyDescent="0.3">
      <c r="A815" s="4">
        <v>1.1495814E-2</v>
      </c>
      <c r="B815">
        <f t="shared" si="34"/>
        <v>3.3491020650155247E-3</v>
      </c>
    </row>
    <row r="816" spans="1:2" x14ac:dyDescent="0.3">
      <c r="A816" s="4">
        <v>0.22622877399999999</v>
      </c>
      <c r="B816">
        <f t="shared" si="34"/>
        <v>2.4605540529691231E-2</v>
      </c>
    </row>
    <row r="817" spans="1:2" x14ac:dyDescent="0.3">
      <c r="A817" s="4">
        <v>0.21296120399999999</v>
      </c>
      <c r="B817">
        <f t="shared" si="34"/>
        <v>2.0619226205084846E-2</v>
      </c>
    </row>
    <row r="818" spans="1:2" x14ac:dyDescent="0.3">
      <c r="A818" s="4">
        <v>9.2100739000000001E-2</v>
      </c>
      <c r="B818">
        <f t="shared" si="34"/>
        <v>5.1681193053066472E-4</v>
      </c>
    </row>
    <row r="819" spans="1:2" x14ac:dyDescent="0.3">
      <c r="A819" s="4">
        <v>8.0731608999999996E-2</v>
      </c>
      <c r="B819">
        <f t="shared" si="34"/>
        <v>1.2914885964683648E-4</v>
      </c>
    </row>
    <row r="820" spans="1:2" x14ac:dyDescent="0.3">
      <c r="A820" s="4">
        <v>1.4441997999999999E-2</v>
      </c>
      <c r="B820">
        <f t="shared" si="34"/>
        <v>3.0167823205064677E-3</v>
      </c>
    </row>
    <row r="821" spans="1:2" x14ac:dyDescent="0.3">
      <c r="A821" s="4">
        <v>1.0837899999999999E-2</v>
      </c>
      <c r="B821">
        <f t="shared" si="34"/>
        <v>3.4256837599162047E-3</v>
      </c>
    </row>
    <row r="822" spans="1:2" x14ac:dyDescent="0.3">
      <c r="A822" s="4">
        <v>0.18117038799999999</v>
      </c>
      <c r="B822">
        <f t="shared" si="34"/>
        <v>1.2499943675241314E-2</v>
      </c>
    </row>
    <row r="823" spans="1:2" x14ac:dyDescent="0.3">
      <c r="A823" s="4">
        <v>3.3425422000000003E-2</v>
      </c>
      <c r="B823">
        <f t="shared" si="34"/>
        <v>1.2918143542703878E-3</v>
      </c>
    </row>
    <row r="824" spans="1:2" x14ac:dyDescent="0.3">
      <c r="A824" s="4">
        <v>8.9188255999999994E-2</v>
      </c>
      <c r="B824">
        <f t="shared" si="34"/>
        <v>3.9287263494549847E-4</v>
      </c>
    </row>
    <row r="825" spans="1:2" x14ac:dyDescent="0.3">
      <c r="A825" s="4">
        <v>1.71042E-3</v>
      </c>
      <c r="B825">
        <f t="shared" si="34"/>
        <v>4.5774454301632768E-3</v>
      </c>
    </row>
    <row r="826" spans="1:2" x14ac:dyDescent="0.3">
      <c r="A826" s="4">
        <v>0.15673514299999999</v>
      </c>
      <c r="B826">
        <f t="shared" si="34"/>
        <v>7.6331502968634375E-3</v>
      </c>
    </row>
    <row r="827" spans="1:2" x14ac:dyDescent="0.3">
      <c r="A827" s="4">
        <v>5.3404400000000001E-4</v>
      </c>
      <c r="B827">
        <f t="shared" si="34"/>
        <v>4.7380090116186848E-3</v>
      </c>
    </row>
    <row r="828" spans="1:2" x14ac:dyDescent="0.3">
      <c r="A828" s="4">
        <v>1.4184563000000001E-2</v>
      </c>
      <c r="B828">
        <f t="shared" si="34"/>
        <v>3.045127953157996E-3</v>
      </c>
    </row>
    <row r="829" spans="1:2" x14ac:dyDescent="0.3">
      <c r="A829" s="4">
        <v>0.12969917</v>
      </c>
      <c r="B829">
        <f t="shared" si="34"/>
        <v>3.6399416547768463E-3</v>
      </c>
    </row>
    <row r="830" spans="1:2" x14ac:dyDescent="0.3">
      <c r="A830" s="4">
        <v>1.8662804000000002E-2</v>
      </c>
      <c r="B830">
        <f t="shared" si="34"/>
        <v>2.5709399332385771E-3</v>
      </c>
    </row>
    <row r="831" spans="1:2" x14ac:dyDescent="0.3">
      <c r="A831" s="4">
        <v>6.7008976999999997E-2</v>
      </c>
      <c r="B831">
        <f t="shared" si="34"/>
        <v>5.5614091751633509E-6</v>
      </c>
    </row>
    <row r="832" spans="1:2" x14ac:dyDescent="0.3">
      <c r="A832" s="4">
        <v>8.7838975999999999E-2</v>
      </c>
      <c r="B832">
        <f t="shared" si="34"/>
        <v>3.4120499327211019E-4</v>
      </c>
    </row>
    <row r="833" spans="1:2" x14ac:dyDescent="0.3">
      <c r="A833" s="4">
        <v>1.7206889E-2</v>
      </c>
      <c r="B833">
        <f t="shared" si="34"/>
        <v>2.7207023225658076E-3</v>
      </c>
    </row>
    <row r="834" spans="1:2" x14ac:dyDescent="0.3">
      <c r="A834" s="4">
        <v>2.9664374E-2</v>
      </c>
      <c r="B834">
        <f t="shared" si="34"/>
        <v>1.5763176493912431E-3</v>
      </c>
    </row>
    <row r="835" spans="1:2" x14ac:dyDescent="0.3">
      <c r="A835" s="4">
        <v>3.6795168000000003E-2</v>
      </c>
      <c r="B835">
        <f t="shared" si="34"/>
        <v>1.0609399406425464E-3</v>
      </c>
    </row>
    <row r="836" spans="1:2" x14ac:dyDescent="0.3">
      <c r="A836" s="4">
        <v>7.16788E-4</v>
      </c>
      <c r="B836">
        <f t="shared" si="34"/>
        <v>4.7128846994767713E-3</v>
      </c>
    </row>
    <row r="837" spans="1:2" x14ac:dyDescent="0.3">
      <c r="A837" s="4">
        <v>1.9300249999999999E-3</v>
      </c>
      <c r="B837">
        <f t="shared" si="34"/>
        <v>4.547778104160306E-3</v>
      </c>
    </row>
    <row r="838" spans="1:2" x14ac:dyDescent="0.3">
      <c r="A838" s="4">
        <v>2.9337900000000002E-4</v>
      </c>
      <c r="B838">
        <f t="shared" si="34"/>
        <v>4.7711984139812338E-3</v>
      </c>
    </row>
    <row r="839" spans="1:2" x14ac:dyDescent="0.3">
      <c r="A839" s="4">
        <v>8.4039649999999994E-3</v>
      </c>
      <c r="B839">
        <f t="shared" si="34"/>
        <v>3.7165210227581812E-3</v>
      </c>
    </row>
    <row r="840" spans="1:2" x14ac:dyDescent="0.3">
      <c r="A840" s="4">
        <v>1.9646600000000001E-4</v>
      </c>
      <c r="B840">
        <f t="shared" si="34"/>
        <v>4.7845961164901607E-3</v>
      </c>
    </row>
    <row r="841" spans="1:2" x14ac:dyDescent="0.3">
      <c r="A841" s="4">
        <v>0.100387772</v>
      </c>
      <c r="B841">
        <f t="shared" si="34"/>
        <v>9.6227334245034221E-4</v>
      </c>
    </row>
    <row r="842" spans="1:2" x14ac:dyDescent="0.3">
      <c r="A842" s="4">
        <v>1.6087635999999999E-2</v>
      </c>
      <c r="B842">
        <f t="shared" si="34"/>
        <v>2.8387163107965936E-3</v>
      </c>
    </row>
    <row r="843" spans="1:2" x14ac:dyDescent="0.3">
      <c r="A843" s="4">
        <v>1.0081517999999999E-2</v>
      </c>
      <c r="B843">
        <f t="shared" si="34"/>
        <v>3.5147969536807825E-3</v>
      </c>
    </row>
    <row r="844" spans="1:2" x14ac:dyDescent="0.3">
      <c r="A844" s="4">
        <v>5.6825590000000002E-3</v>
      </c>
      <c r="B844">
        <f t="shared" si="34"/>
        <v>4.0557387236411406E-3</v>
      </c>
    </row>
    <row r="845" spans="1:2" x14ac:dyDescent="0.3">
      <c r="A845" s="4">
        <v>0.37746197799999998</v>
      </c>
      <c r="B845">
        <f t="shared" si="34"/>
        <v>9.4922366956455895E-2</v>
      </c>
    </row>
    <row r="846" spans="1:2" x14ac:dyDescent="0.3">
      <c r="A846" s="4">
        <v>0.236725989</v>
      </c>
      <c r="B846">
        <f t="shared" si="34"/>
        <v>2.8008950526346017E-2</v>
      </c>
    </row>
    <row r="847" spans="1:2" x14ac:dyDescent="0.3">
      <c r="A847" s="4">
        <v>3.7070380000000002E-3</v>
      </c>
      <c r="B847">
        <f t="shared" si="34"/>
        <v>4.3112622602694724E-3</v>
      </c>
    </row>
    <row r="848" spans="1:2" x14ac:dyDescent="0.3">
      <c r="A848" s="4">
        <v>2.7726542999999999E-2</v>
      </c>
      <c r="B848">
        <f t="shared" si="34"/>
        <v>1.7339477313657015E-3</v>
      </c>
    </row>
    <row r="849" spans="1:2" x14ac:dyDescent="0.3">
      <c r="A849" s="4">
        <v>0.24722671800000001</v>
      </c>
      <c r="B849">
        <f t="shared" ref="B849:B912" si="35">(A849-$F$19)^2</f>
        <v>3.1633993552569295E-2</v>
      </c>
    </row>
    <row r="850" spans="1:2" x14ac:dyDescent="0.3">
      <c r="A850" s="4">
        <v>0.12313948800000001</v>
      </c>
      <c r="B850">
        <f t="shared" si="35"/>
        <v>2.8914545455714221E-3</v>
      </c>
    </row>
    <row r="851" spans="1:2" x14ac:dyDescent="0.3">
      <c r="A851" s="4">
        <v>2.8824760000000001E-3</v>
      </c>
      <c r="B851">
        <f t="shared" si="35"/>
        <v>4.4202239794019728E-3</v>
      </c>
    </row>
    <row r="852" spans="1:2" x14ac:dyDescent="0.3">
      <c r="A852" s="4">
        <v>6.9237040000000001E-3</v>
      </c>
      <c r="B852">
        <f t="shared" si="35"/>
        <v>3.8991953152275102E-3</v>
      </c>
    </row>
    <row r="853" spans="1:2" x14ac:dyDescent="0.3">
      <c r="A853" s="4">
        <v>2.4631940000000001E-2</v>
      </c>
      <c r="B853">
        <f t="shared" si="35"/>
        <v>2.0012471571060025E-3</v>
      </c>
    </row>
    <row r="854" spans="1:2" x14ac:dyDescent="0.3">
      <c r="A854" s="4">
        <v>0.31200682800000001</v>
      </c>
      <c r="B854">
        <f t="shared" si="35"/>
        <v>5.8873969171148476E-2</v>
      </c>
    </row>
    <row r="855" spans="1:2" x14ac:dyDescent="0.3">
      <c r="A855" s="4">
        <v>9.3684860000000005E-3</v>
      </c>
      <c r="B855">
        <f t="shared" si="35"/>
        <v>3.5998506036227099E-3</v>
      </c>
    </row>
    <row r="856" spans="1:2" x14ac:dyDescent="0.3">
      <c r="A856" s="4">
        <v>1.8997488E-2</v>
      </c>
      <c r="B856">
        <f t="shared" si="35"/>
        <v>2.5371120190210558E-3</v>
      </c>
    </row>
    <row r="857" spans="1:2" x14ac:dyDescent="0.3">
      <c r="A857" s="4">
        <v>0.18982584799999999</v>
      </c>
      <c r="B857">
        <f t="shared" si="35"/>
        <v>1.4510275996219148E-2</v>
      </c>
    </row>
    <row r="858" spans="1:2" x14ac:dyDescent="0.3">
      <c r="A858" s="4">
        <v>2.4641614999999999E-2</v>
      </c>
      <c r="B858">
        <f t="shared" si="35"/>
        <v>2.000381622636944E-3</v>
      </c>
    </row>
    <row r="859" spans="1:2" x14ac:dyDescent="0.3">
      <c r="A859" s="4">
        <v>2.7823549999999998E-3</v>
      </c>
      <c r="B859">
        <f t="shared" si="35"/>
        <v>4.433547045933202E-3</v>
      </c>
    </row>
    <row r="860" spans="1:2" x14ac:dyDescent="0.3">
      <c r="A860" s="4">
        <v>8.9787242000000003E-2</v>
      </c>
      <c r="B860">
        <f t="shared" si="35"/>
        <v>4.1697644013458259E-4</v>
      </c>
    </row>
    <row r="861" spans="1:2" x14ac:dyDescent="0.3">
      <c r="A861" s="4">
        <v>0.16737528099999999</v>
      </c>
      <c r="B861">
        <f t="shared" si="35"/>
        <v>9.6055759012558632E-3</v>
      </c>
    </row>
    <row r="862" spans="1:2" x14ac:dyDescent="0.3">
      <c r="A862" s="4">
        <v>1.5680581999999998E-2</v>
      </c>
      <c r="B862">
        <f t="shared" si="35"/>
        <v>2.8822573564369122E-3</v>
      </c>
    </row>
    <row r="863" spans="1:2" x14ac:dyDescent="0.3">
      <c r="A863" s="4">
        <v>7.1666390999999996E-2</v>
      </c>
      <c r="B863">
        <f t="shared" si="35"/>
        <v>5.2860906430747643E-6</v>
      </c>
    </row>
    <row r="864" spans="1:2" x14ac:dyDescent="0.3">
      <c r="A864" s="4">
        <v>8.4777580000000002E-3</v>
      </c>
      <c r="B864">
        <f t="shared" si="35"/>
        <v>3.7075291421107444E-3</v>
      </c>
    </row>
    <row r="865" spans="1:2" x14ac:dyDescent="0.3">
      <c r="A865" s="4">
        <v>2.101917E-3</v>
      </c>
      <c r="B865">
        <f t="shared" si="35"/>
        <v>4.5246238151486892E-3</v>
      </c>
    </row>
    <row r="866" spans="1:2" x14ac:dyDescent="0.3">
      <c r="A866" s="4">
        <v>6.1500000000000004E-5</v>
      </c>
      <c r="B866">
        <f t="shared" si="35"/>
        <v>4.8032857379532792E-3</v>
      </c>
    </row>
    <row r="867" spans="1:2" x14ac:dyDescent="0.3">
      <c r="A867" s="4">
        <v>0.19834872100000001</v>
      </c>
      <c r="B867">
        <f t="shared" si="35"/>
        <v>1.6636222178534676E-2</v>
      </c>
    </row>
    <row r="868" spans="1:2" x14ac:dyDescent="0.3">
      <c r="A868" s="4">
        <v>5.2871359999999996E-3</v>
      </c>
      <c r="B868">
        <f t="shared" si="35"/>
        <v>4.1062598590247022E-3</v>
      </c>
    </row>
    <row r="869" spans="1:2" x14ac:dyDescent="0.3">
      <c r="A869" s="4">
        <v>0.123005984</v>
      </c>
      <c r="B869">
        <f t="shared" si="35"/>
        <v>2.8771147487670731E-3</v>
      </c>
    </row>
    <row r="870" spans="1:2" x14ac:dyDescent="0.3">
      <c r="A870" s="4">
        <v>0.14123411799999999</v>
      </c>
      <c r="B870">
        <f t="shared" si="35"/>
        <v>5.1648480072504525E-3</v>
      </c>
    </row>
    <row r="871" spans="1:2" x14ac:dyDescent="0.3">
      <c r="A871" s="4">
        <v>4.6439239999999998E-3</v>
      </c>
      <c r="B871">
        <f t="shared" si="35"/>
        <v>4.1891077657183872E-3</v>
      </c>
    </row>
    <row r="872" spans="1:2" x14ac:dyDescent="0.3">
      <c r="A872" s="4">
        <v>2.4649436E-2</v>
      </c>
      <c r="B872">
        <f t="shared" si="35"/>
        <v>1.9996820855628229E-3</v>
      </c>
    </row>
    <row r="873" spans="1:2" x14ac:dyDescent="0.3">
      <c r="A873" s="4">
        <v>2.4482499999999999E-3</v>
      </c>
      <c r="B873">
        <f t="shared" si="35"/>
        <v>4.4781513587698295E-3</v>
      </c>
    </row>
    <row r="874" spans="1:2" x14ac:dyDescent="0.3">
      <c r="A874" s="4">
        <v>5.3625838000000002E-2</v>
      </c>
      <c r="B874">
        <f t="shared" si="35"/>
        <v>2.477917689522031E-4</v>
      </c>
    </row>
    <row r="875" spans="1:2" x14ac:dyDescent="0.3">
      <c r="A875" s="4">
        <v>5.6923941999999998E-2</v>
      </c>
      <c r="B875">
        <f t="shared" si="35"/>
        <v>1.5483569043326064E-4</v>
      </c>
    </row>
    <row r="876" spans="1:2" x14ac:dyDescent="0.3">
      <c r="A876" s="4">
        <v>6.4869703000000001E-2</v>
      </c>
      <c r="B876">
        <f t="shared" si="35"/>
        <v>2.0227848216813557E-5</v>
      </c>
    </row>
    <row r="877" spans="1:2" x14ac:dyDescent="0.3">
      <c r="A877" s="4">
        <v>3.96618E-4</v>
      </c>
      <c r="B877">
        <f t="shared" si="35"/>
        <v>4.7569468393907511E-3</v>
      </c>
    </row>
    <row r="878" spans="1:2" x14ac:dyDescent="0.3">
      <c r="A878" s="4">
        <v>4.0606338999999998E-2</v>
      </c>
      <c r="B878">
        <f t="shared" si="35"/>
        <v>8.2718948484716294E-4</v>
      </c>
    </row>
    <row r="879" spans="1:2" x14ac:dyDescent="0.3">
      <c r="A879" s="4">
        <v>8.693671E-3</v>
      </c>
      <c r="B879">
        <f t="shared" si="35"/>
        <v>3.6812820986408968E-3</v>
      </c>
    </row>
    <row r="880" spans="1:2" x14ac:dyDescent="0.3">
      <c r="A880" s="4">
        <v>0.166235313</v>
      </c>
      <c r="B880">
        <f t="shared" si="35"/>
        <v>9.3834233696508309E-3</v>
      </c>
    </row>
    <row r="881" spans="1:2" x14ac:dyDescent="0.3">
      <c r="A881" s="4">
        <v>3.5425545000000003E-2</v>
      </c>
      <c r="B881">
        <f t="shared" si="35"/>
        <v>1.1520387285289476E-3</v>
      </c>
    </row>
    <row r="882" spans="1:2" x14ac:dyDescent="0.3">
      <c r="A882" s="4">
        <v>2.3604725999999999E-2</v>
      </c>
      <c r="B882">
        <f t="shared" si="35"/>
        <v>2.0942077807061124E-3</v>
      </c>
    </row>
    <row r="883" spans="1:2" x14ac:dyDescent="0.3">
      <c r="A883" s="4">
        <v>9.7395900000000004E-4</v>
      </c>
      <c r="B883">
        <f t="shared" si="35"/>
        <v>4.6776410250942025E-3</v>
      </c>
    </row>
    <row r="884" spans="1:2" x14ac:dyDescent="0.3">
      <c r="A884" s="4">
        <v>5.8436950000000001E-2</v>
      </c>
      <c r="B884">
        <f t="shared" si="35"/>
        <v>1.1947126172227301E-4</v>
      </c>
    </row>
    <row r="885" spans="1:2" x14ac:dyDescent="0.3">
      <c r="A885" s="4">
        <v>4.4691583999999999E-2</v>
      </c>
      <c r="B885">
        <f t="shared" si="35"/>
        <v>6.0888804923408114E-4</v>
      </c>
    </row>
    <row r="886" spans="1:2" x14ac:dyDescent="0.3">
      <c r="A886" s="4">
        <v>5.3662399999999998E-4</v>
      </c>
      <c r="B886">
        <f t="shared" si="35"/>
        <v>4.7376538389784749E-3</v>
      </c>
    </row>
    <row r="887" spans="1:2" x14ac:dyDescent="0.3">
      <c r="A887" s="4">
        <v>8.5817525000000006E-2</v>
      </c>
      <c r="B887">
        <f t="shared" si="35"/>
        <v>2.706118431123734E-4</v>
      </c>
    </row>
    <row r="888" spans="1:2" x14ac:dyDescent="0.3">
      <c r="A888" s="4">
        <v>2.6639036000000001E-2</v>
      </c>
      <c r="B888">
        <f t="shared" si="35"/>
        <v>1.8256995039980905E-3</v>
      </c>
    </row>
    <row r="889" spans="1:2" x14ac:dyDescent="0.3">
      <c r="A889" s="4">
        <v>2.9926395000000001E-2</v>
      </c>
      <c r="B889">
        <f t="shared" si="35"/>
        <v>1.5555803345582184E-3</v>
      </c>
    </row>
    <row r="890" spans="1:2" x14ac:dyDescent="0.3">
      <c r="A890" s="4">
        <v>7.1186119999999999E-3</v>
      </c>
      <c r="B890">
        <f t="shared" si="35"/>
        <v>3.8748918145300494E-3</v>
      </c>
    </row>
    <row r="891" spans="1:2" x14ac:dyDescent="0.3">
      <c r="A891" s="4">
        <v>9.9747606000000003E-2</v>
      </c>
      <c r="B891">
        <f t="shared" si="35"/>
        <v>9.2296657648372122E-4</v>
      </c>
    </row>
    <row r="892" spans="1:2" x14ac:dyDescent="0.3">
      <c r="A892" s="4">
        <v>2.9396657999999999E-2</v>
      </c>
      <c r="B892">
        <f t="shared" si="35"/>
        <v>1.5976475067406917E-3</v>
      </c>
    </row>
    <row r="893" spans="1:2" x14ac:dyDescent="0.3">
      <c r="A893" s="4">
        <v>7.1632140000000002E-3</v>
      </c>
      <c r="B893">
        <f t="shared" si="35"/>
        <v>3.869340977165596E-3</v>
      </c>
    </row>
    <row r="894" spans="1:2" x14ac:dyDescent="0.3">
      <c r="A894" s="4">
        <v>1.0529607999999999E-2</v>
      </c>
      <c r="B894">
        <f t="shared" si="35"/>
        <v>3.4618670590752633E-3</v>
      </c>
    </row>
    <row r="895" spans="1:2" x14ac:dyDescent="0.3">
      <c r="A895" s="4">
        <v>2.2344679999999999E-3</v>
      </c>
      <c r="B895">
        <f t="shared" si="35"/>
        <v>4.5068092129886619E-3</v>
      </c>
    </row>
    <row r="896" spans="1:2" x14ac:dyDescent="0.3">
      <c r="A896" s="4">
        <v>8.2932848000000003E-2</v>
      </c>
      <c r="B896">
        <f t="shared" si="35"/>
        <v>1.8402569280981883E-4</v>
      </c>
    </row>
    <row r="897" spans="1:2" x14ac:dyDescent="0.3">
      <c r="A897" s="4">
        <v>2.0059258E-2</v>
      </c>
      <c r="B897">
        <f t="shared" si="35"/>
        <v>2.4312771892316567E-3</v>
      </c>
    </row>
    <row r="898" spans="1:2" x14ac:dyDescent="0.3">
      <c r="A898" s="4">
        <v>8.9735790999999995E-2</v>
      </c>
      <c r="B898">
        <f t="shared" si="35"/>
        <v>4.148778283988587E-4</v>
      </c>
    </row>
    <row r="899" spans="1:2" x14ac:dyDescent="0.3">
      <c r="A899" s="4">
        <v>4.5118991999999997E-2</v>
      </c>
      <c r="B899">
        <f t="shared" si="35"/>
        <v>5.8797758040366832E-4</v>
      </c>
    </row>
    <row r="900" spans="1:2" x14ac:dyDescent="0.3">
      <c r="A900" s="4">
        <v>8.4241200000000002E-3</v>
      </c>
      <c r="B900">
        <f t="shared" si="35"/>
        <v>3.7140639993259498E-3</v>
      </c>
    </row>
    <row r="901" spans="1:2" x14ac:dyDescent="0.3">
      <c r="A901" s="4">
        <v>5.6916670000000001E-3</v>
      </c>
      <c r="B901">
        <f t="shared" si="35"/>
        <v>4.0545787264291786E-3</v>
      </c>
    </row>
    <row r="902" spans="1:2" x14ac:dyDescent="0.3">
      <c r="A902" s="4">
        <v>6.4677463000000004E-2</v>
      </c>
      <c r="B902">
        <f t="shared" si="35"/>
        <v>2.1994017851294542E-5</v>
      </c>
    </row>
    <row r="903" spans="1:2" x14ac:dyDescent="0.3">
      <c r="A903" s="4">
        <v>4.5728171999999997E-2</v>
      </c>
      <c r="B903">
        <f t="shared" si="35"/>
        <v>5.5880558400338385E-4</v>
      </c>
    </row>
    <row r="904" spans="1:2" x14ac:dyDescent="0.3">
      <c r="A904" s="4">
        <v>0.19633102599999999</v>
      </c>
      <c r="B904">
        <f t="shared" si="35"/>
        <v>1.6119802697140199E-2</v>
      </c>
    </row>
    <row r="905" spans="1:2" x14ac:dyDescent="0.3">
      <c r="A905" s="4">
        <v>1.4930738000000001E-2</v>
      </c>
      <c r="B905">
        <f t="shared" si="35"/>
        <v>2.9633328607495436E-3</v>
      </c>
    </row>
    <row r="906" spans="1:2" x14ac:dyDescent="0.3">
      <c r="A906" s="4">
        <v>3.5319428999999999E-2</v>
      </c>
      <c r="B906">
        <f t="shared" si="35"/>
        <v>1.1592535031635417E-3</v>
      </c>
    </row>
    <row r="907" spans="1:2" x14ac:dyDescent="0.3">
      <c r="A907" s="4">
        <v>0.16135513000000001</v>
      </c>
      <c r="B907">
        <f t="shared" si="35"/>
        <v>8.4617717194985578E-3</v>
      </c>
    </row>
    <row r="908" spans="1:2" x14ac:dyDescent="0.3">
      <c r="A908" s="4">
        <v>0.134910698</v>
      </c>
      <c r="B908">
        <f t="shared" si="35"/>
        <v>4.295944753246619E-3</v>
      </c>
    </row>
    <row r="909" spans="1:2" x14ac:dyDescent="0.3">
      <c r="A909" s="4">
        <v>0.12052081000000001</v>
      </c>
      <c r="B909">
        <f t="shared" si="35"/>
        <v>2.6166876196706376E-3</v>
      </c>
    </row>
    <row r="910" spans="1:2" x14ac:dyDescent="0.3">
      <c r="A910" s="4">
        <v>0.26886229900000003</v>
      </c>
      <c r="B910">
        <f t="shared" si="35"/>
        <v>3.9798278159531728E-2</v>
      </c>
    </row>
    <row r="911" spans="1:2" x14ac:dyDescent="0.3">
      <c r="A911" s="4">
        <v>6.174176E-2</v>
      </c>
      <c r="B911">
        <f t="shared" si="35"/>
        <v>5.8147960744786831E-5</v>
      </c>
    </row>
    <row r="912" spans="1:2" x14ac:dyDescent="0.3">
      <c r="A912" s="4">
        <v>2.2803020000000001E-3</v>
      </c>
      <c r="B912">
        <f t="shared" si="35"/>
        <v>4.5006573867072712E-3</v>
      </c>
    </row>
    <row r="913" spans="1:2" x14ac:dyDescent="0.3">
      <c r="A913" s="4">
        <v>6.6226588000000003E-2</v>
      </c>
      <c r="B913">
        <f t="shared" ref="B913:B976" si="36">(A913-$F$19)^2</f>
        <v>9.8637013749043155E-6</v>
      </c>
    </row>
    <row r="914" spans="1:2" x14ac:dyDescent="0.3">
      <c r="A914" s="4">
        <v>8.4762292000000003E-2</v>
      </c>
      <c r="B914">
        <f t="shared" si="36"/>
        <v>2.3700759476077182E-4</v>
      </c>
    </row>
    <row r="915" spans="1:2" x14ac:dyDescent="0.3">
      <c r="A915" s="4">
        <v>2.5236019999999998E-3</v>
      </c>
      <c r="B915">
        <f t="shared" si="36"/>
        <v>4.4680720770714655E-3</v>
      </c>
    </row>
    <row r="916" spans="1:2" x14ac:dyDescent="0.3">
      <c r="A916" s="4">
        <v>4.6312907E-2</v>
      </c>
      <c r="B916">
        <f t="shared" si="36"/>
        <v>5.3150231697997883E-4</v>
      </c>
    </row>
    <row r="917" spans="1:2" x14ac:dyDescent="0.3">
      <c r="A917" s="4">
        <v>0.157836426</v>
      </c>
      <c r="B917">
        <f t="shared" si="36"/>
        <v>7.8267966915080162E-3</v>
      </c>
    </row>
    <row r="918" spans="1:2" x14ac:dyDescent="0.3">
      <c r="A918" s="4">
        <v>0.38036335999999998</v>
      </c>
      <c r="B918">
        <f t="shared" si="36"/>
        <v>9.6718586022318656E-2</v>
      </c>
    </row>
    <row r="919" spans="1:2" x14ac:dyDescent="0.3">
      <c r="A919" s="4">
        <v>1.0608055E-2</v>
      </c>
      <c r="B919">
        <f t="shared" si="36"/>
        <v>3.4526419414124599E-3</v>
      </c>
    </row>
    <row r="920" spans="1:2" x14ac:dyDescent="0.3">
      <c r="A920" s="4">
        <v>7.2866400999999997E-2</v>
      </c>
      <c r="B920">
        <f t="shared" si="36"/>
        <v>1.2244120584719856E-5</v>
      </c>
    </row>
    <row r="921" spans="1:2" x14ac:dyDescent="0.3">
      <c r="A921" s="4">
        <v>6.5719088999999994E-2</v>
      </c>
      <c r="B921">
        <f t="shared" si="36"/>
        <v>1.3309013141131166E-5</v>
      </c>
    </row>
    <row r="922" spans="1:2" x14ac:dyDescent="0.3">
      <c r="A922" s="4">
        <v>3.1191600000000002E-3</v>
      </c>
      <c r="B922">
        <f t="shared" si="36"/>
        <v>4.3888082384711327E-3</v>
      </c>
    </row>
    <row r="923" spans="1:2" x14ac:dyDescent="0.3">
      <c r="A923" s="4">
        <v>0.10998857400000001</v>
      </c>
      <c r="B923">
        <f t="shared" si="36"/>
        <v>1.6500926932936065E-3</v>
      </c>
    </row>
    <row r="924" spans="1:2" x14ac:dyDescent="0.3">
      <c r="A924" s="4">
        <v>0.128201341</v>
      </c>
      <c r="B924">
        <f t="shared" si="36"/>
        <v>3.4614513207775481E-3</v>
      </c>
    </row>
    <row r="925" spans="1:2" x14ac:dyDescent="0.3">
      <c r="A925" s="4">
        <v>7.202277E-3</v>
      </c>
      <c r="B925">
        <f t="shared" si="36"/>
        <v>3.8644827512688139E-3</v>
      </c>
    </row>
    <row r="926" spans="1:2" x14ac:dyDescent="0.3">
      <c r="A926" s="4">
        <v>5.9045740000000001E-3</v>
      </c>
      <c r="B926">
        <f t="shared" si="36"/>
        <v>4.0275101049452372E-3</v>
      </c>
    </row>
    <row r="927" spans="1:2" x14ac:dyDescent="0.3">
      <c r="A927" s="4">
        <v>0.103657681</v>
      </c>
      <c r="B927">
        <f t="shared" si="36"/>
        <v>1.1758342742090207E-3</v>
      </c>
    </row>
    <row r="928" spans="1:2" x14ac:dyDescent="0.3">
      <c r="A928" s="4">
        <v>2.6083018999999999E-2</v>
      </c>
      <c r="B928">
        <f t="shared" si="36"/>
        <v>1.8735238756405579E-3</v>
      </c>
    </row>
    <row r="929" spans="1:2" x14ac:dyDescent="0.3">
      <c r="A929" s="4">
        <v>3.6224658E-2</v>
      </c>
      <c r="B929">
        <f t="shared" si="36"/>
        <v>1.0984308090568151E-3</v>
      </c>
    </row>
    <row r="930" spans="1:2" x14ac:dyDescent="0.3">
      <c r="A930" s="4">
        <v>3.1309325999999998E-2</v>
      </c>
      <c r="B930">
        <f t="shared" si="36"/>
        <v>1.4484048954619536E-3</v>
      </c>
    </row>
    <row r="931" spans="1:2" x14ac:dyDescent="0.3">
      <c r="A931" s="4">
        <v>1.4603336999999999E-2</v>
      </c>
      <c r="B931">
        <f t="shared" si="36"/>
        <v>2.9990851832130609E-3</v>
      </c>
    </row>
    <row r="932" spans="1:2" x14ac:dyDescent="0.3">
      <c r="A932" s="4">
        <v>2.5113492000000001E-2</v>
      </c>
      <c r="B932">
        <f t="shared" si="36"/>
        <v>1.9583943020837673E-3</v>
      </c>
    </row>
    <row r="933" spans="1:2" x14ac:dyDescent="0.3">
      <c r="A933" s="4">
        <v>3.9790806999999997E-2</v>
      </c>
      <c r="B933">
        <f t="shared" si="36"/>
        <v>8.7476544917808796E-4</v>
      </c>
    </row>
    <row r="934" spans="1:2" x14ac:dyDescent="0.3">
      <c r="A934" s="4">
        <v>2.2567176000000001E-2</v>
      </c>
      <c r="B934">
        <f t="shared" si="36"/>
        <v>2.1902460856209551E-3</v>
      </c>
    </row>
    <row r="935" spans="1:2" x14ac:dyDescent="0.3">
      <c r="A935" s="4">
        <v>0.154127968</v>
      </c>
      <c r="B935">
        <f t="shared" si="36"/>
        <v>7.1843808386404303E-3</v>
      </c>
    </row>
    <row r="936" spans="1:2" x14ac:dyDescent="0.3">
      <c r="A936" s="4">
        <v>4.0287720999999999E-2</v>
      </c>
      <c r="B936">
        <f t="shared" si="36"/>
        <v>8.456184844349658E-4</v>
      </c>
    </row>
    <row r="937" spans="1:2" x14ac:dyDescent="0.3">
      <c r="A937" s="4">
        <v>0.23588329399999999</v>
      </c>
      <c r="B937">
        <f t="shared" si="36"/>
        <v>2.7727595900946433E-2</v>
      </c>
    </row>
    <row r="938" spans="1:2" x14ac:dyDescent="0.3">
      <c r="A938" s="4">
        <v>1.4222156999999999E-2</v>
      </c>
      <c r="B938">
        <f t="shared" si="36"/>
        <v>3.0409802912720689E-3</v>
      </c>
    </row>
    <row r="939" spans="1:2" x14ac:dyDescent="0.3">
      <c r="A939" s="4">
        <v>1.7937980000000001E-3</v>
      </c>
      <c r="B939">
        <f t="shared" si="36"/>
        <v>4.5661702012086058E-3</v>
      </c>
    </row>
    <row r="940" spans="1:2" x14ac:dyDescent="0.3">
      <c r="A940" s="4">
        <v>0.229544204</v>
      </c>
      <c r="B940">
        <f t="shared" si="36"/>
        <v>2.5656659470369981E-2</v>
      </c>
    </row>
    <row r="941" spans="1:2" x14ac:dyDescent="0.3">
      <c r="A941" s="4">
        <v>1.2199190000000001E-3</v>
      </c>
      <c r="B941">
        <f t="shared" si="36"/>
        <v>4.6440574981258653E-3</v>
      </c>
    </row>
    <row r="942" spans="1:2" x14ac:dyDescent="0.3">
      <c r="A942" s="4">
        <v>2.2956793999999999E-2</v>
      </c>
      <c r="B942">
        <f t="shared" si="36"/>
        <v>2.1539295923430793E-3</v>
      </c>
    </row>
    <row r="943" spans="1:2" x14ac:dyDescent="0.3">
      <c r="A943" s="4">
        <v>0.199651883</v>
      </c>
      <c r="B943">
        <f t="shared" si="36"/>
        <v>1.697408793656742E-2</v>
      </c>
    </row>
    <row r="944" spans="1:2" x14ac:dyDescent="0.3">
      <c r="A944" s="4">
        <v>4.5978968000000002E-2</v>
      </c>
      <c r="B944">
        <f t="shared" si="36"/>
        <v>5.4701131473048779E-4</v>
      </c>
    </row>
    <row r="945" spans="1:2" x14ac:dyDescent="0.3">
      <c r="A945" s="4">
        <v>5.1117945999999997E-2</v>
      </c>
      <c r="B945">
        <f t="shared" si="36"/>
        <v>3.3303676862745556E-4</v>
      </c>
    </row>
    <row r="946" spans="1:2" x14ac:dyDescent="0.3">
      <c r="A946" s="4">
        <v>7.2427849999999998E-3</v>
      </c>
      <c r="B946">
        <f t="shared" si="36"/>
        <v>3.8594480354420544E-3</v>
      </c>
    </row>
    <row r="947" spans="1:2" x14ac:dyDescent="0.3">
      <c r="A947" s="4">
        <v>0.13180749</v>
      </c>
      <c r="B947">
        <f t="shared" si="36"/>
        <v>3.8987846930249731E-3</v>
      </c>
    </row>
    <row r="948" spans="1:2" x14ac:dyDescent="0.3">
      <c r="A948" s="4">
        <v>1.1071396000000001E-2</v>
      </c>
      <c r="B948">
        <f t="shared" si="36"/>
        <v>3.3984055462778825E-3</v>
      </c>
    </row>
    <row r="949" spans="1:2" x14ac:dyDescent="0.3">
      <c r="A949" s="4">
        <v>1.1601274E-2</v>
      </c>
      <c r="B949">
        <f t="shared" si="36"/>
        <v>3.3369069454406413E-3</v>
      </c>
    </row>
    <row r="950" spans="1:2" x14ac:dyDescent="0.3">
      <c r="A950" s="4">
        <v>3.8047269999999999E-3</v>
      </c>
      <c r="B950">
        <f t="shared" si="36"/>
        <v>4.2984432442650846E-3</v>
      </c>
    </row>
    <row r="951" spans="1:2" x14ac:dyDescent="0.3">
      <c r="A951" s="4">
        <v>5.5263988E-2</v>
      </c>
      <c r="B951">
        <f t="shared" si="36"/>
        <v>1.9890174566921249E-4</v>
      </c>
    </row>
    <row r="952" spans="1:2" x14ac:dyDescent="0.3">
      <c r="A952" s="4">
        <v>1.73E-5</v>
      </c>
      <c r="B952">
        <f t="shared" si="36"/>
        <v>4.8094143190992077E-3</v>
      </c>
    </row>
    <row r="953" spans="1:2" x14ac:dyDescent="0.3">
      <c r="A953" s="4">
        <v>3.4573130000000001E-3</v>
      </c>
      <c r="B953">
        <f t="shared" si="36"/>
        <v>4.3441186112420727E-3</v>
      </c>
    </row>
    <row r="954" spans="1:2" x14ac:dyDescent="0.3">
      <c r="A954" s="4">
        <v>3.2718527999999997E-2</v>
      </c>
      <c r="B954">
        <f t="shared" si="36"/>
        <v>1.3431281658224162E-3</v>
      </c>
    </row>
    <row r="955" spans="1:2" x14ac:dyDescent="0.3">
      <c r="A955" s="4">
        <v>5.2661871999999998E-2</v>
      </c>
      <c r="B955">
        <f t="shared" si="36"/>
        <v>2.7906935400325586E-4</v>
      </c>
    </row>
    <row r="956" spans="1:2" x14ac:dyDescent="0.3">
      <c r="A956" s="4">
        <v>1.164272E-3</v>
      </c>
      <c r="B956">
        <f t="shared" si="36"/>
        <v>4.6516449827710658E-3</v>
      </c>
    </row>
    <row r="957" spans="1:2" x14ac:dyDescent="0.3">
      <c r="A957" s="4">
        <v>5.5840379000000002E-2</v>
      </c>
      <c r="B957">
        <f t="shared" si="36"/>
        <v>1.8297599603433573E-4</v>
      </c>
    </row>
    <row r="958" spans="1:2" x14ac:dyDescent="0.3">
      <c r="A958" s="4">
        <v>9.937207E-3</v>
      </c>
      <c r="B958">
        <f t="shared" si="36"/>
        <v>3.5319289432941942E-3</v>
      </c>
    </row>
    <row r="959" spans="1:2" x14ac:dyDescent="0.3">
      <c r="A959" s="4">
        <v>2.2600499999999999E-4</v>
      </c>
      <c r="B959">
        <f t="shared" si="36"/>
        <v>4.7805105179962127E-3</v>
      </c>
    </row>
    <row r="960" spans="1:2" x14ac:dyDescent="0.3">
      <c r="A960" s="4">
        <v>6.6841647000000004E-2</v>
      </c>
      <c r="B960">
        <f t="shared" si="36"/>
        <v>6.3786251400838117E-6</v>
      </c>
    </row>
    <row r="961" spans="1:2" x14ac:dyDescent="0.3">
      <c r="A961" s="4">
        <v>3.761229E-3</v>
      </c>
      <c r="B961">
        <f t="shared" si="36"/>
        <v>4.304148812810534E-3</v>
      </c>
    </row>
    <row r="962" spans="1:2" x14ac:dyDescent="0.3">
      <c r="A962" s="4">
        <v>8.7999999999999998E-5</v>
      </c>
      <c r="B962">
        <f t="shared" si="36"/>
        <v>4.799613235929364E-3</v>
      </c>
    </row>
    <row r="963" spans="1:2" x14ac:dyDescent="0.3">
      <c r="A963" s="4">
        <v>1.1668463E-2</v>
      </c>
      <c r="B963">
        <f t="shared" si="36"/>
        <v>3.3291489846865151E-3</v>
      </c>
    </row>
    <row r="964" spans="1:2" x14ac:dyDescent="0.3">
      <c r="A964" s="4">
        <v>1.4375186E-2</v>
      </c>
      <c r="B964">
        <f t="shared" si="36"/>
        <v>3.0241261150227516E-3</v>
      </c>
    </row>
    <row r="965" spans="1:2" x14ac:dyDescent="0.3">
      <c r="A965" s="4">
        <v>0.13996087099999999</v>
      </c>
      <c r="B965">
        <f t="shared" si="36"/>
        <v>4.9834605941382077E-3</v>
      </c>
    </row>
    <row r="966" spans="1:2" x14ac:dyDescent="0.3">
      <c r="A966" s="4">
        <v>8.3788453999999998E-2</v>
      </c>
      <c r="B966">
        <f t="shared" si="36"/>
        <v>2.0797138389318137E-4</v>
      </c>
    </row>
    <row r="967" spans="1:2" x14ac:dyDescent="0.3">
      <c r="A967" s="4">
        <v>0.112342077</v>
      </c>
      <c r="B967">
        <f t="shared" si="36"/>
        <v>1.8468365277423101E-3</v>
      </c>
    </row>
    <row r="968" spans="1:2" x14ac:dyDescent="0.3">
      <c r="A968" s="4">
        <v>0.305127867</v>
      </c>
      <c r="B968">
        <f t="shared" si="36"/>
        <v>5.5583072763767415E-2</v>
      </c>
    </row>
    <row r="969" spans="1:2" x14ac:dyDescent="0.3">
      <c r="A969" s="4">
        <v>7.0654453000000006E-2</v>
      </c>
      <c r="B969">
        <f t="shared" si="36"/>
        <v>1.6569146884766721E-6</v>
      </c>
    </row>
    <row r="970" spans="1:2" x14ac:dyDescent="0.3">
      <c r="A970" s="4">
        <v>5.3231188999999998E-2</v>
      </c>
      <c r="B970">
        <f t="shared" si="36"/>
        <v>2.6037217470413157E-4</v>
      </c>
    </row>
    <row r="971" spans="1:2" x14ac:dyDescent="0.3">
      <c r="A971" s="4">
        <v>3.4466522999999999E-2</v>
      </c>
      <c r="B971">
        <f t="shared" si="36"/>
        <v>1.2180601181211858E-3</v>
      </c>
    </row>
    <row r="972" spans="1:2" x14ac:dyDescent="0.3">
      <c r="A972" s="4">
        <v>4.6497231999999999E-2</v>
      </c>
      <c r="B972">
        <f t="shared" si="36"/>
        <v>5.2303731245013625E-4</v>
      </c>
    </row>
    <row r="973" spans="1:2" x14ac:dyDescent="0.3">
      <c r="A973" s="4">
        <v>5.2302833999999999E-2</v>
      </c>
      <c r="B973">
        <f t="shared" si="36"/>
        <v>2.91193986851147E-4</v>
      </c>
    </row>
    <row r="974" spans="1:2" x14ac:dyDescent="0.3">
      <c r="A974" s="4">
        <v>3.7471100000000001E-4</v>
      </c>
      <c r="B974">
        <f t="shared" si="36"/>
        <v>4.7599691981842791E-3</v>
      </c>
    </row>
    <row r="975" spans="1:2" x14ac:dyDescent="0.3">
      <c r="A975" s="4">
        <v>8.1778829999999997E-2</v>
      </c>
      <c r="B975">
        <f t="shared" si="36"/>
        <v>1.5404754107615674E-4</v>
      </c>
    </row>
    <row r="976" spans="1:2" x14ac:dyDescent="0.3">
      <c r="A976" s="4">
        <v>1.944334E-2</v>
      </c>
      <c r="B976">
        <f t="shared" si="36"/>
        <v>2.4923958927824453E-3</v>
      </c>
    </row>
    <row r="977" spans="1:2" x14ac:dyDescent="0.3">
      <c r="A977" s="4">
        <v>1.5396002000000001E-2</v>
      </c>
      <c r="B977">
        <f t="shared" ref="B977:B1040" si="37">(A977-$F$19)^2</f>
        <v>2.9128946410595831E-3</v>
      </c>
    </row>
    <row r="978" spans="1:2" x14ac:dyDescent="0.3">
      <c r="A978" s="4">
        <v>1.3049885000000001E-2</v>
      </c>
      <c r="B978">
        <f t="shared" si="37"/>
        <v>3.171644588776246E-3</v>
      </c>
    </row>
    <row r="979" spans="1:2" x14ac:dyDescent="0.3">
      <c r="A979" s="4">
        <v>5.5957799000000003E-2</v>
      </c>
      <c r="B979">
        <f t="shared" si="37"/>
        <v>1.7981313521459941E-4</v>
      </c>
    </row>
    <row r="980" spans="1:2" x14ac:dyDescent="0.3">
      <c r="A980" s="4">
        <v>7.0728800000000004E-4</v>
      </c>
      <c r="B980">
        <f t="shared" si="37"/>
        <v>4.714189148334099E-3</v>
      </c>
    </row>
    <row r="981" spans="1:2" x14ac:dyDescent="0.3">
      <c r="A981" s="4">
        <v>0.121045798</v>
      </c>
      <c r="B981">
        <f t="shared" si="37"/>
        <v>2.6706732518169884E-3</v>
      </c>
    </row>
    <row r="982" spans="1:2" x14ac:dyDescent="0.3">
      <c r="A982" s="4">
        <v>0.46218694799999999</v>
      </c>
      <c r="B982">
        <f t="shared" si="37"/>
        <v>0.15430732219399571</v>
      </c>
    </row>
    <row r="983" spans="1:2" x14ac:dyDescent="0.3">
      <c r="A983" s="4">
        <v>2.2347000000000001E-3</v>
      </c>
      <c r="B983">
        <f t="shared" si="37"/>
        <v>4.5067780634358056E-3</v>
      </c>
    </row>
    <row r="984" spans="1:2" x14ac:dyDescent="0.3">
      <c r="A984" s="4">
        <v>2.2653380000000001E-2</v>
      </c>
      <c r="B984">
        <f t="shared" si="37"/>
        <v>2.1821848111410734E-3</v>
      </c>
    </row>
    <row r="985" spans="1:2" x14ac:dyDescent="0.3">
      <c r="A985" s="4">
        <v>0.104183608</v>
      </c>
      <c r="B985">
        <f t="shared" si="37"/>
        <v>1.212179409875941E-3</v>
      </c>
    </row>
    <row r="986" spans="1:2" x14ac:dyDescent="0.3">
      <c r="A986" s="4">
        <v>3.3081603000000001E-2</v>
      </c>
      <c r="B986">
        <f t="shared" si="37"/>
        <v>1.3166475263205483E-3</v>
      </c>
    </row>
    <row r="987" spans="1:2" x14ac:dyDescent="0.3">
      <c r="A987" s="4">
        <v>7.0022176000000005E-2</v>
      </c>
      <c r="B987">
        <f t="shared" si="37"/>
        <v>4.2893983159997006E-7</v>
      </c>
    </row>
    <row r="988" spans="1:2" x14ac:dyDescent="0.3">
      <c r="A988" s="4">
        <v>0.12951747</v>
      </c>
      <c r="B988">
        <f t="shared" si="37"/>
        <v>3.6180500466745226E-3</v>
      </c>
    </row>
    <row r="989" spans="1:2" x14ac:dyDescent="0.3">
      <c r="A989" s="4">
        <v>4.0493710000000004E-3</v>
      </c>
      <c r="B989">
        <f t="shared" si="37"/>
        <v>4.2664241435933373E-3</v>
      </c>
    </row>
    <row r="990" spans="1:2" x14ac:dyDescent="0.3">
      <c r="A990" s="4">
        <v>2.9423207E-2</v>
      </c>
      <c r="B990">
        <f t="shared" si="37"/>
        <v>1.5955258535730414E-3</v>
      </c>
    </row>
    <row r="991" spans="1:2" x14ac:dyDescent="0.3">
      <c r="A991" s="4">
        <v>4.5022035000000002E-2</v>
      </c>
      <c r="B991">
        <f t="shared" si="37"/>
        <v>5.9268905602345245E-4</v>
      </c>
    </row>
    <row r="992" spans="1:2" x14ac:dyDescent="0.3">
      <c r="A992" s="4">
        <v>6.7399999999999998E-5</v>
      </c>
      <c r="B992">
        <f t="shared" si="37"/>
        <v>4.8024679650192775E-3</v>
      </c>
    </row>
    <row r="993" spans="1:2" x14ac:dyDescent="0.3">
      <c r="A993" s="4">
        <v>0.26153807699999998</v>
      </c>
      <c r="B993">
        <f t="shared" si="37"/>
        <v>3.6929630202300258E-2</v>
      </c>
    </row>
    <row r="994" spans="1:2" x14ac:dyDescent="0.3">
      <c r="A994" s="4">
        <v>8.871617E-3</v>
      </c>
      <c r="B994">
        <f t="shared" si="37"/>
        <v>3.6597205252392258E-3</v>
      </c>
    </row>
    <row r="995" spans="1:2" x14ac:dyDescent="0.3">
      <c r="A995" s="4">
        <v>2.0686189999999998E-3</v>
      </c>
      <c r="B995">
        <f t="shared" si="37"/>
        <v>4.529104525423747E-3</v>
      </c>
    </row>
    <row r="996" spans="1:2" x14ac:dyDescent="0.3">
      <c r="A996" s="4">
        <v>6.5937540000000003E-3</v>
      </c>
      <c r="B996">
        <f t="shared" si="37"/>
        <v>3.9405106723077073E-3</v>
      </c>
    </row>
    <row r="997" spans="1:2" x14ac:dyDescent="0.3">
      <c r="A997" s="4">
        <v>2.9476044999999999E-2</v>
      </c>
      <c r="B997">
        <f t="shared" si="37"/>
        <v>1.5913075196884762E-3</v>
      </c>
    </row>
    <row r="998" spans="1:2" x14ac:dyDescent="0.3">
      <c r="A998" s="4">
        <v>2.2311509E-2</v>
      </c>
      <c r="B998">
        <f t="shared" si="37"/>
        <v>2.2142419156813862E-3</v>
      </c>
    </row>
    <row r="999" spans="1:2" x14ac:dyDescent="0.3">
      <c r="A999" s="4">
        <v>0.17718521800000001</v>
      </c>
      <c r="B999">
        <f t="shared" si="37"/>
        <v>1.1624716160647907E-2</v>
      </c>
    </row>
    <row r="1000" spans="1:2" x14ac:dyDescent="0.3">
      <c r="A1000" s="4">
        <v>2.6815321E-2</v>
      </c>
      <c r="B1000">
        <f t="shared" si="37"/>
        <v>1.8106658971563758E-3</v>
      </c>
    </row>
    <row r="1001" spans="1:2" x14ac:dyDescent="0.3">
      <c r="A1001" s="4">
        <v>2.4639649999999998E-3</v>
      </c>
      <c r="B1001">
        <f t="shared" si="37"/>
        <v>4.4760483418433816E-3</v>
      </c>
    </row>
    <row r="1002" spans="1:2" x14ac:dyDescent="0.3">
      <c r="A1002" s="4">
        <v>3.3545039999999999E-3</v>
      </c>
      <c r="B1002">
        <f t="shared" si="37"/>
        <v>4.3576814485116111E-3</v>
      </c>
    </row>
    <row r="1003" spans="1:2" x14ac:dyDescent="0.3">
      <c r="A1003" s="4">
        <v>0.14242091600000001</v>
      </c>
      <c r="B1003">
        <f t="shared" si="37"/>
        <v>5.3368394284819525E-3</v>
      </c>
    </row>
    <row r="1004" spans="1:2" x14ac:dyDescent="0.3">
      <c r="A1004" s="4">
        <v>0.36381040799999997</v>
      </c>
      <c r="B1004">
        <f t="shared" si="37"/>
        <v>8.6696778582818185E-2</v>
      </c>
    </row>
    <row r="1005" spans="1:2" x14ac:dyDescent="0.3">
      <c r="A1005" s="4">
        <v>3.6921262000000003E-2</v>
      </c>
      <c r="B1005">
        <f t="shared" si="37"/>
        <v>1.0527415543893023E-3</v>
      </c>
    </row>
    <row r="1006" spans="1:2" x14ac:dyDescent="0.3">
      <c r="A1006" s="4">
        <v>1.4920228000000001E-2</v>
      </c>
      <c r="B1006">
        <f t="shared" si="37"/>
        <v>2.9644772265030664E-3</v>
      </c>
    </row>
    <row r="1007" spans="1:2" x14ac:dyDescent="0.3">
      <c r="A1007" s="4">
        <v>1.889863E-2</v>
      </c>
      <c r="B1007">
        <f t="shared" si="37"/>
        <v>2.5470806980127827E-3</v>
      </c>
    </row>
    <row r="1008" spans="1:2" x14ac:dyDescent="0.3">
      <c r="A1008" s="4">
        <v>0.26879242599999997</v>
      </c>
      <c r="B1008">
        <f t="shared" si="37"/>
        <v>3.9770404405394977E-2</v>
      </c>
    </row>
    <row r="1009" spans="1:2" x14ac:dyDescent="0.3">
      <c r="A1009" s="4">
        <v>5.4986289999999997E-3</v>
      </c>
      <c r="B1009">
        <f t="shared" si="37"/>
        <v>4.0791996010129143E-3</v>
      </c>
    </row>
    <row r="1010" spans="1:2" x14ac:dyDescent="0.3">
      <c r="A1010" s="4">
        <v>4.3119973999999998E-2</v>
      </c>
      <c r="B1010">
        <f t="shared" si="37"/>
        <v>6.8891902587601321E-4</v>
      </c>
    </row>
    <row r="1011" spans="1:2" x14ac:dyDescent="0.3">
      <c r="A1011" s="4">
        <v>6.7524452999999998E-2</v>
      </c>
      <c r="B1011">
        <f t="shared" si="37"/>
        <v>3.3958676766039845E-6</v>
      </c>
    </row>
    <row r="1012" spans="1:2" x14ac:dyDescent="0.3">
      <c r="A1012" s="4">
        <v>6.6693380000000003E-3</v>
      </c>
      <c r="B1012">
        <f t="shared" si="37"/>
        <v>3.9310270427633381E-3</v>
      </c>
    </row>
    <row r="1013" spans="1:2" x14ac:dyDescent="0.3">
      <c r="A1013" s="4">
        <v>1.0909559999999999E-3</v>
      </c>
      <c r="B1013">
        <f t="shared" si="37"/>
        <v>4.6616510957598611E-3</v>
      </c>
    </row>
    <row r="1014" spans="1:2" x14ac:dyDescent="0.3">
      <c r="A1014" s="4">
        <v>6.3663042000000003E-2</v>
      </c>
      <c r="B1014">
        <f t="shared" si="37"/>
        <v>3.25378864286552E-5</v>
      </c>
    </row>
    <row r="1015" spans="1:2" x14ac:dyDescent="0.3">
      <c r="A1015" s="4">
        <v>1.8239927E-2</v>
      </c>
      <c r="B1015">
        <f t="shared" si="37"/>
        <v>2.6140022386208126E-3</v>
      </c>
    </row>
    <row r="1016" spans="1:2" x14ac:dyDescent="0.3">
      <c r="A1016" s="4">
        <v>1.4764089999999999E-3</v>
      </c>
      <c r="B1016">
        <f t="shared" si="37"/>
        <v>4.6091650719975452E-3</v>
      </c>
    </row>
    <row r="1017" spans="1:2" x14ac:dyDescent="0.3">
      <c r="A1017" s="4">
        <v>4.350479E-3</v>
      </c>
      <c r="B1017">
        <f t="shared" si="37"/>
        <v>4.2271793432106779E-3</v>
      </c>
    </row>
    <row r="1018" spans="1:2" x14ac:dyDescent="0.3">
      <c r="A1018" s="4">
        <v>3.0066279000000001E-2</v>
      </c>
      <c r="B1018">
        <f t="shared" si="37"/>
        <v>1.544565615483114E-3</v>
      </c>
    </row>
    <row r="1019" spans="1:2" x14ac:dyDescent="0.3">
      <c r="A1019" s="4">
        <v>0.135785397</v>
      </c>
      <c r="B1019">
        <f t="shared" si="37"/>
        <v>4.4113714441458901E-3</v>
      </c>
    </row>
    <row r="1020" spans="1:2" x14ac:dyDescent="0.3">
      <c r="A1020" s="4">
        <v>1.3709149999999999E-3</v>
      </c>
      <c r="B1020">
        <f t="shared" si="37"/>
        <v>4.6235003518472406E-3</v>
      </c>
    </row>
    <row r="1021" spans="1:2" x14ac:dyDescent="0.3">
      <c r="A1021" s="4">
        <v>1.1850562E-2</v>
      </c>
      <c r="B1021">
        <f t="shared" si="37"/>
        <v>3.3081683651759817E-3</v>
      </c>
    </row>
    <row r="1022" spans="1:2" x14ac:dyDescent="0.3">
      <c r="A1022" s="4">
        <v>2.0281719E-2</v>
      </c>
      <c r="B1022">
        <f t="shared" si="37"/>
        <v>2.4093884717081662E-3</v>
      </c>
    </row>
    <row r="1023" spans="1:2" x14ac:dyDescent="0.3">
      <c r="A1023" s="4">
        <v>4.8770202999999998E-2</v>
      </c>
      <c r="B1023">
        <f t="shared" si="37"/>
        <v>4.2423797508497842E-4</v>
      </c>
    </row>
    <row r="1024" spans="1:2" x14ac:dyDescent="0.3">
      <c r="A1024" s="4">
        <v>1.3376027E-2</v>
      </c>
      <c r="B1024">
        <f t="shared" si="37"/>
        <v>3.1350160471280389E-3</v>
      </c>
    </row>
    <row r="1025" spans="1:2" x14ac:dyDescent="0.3">
      <c r="A1025" s="4">
        <v>3.2700000000000002E-5</v>
      </c>
      <c r="B1025">
        <f t="shared" si="37"/>
        <v>4.8072785780758761E-3</v>
      </c>
    </row>
    <row r="1026" spans="1:2" x14ac:dyDescent="0.3">
      <c r="A1026" s="4">
        <v>0.141444561</v>
      </c>
      <c r="B1026">
        <f t="shared" si="37"/>
        <v>5.1951400558924547E-3</v>
      </c>
    </row>
    <row r="1027" spans="1:2" x14ac:dyDescent="0.3">
      <c r="A1027" s="4">
        <v>0.13208489100000001</v>
      </c>
      <c r="B1027">
        <f t="shared" si="37"/>
        <v>3.9335036193558909E-3</v>
      </c>
    </row>
    <row r="1028" spans="1:2" x14ac:dyDescent="0.3">
      <c r="A1028" s="4">
        <v>0.25542519200000002</v>
      </c>
      <c r="B1028">
        <f t="shared" si="37"/>
        <v>3.4617561123890951E-2</v>
      </c>
    </row>
    <row r="1029" spans="1:2" x14ac:dyDescent="0.3">
      <c r="A1029" s="4">
        <v>1.362072E-3</v>
      </c>
      <c r="B1029">
        <f t="shared" si="37"/>
        <v>4.6247030130678306E-3</v>
      </c>
    </row>
    <row r="1030" spans="1:2" x14ac:dyDescent="0.3">
      <c r="A1030" s="4">
        <v>2.0395736000000001E-2</v>
      </c>
      <c r="B1030">
        <f t="shared" si="37"/>
        <v>2.3982083036567688E-3</v>
      </c>
    </row>
    <row r="1031" spans="1:2" x14ac:dyDescent="0.3">
      <c r="A1031" s="4">
        <v>0.16717637599999999</v>
      </c>
      <c r="B1031">
        <f t="shared" si="37"/>
        <v>9.5666268860693602E-3</v>
      </c>
    </row>
    <row r="1032" spans="1:2" x14ac:dyDescent="0.3">
      <c r="A1032" s="4">
        <v>6.8785500000000002E-4</v>
      </c>
      <c r="B1032">
        <f t="shared" si="37"/>
        <v>4.7168580637095576E-3</v>
      </c>
    </row>
    <row r="1033" spans="1:2" x14ac:dyDescent="0.3">
      <c r="A1033" s="4">
        <v>4.1316495000000002E-2</v>
      </c>
      <c r="B1033">
        <f t="shared" si="37"/>
        <v>7.8684435212554213E-4</v>
      </c>
    </row>
    <row r="1034" spans="1:2" x14ac:dyDescent="0.3">
      <c r="A1034" s="4">
        <v>5.8978110000000002E-3</v>
      </c>
      <c r="B1034">
        <f t="shared" si="37"/>
        <v>4.0283685467174812E-3</v>
      </c>
    </row>
    <row r="1035" spans="1:2" x14ac:dyDescent="0.3">
      <c r="A1035" s="4">
        <v>0.184800187</v>
      </c>
      <c r="B1035">
        <f t="shared" si="37"/>
        <v>1.3324765018251231E-2</v>
      </c>
    </row>
    <row r="1036" spans="1:2" x14ac:dyDescent="0.3">
      <c r="A1036" s="4">
        <v>1.3944310999999999E-2</v>
      </c>
      <c r="B1036">
        <f t="shared" si="37"/>
        <v>3.071701171699511E-3</v>
      </c>
    </row>
    <row r="1037" spans="1:2" x14ac:dyDescent="0.3">
      <c r="A1037" s="4">
        <v>1.7395786999999999E-2</v>
      </c>
      <c r="B1037">
        <f t="shared" si="37"/>
        <v>2.7010320326694946E-3</v>
      </c>
    </row>
    <row r="1038" spans="1:2" x14ac:dyDescent="0.3">
      <c r="A1038" s="4">
        <v>7.2984437999999999E-2</v>
      </c>
      <c r="B1038">
        <f t="shared" si="37"/>
        <v>1.3084114011851221E-5</v>
      </c>
    </row>
    <row r="1039" spans="1:2" x14ac:dyDescent="0.3">
      <c r="A1039" s="4">
        <v>7.3133666E-2</v>
      </c>
      <c r="B1039">
        <f t="shared" si="37"/>
        <v>1.4185957150512078E-5</v>
      </c>
    </row>
    <row r="1040" spans="1:2" x14ac:dyDescent="0.3">
      <c r="A1040" s="4">
        <v>3.4910944999999999E-2</v>
      </c>
      <c r="B1040">
        <f t="shared" si="37"/>
        <v>1.1872363352299249E-3</v>
      </c>
    </row>
    <row r="1041" spans="1:2" x14ac:dyDescent="0.3">
      <c r="A1041" s="4">
        <v>0.15275815400000001</v>
      </c>
      <c r="B1041">
        <f t="shared" ref="B1041:B1104" si="38">(A1041-$F$19)^2</f>
        <v>6.9540443680927919E-3</v>
      </c>
    </row>
    <row r="1042" spans="1:2" x14ac:dyDescent="0.3">
      <c r="A1042" s="4">
        <v>1.6525890000000001E-2</v>
      </c>
      <c r="B1042">
        <f t="shared" si="38"/>
        <v>2.7922083773306303E-3</v>
      </c>
    </row>
    <row r="1043" spans="1:2" x14ac:dyDescent="0.3">
      <c r="A1043" s="4">
        <v>3.4171155000000002E-2</v>
      </c>
      <c r="B1043">
        <f t="shared" si="38"/>
        <v>1.2387644709352611E-3</v>
      </c>
    </row>
    <row r="1044" spans="1:2" x14ac:dyDescent="0.3">
      <c r="A1044" s="4">
        <v>4.2300137000000002E-2</v>
      </c>
      <c r="B1044">
        <f t="shared" si="38"/>
        <v>7.3262811988186174E-4</v>
      </c>
    </row>
    <row r="1045" spans="1:2" x14ac:dyDescent="0.3">
      <c r="A1045" s="4">
        <v>5.4295690000000004E-3</v>
      </c>
      <c r="B1045">
        <f t="shared" si="38"/>
        <v>4.0880259029883416E-3</v>
      </c>
    </row>
    <row r="1046" spans="1:2" x14ac:dyDescent="0.3">
      <c r="A1046" s="4">
        <v>1.320845E-2</v>
      </c>
      <c r="B1046">
        <f t="shared" si="38"/>
        <v>3.1538098085217132E-3</v>
      </c>
    </row>
    <row r="1047" spans="1:2" x14ac:dyDescent="0.3">
      <c r="A1047" s="4">
        <v>9.4102860999999996E-2</v>
      </c>
      <c r="B1047">
        <f t="shared" si="38"/>
        <v>6.1185089592989618E-4</v>
      </c>
    </row>
    <row r="1048" spans="1:2" x14ac:dyDescent="0.3">
      <c r="A1048" s="4">
        <v>0.17508690599999999</v>
      </c>
      <c r="B1048">
        <f t="shared" si="38"/>
        <v>1.1176647564060086E-2</v>
      </c>
    </row>
    <row r="1049" spans="1:2" x14ac:dyDescent="0.3">
      <c r="A1049" s="4">
        <v>0.161480073</v>
      </c>
      <c r="B1049">
        <f t="shared" si="38"/>
        <v>8.4847738158781438E-3</v>
      </c>
    </row>
    <row r="1050" spans="1:2" x14ac:dyDescent="0.3">
      <c r="A1050" s="4">
        <v>0.26677205199999998</v>
      </c>
      <c r="B1050">
        <f t="shared" si="38"/>
        <v>3.8968659399126269E-2</v>
      </c>
    </row>
    <row r="1051" spans="1:2" x14ac:dyDescent="0.3">
      <c r="A1051" s="4">
        <v>0.41730632299999998</v>
      </c>
      <c r="B1051">
        <f t="shared" si="38"/>
        <v>0.121061604770983</v>
      </c>
    </row>
    <row r="1052" spans="1:2" x14ac:dyDescent="0.3">
      <c r="A1052" s="4">
        <v>9.8970675999999994E-2</v>
      </c>
      <c r="B1052">
        <f t="shared" si="38"/>
        <v>8.7636336277656E-4</v>
      </c>
    </row>
    <row r="1053" spans="1:2" x14ac:dyDescent="0.3">
      <c r="A1053" s="4">
        <v>0.22507569699999999</v>
      </c>
      <c r="B1053">
        <f t="shared" si="38"/>
        <v>2.4245123264524913E-2</v>
      </c>
    </row>
    <row r="1054" spans="1:2" x14ac:dyDescent="0.3">
      <c r="A1054" s="4">
        <v>0.198576157</v>
      </c>
      <c r="B1054">
        <f t="shared" si="38"/>
        <v>1.6694943969431473E-2</v>
      </c>
    </row>
    <row r="1055" spans="1:2" x14ac:dyDescent="0.3">
      <c r="A1055" s="4">
        <v>4.1822256000000002E-2</v>
      </c>
      <c r="B1055">
        <f t="shared" si="38"/>
        <v>7.5872619960177937E-4</v>
      </c>
    </row>
    <row r="1056" spans="1:2" x14ac:dyDescent="0.3">
      <c r="A1056" s="4">
        <v>3.1300000000000002E-5</v>
      </c>
      <c r="B1056">
        <f t="shared" si="38"/>
        <v>4.807472716750724E-3</v>
      </c>
    </row>
    <row r="1057" spans="1:2" x14ac:dyDescent="0.3">
      <c r="A1057" s="4">
        <v>2.1809310000000001E-3</v>
      </c>
      <c r="B1057">
        <f t="shared" si="38"/>
        <v>4.5140002537370832E-3</v>
      </c>
    </row>
    <row r="1058" spans="1:2" x14ac:dyDescent="0.3">
      <c r="A1058" s="4">
        <v>5.6368900000000003E-3</v>
      </c>
      <c r="B1058">
        <f t="shared" si="38"/>
        <v>4.0615576407847954E-3</v>
      </c>
    </row>
    <row r="1059" spans="1:2" x14ac:dyDescent="0.3">
      <c r="A1059" s="4">
        <v>0.13883690900000001</v>
      </c>
      <c r="B1059">
        <f t="shared" si="38"/>
        <v>4.8260347696303628E-3</v>
      </c>
    </row>
    <row r="1060" spans="1:2" x14ac:dyDescent="0.3">
      <c r="A1060" s="4">
        <v>3.4934781999999998E-2</v>
      </c>
      <c r="B1060">
        <f t="shared" si="38"/>
        <v>1.1855942339761667E-3</v>
      </c>
    </row>
    <row r="1061" spans="1:2" x14ac:dyDescent="0.3">
      <c r="A1061" s="4">
        <v>7.7531189E-2</v>
      </c>
      <c r="B1061">
        <f t="shared" si="38"/>
        <v>6.6650046664676593E-5</v>
      </c>
    </row>
    <row r="1062" spans="1:2" x14ac:dyDescent="0.3">
      <c r="A1062" s="4">
        <v>1.6045149000000002E-2</v>
      </c>
      <c r="B1062">
        <f t="shared" si="38"/>
        <v>2.8432454970985007E-3</v>
      </c>
    </row>
    <row r="1063" spans="1:2" x14ac:dyDescent="0.3">
      <c r="A1063" s="4">
        <v>0.15227527399999999</v>
      </c>
      <c r="B1063">
        <f t="shared" si="38"/>
        <v>6.8737419330649899E-3</v>
      </c>
    </row>
    <row r="1064" spans="1:2" x14ac:dyDescent="0.3">
      <c r="A1064" s="4">
        <v>8.8165631999999994E-2</v>
      </c>
      <c r="B1064">
        <f t="shared" si="38"/>
        <v>3.5337950353948151E-4</v>
      </c>
    </row>
    <row r="1065" spans="1:2" x14ac:dyDescent="0.3">
      <c r="A1065" s="4">
        <v>2.474989E-2</v>
      </c>
      <c r="B1065">
        <f t="shared" si="38"/>
        <v>1.9907080117985286E-3</v>
      </c>
    </row>
    <row r="1066" spans="1:2" x14ac:dyDescent="0.3">
      <c r="A1066" s="4">
        <v>8.9020409999999994E-3</v>
      </c>
      <c r="B1066">
        <f t="shared" si="38"/>
        <v>3.6560404131287987E-3</v>
      </c>
    </row>
    <row r="1067" spans="1:2" x14ac:dyDescent="0.3">
      <c r="A1067" s="4">
        <v>9.5747682000000001E-2</v>
      </c>
      <c r="B1067">
        <f t="shared" si="38"/>
        <v>6.9592766644315635E-4</v>
      </c>
    </row>
    <row r="1068" spans="1:2" x14ac:dyDescent="0.3">
      <c r="A1068" s="4">
        <v>9.8015229999999995E-3</v>
      </c>
      <c r="B1068">
        <f t="shared" si="38"/>
        <v>3.54807476291325E-3</v>
      </c>
    </row>
    <row r="1069" spans="1:2" x14ac:dyDescent="0.3">
      <c r="A1069" s="4">
        <v>7.1779169999999998E-3</v>
      </c>
      <c r="B1069">
        <f t="shared" si="38"/>
        <v>3.8675120217253355E-3</v>
      </c>
    </row>
    <row r="1070" spans="1:2" x14ac:dyDescent="0.3">
      <c r="A1070" s="4">
        <v>2.9176089999999998E-3</v>
      </c>
      <c r="B1070">
        <f t="shared" si="38"/>
        <v>4.4155535952309574E-3</v>
      </c>
    </row>
    <row r="1071" spans="1:2" x14ac:dyDescent="0.3">
      <c r="A1071" s="4">
        <v>0.28837689</v>
      </c>
      <c r="B1071">
        <f t="shared" si="38"/>
        <v>4.7965226347537408E-2</v>
      </c>
    </row>
    <row r="1072" spans="1:2" x14ac:dyDescent="0.3">
      <c r="A1072" s="4">
        <v>4.0268860000000004E-3</v>
      </c>
      <c r="B1072">
        <f t="shared" si="38"/>
        <v>4.2693619937832373E-3</v>
      </c>
    </row>
    <row r="1073" spans="1:2" x14ac:dyDescent="0.3">
      <c r="A1073" s="4">
        <v>1.2598402E-2</v>
      </c>
      <c r="B1073">
        <f t="shared" si="38"/>
        <v>3.2227010833690271E-3</v>
      </c>
    </row>
    <row r="1074" spans="1:2" x14ac:dyDescent="0.3">
      <c r="A1074" s="4">
        <v>2.5690991E-2</v>
      </c>
      <c r="B1074">
        <f t="shared" si="38"/>
        <v>1.9076148155713168E-3</v>
      </c>
    </row>
    <row r="1075" spans="1:2" x14ac:dyDescent="0.3">
      <c r="A1075" s="4">
        <v>5.02E-5</v>
      </c>
      <c r="B1075">
        <f t="shared" si="38"/>
        <v>4.804852175390271E-3</v>
      </c>
    </row>
    <row r="1076" spans="1:2" x14ac:dyDescent="0.3">
      <c r="A1076" s="4">
        <v>5.7349269999999999E-3</v>
      </c>
      <c r="B1076">
        <f t="shared" si="38"/>
        <v>4.0490713871928043E-3</v>
      </c>
    </row>
    <row r="1077" spans="1:2" x14ac:dyDescent="0.3">
      <c r="A1077" s="4">
        <v>1.9449765000000001E-2</v>
      </c>
      <c r="B1077">
        <f t="shared" si="38"/>
        <v>2.4917544119349984E-3</v>
      </c>
    </row>
    <row r="1078" spans="1:2" x14ac:dyDescent="0.3">
      <c r="A1078" s="4">
        <v>0.11654368900000001</v>
      </c>
      <c r="B1078">
        <f t="shared" si="38"/>
        <v>2.2256172442669721E-3</v>
      </c>
    </row>
    <row r="1079" spans="1:2" x14ac:dyDescent="0.3">
      <c r="A1079" s="4">
        <v>1.1307541000000001E-2</v>
      </c>
      <c r="B1079">
        <f t="shared" si="38"/>
        <v>3.3709287660956991E-3</v>
      </c>
    </row>
    <row r="1080" spans="1:2" x14ac:dyDescent="0.3">
      <c r="A1080" s="4">
        <v>1</v>
      </c>
      <c r="B1080">
        <f t="shared" si="38"/>
        <v>0.86607733209180293</v>
      </c>
    </row>
    <row r="1081" spans="1:2" x14ac:dyDescent="0.3">
      <c r="A1081" s="4">
        <v>2.6829054000000001E-2</v>
      </c>
      <c r="B1081">
        <f t="shared" si="38"/>
        <v>1.8094973547164701E-3</v>
      </c>
    </row>
    <row r="1082" spans="1:2" x14ac:dyDescent="0.3">
      <c r="A1082" s="4">
        <v>0.17344173299999999</v>
      </c>
      <c r="B1082">
        <f t="shared" si="38"/>
        <v>1.0831499881462758E-2</v>
      </c>
    </row>
    <row r="1083" spans="1:2" x14ac:dyDescent="0.3">
      <c r="A1083" s="4">
        <v>0.28816105800000003</v>
      </c>
      <c r="B1083">
        <f t="shared" si="38"/>
        <v>4.7870734349871165E-2</v>
      </c>
    </row>
    <row r="1084" spans="1:2" x14ac:dyDescent="0.3">
      <c r="A1084" s="4">
        <v>1.7259202000000001E-2</v>
      </c>
      <c r="B1084">
        <f t="shared" si="38"/>
        <v>2.7152477302256174E-3</v>
      </c>
    </row>
    <row r="1085" spans="1:2" x14ac:dyDescent="0.3">
      <c r="A1085" s="4">
        <v>2.9523995000000001E-2</v>
      </c>
      <c r="B1085">
        <f t="shared" si="38"/>
        <v>1.5874842531929199E-3</v>
      </c>
    </row>
    <row r="1086" spans="1:2" x14ac:dyDescent="0.3">
      <c r="A1086" s="4">
        <v>1.2569515E-2</v>
      </c>
      <c r="B1086">
        <f t="shared" si="38"/>
        <v>3.2259816807331796E-3</v>
      </c>
    </row>
    <row r="1087" spans="1:2" x14ac:dyDescent="0.3">
      <c r="A1087" s="4">
        <v>4.9809028999999998E-2</v>
      </c>
      <c r="B1087">
        <f t="shared" si="38"/>
        <v>3.8252365731259174E-4</v>
      </c>
    </row>
    <row r="1088" spans="1:2" x14ac:dyDescent="0.3">
      <c r="A1088" s="4">
        <v>4.7928574000000002E-2</v>
      </c>
      <c r="B1088">
        <f t="shared" si="38"/>
        <v>4.5961644347749777E-4</v>
      </c>
    </row>
    <row r="1089" spans="1:2" x14ac:dyDescent="0.3">
      <c r="A1089" s="4">
        <v>2.5479776999999999E-2</v>
      </c>
      <c r="B1089">
        <f t="shared" si="38"/>
        <v>1.9261094978674095E-3</v>
      </c>
    </row>
    <row r="1090" spans="1:2" x14ac:dyDescent="0.3">
      <c r="A1090" s="4">
        <v>7.6473970000000002E-3</v>
      </c>
      <c r="B1090">
        <f t="shared" si="38"/>
        <v>3.809339145516477E-3</v>
      </c>
    </row>
    <row r="1091" spans="1:2" x14ac:dyDescent="0.3">
      <c r="A1091" s="4">
        <v>0.13007205699999999</v>
      </c>
      <c r="B1091">
        <f t="shared" si="38"/>
        <v>3.6850746834967787E-3</v>
      </c>
    </row>
    <row r="1092" spans="1:2" x14ac:dyDescent="0.3">
      <c r="A1092" s="4">
        <v>4.8053879999999998E-3</v>
      </c>
      <c r="B1092">
        <f t="shared" si="38"/>
        <v>4.1682328650239292E-3</v>
      </c>
    </row>
    <row r="1093" spans="1:2" x14ac:dyDescent="0.3">
      <c r="A1093" s="4">
        <v>0.19042345599999999</v>
      </c>
      <c r="B1093">
        <f t="shared" si="38"/>
        <v>1.4654607185944279E-2</v>
      </c>
    </row>
    <row r="1094" spans="1:2" x14ac:dyDescent="0.3">
      <c r="A1094" s="4">
        <v>1.1525268999999999E-2</v>
      </c>
      <c r="B1094">
        <f t="shared" si="38"/>
        <v>3.3456937268469622E-3</v>
      </c>
    </row>
    <row r="1095" spans="1:2" x14ac:dyDescent="0.3">
      <c r="A1095" s="4">
        <v>0.18034702599999999</v>
      </c>
      <c r="B1095">
        <f t="shared" si="38"/>
        <v>1.2316512674812374E-2</v>
      </c>
    </row>
    <row r="1096" spans="1:2" x14ac:dyDescent="0.3">
      <c r="A1096" s="4">
        <v>0.21654912900000001</v>
      </c>
      <c r="B1096">
        <f t="shared" si="38"/>
        <v>2.1662508150160079E-2</v>
      </c>
    </row>
    <row r="1097" spans="1:2" x14ac:dyDescent="0.3">
      <c r="A1097" s="4">
        <v>6.7219944000000004E-2</v>
      </c>
      <c r="B1097">
        <f t="shared" si="38"/>
        <v>4.6108844803883686E-6</v>
      </c>
    </row>
    <row r="1098" spans="1:2" x14ac:dyDescent="0.3">
      <c r="A1098" s="4">
        <v>1.6989756000000002E-2</v>
      </c>
      <c r="B1098">
        <f t="shared" si="38"/>
        <v>2.7434009367346295E-3</v>
      </c>
    </row>
    <row r="1099" spans="1:2" x14ac:dyDescent="0.3">
      <c r="A1099" s="4">
        <v>0.14601301899999999</v>
      </c>
      <c r="B1099">
        <f t="shared" si="38"/>
        <v>5.8745752825775186E-3</v>
      </c>
    </row>
    <row r="1100" spans="1:2" x14ac:dyDescent="0.3">
      <c r="A1100" s="4">
        <v>9.5269840000000005E-3</v>
      </c>
      <c r="B1100">
        <f t="shared" si="38"/>
        <v>3.5808563598932587E-3</v>
      </c>
    </row>
    <row r="1101" spans="1:2" x14ac:dyDescent="0.3">
      <c r="A1101" s="4">
        <v>1.1434657000000001E-2</v>
      </c>
      <c r="B1101">
        <f t="shared" si="38"/>
        <v>3.3561842909183644E-3</v>
      </c>
    </row>
    <row r="1102" spans="1:2" x14ac:dyDescent="0.3">
      <c r="A1102" s="4">
        <v>2.4557216E-2</v>
      </c>
      <c r="B1102">
        <f t="shared" si="38"/>
        <v>2.0079383420486085E-3</v>
      </c>
    </row>
    <row r="1103" spans="1:2" x14ac:dyDescent="0.3">
      <c r="A1103" s="4">
        <v>0.101120846</v>
      </c>
      <c r="B1103">
        <f t="shared" si="38"/>
        <v>1.0082914293990817E-3</v>
      </c>
    </row>
    <row r="1104" spans="1:2" x14ac:dyDescent="0.3">
      <c r="A1104" s="4">
        <v>0.15771189299999999</v>
      </c>
      <c r="B1104">
        <f t="shared" si="38"/>
        <v>7.8047775339491953E-3</v>
      </c>
    </row>
    <row r="1105" spans="1:2" x14ac:dyDescent="0.3">
      <c r="A1105" s="4">
        <v>0.12976839900000001</v>
      </c>
      <c r="B1105">
        <f t="shared" ref="B1105:B1115" si="39">(A1105-$F$19)^2</f>
        <v>3.6482998856543782E-3</v>
      </c>
    </row>
    <row r="1106" spans="1:2" x14ac:dyDescent="0.3">
      <c r="A1106" s="4">
        <v>0.12732664099999999</v>
      </c>
      <c r="B1106">
        <f t="shared" si="39"/>
        <v>3.3592920463577642E-3</v>
      </c>
    </row>
    <row r="1107" spans="1:2" x14ac:dyDescent="0.3">
      <c r="A1107" s="4">
        <v>4.0800000000000002E-5</v>
      </c>
      <c r="B1107">
        <f t="shared" si="39"/>
        <v>4.8061554241213963E-3</v>
      </c>
    </row>
    <row r="1108" spans="1:2" x14ac:dyDescent="0.3">
      <c r="A1108" s="4">
        <v>0.17388140799999999</v>
      </c>
      <c r="B1108">
        <f t="shared" si="39"/>
        <v>1.0923211100093396E-2</v>
      </c>
    </row>
    <row r="1109" spans="1:2" x14ac:dyDescent="0.3">
      <c r="A1109" s="4">
        <v>0.17083912000000001</v>
      </c>
      <c r="B1109">
        <f t="shared" si="39"/>
        <v>1.0296542224285249E-2</v>
      </c>
    </row>
    <row r="1110" spans="1:2" x14ac:dyDescent="0.3">
      <c r="A1110" s="4">
        <v>6.4734232000000003E-2</v>
      </c>
      <c r="B1110">
        <f t="shared" si="39"/>
        <v>2.146477255413045E-5</v>
      </c>
    </row>
    <row r="1111" spans="1:2" x14ac:dyDescent="0.3">
      <c r="A1111" s="4">
        <v>0.16205931400000001</v>
      </c>
      <c r="B1111">
        <f t="shared" si="39"/>
        <v>8.5918203938352405E-3</v>
      </c>
    </row>
    <row r="1112" spans="1:2" x14ac:dyDescent="0.3">
      <c r="A1112" s="4">
        <v>0.30462974900000001</v>
      </c>
      <c r="B1112">
        <f t="shared" si="39"/>
        <v>5.534844766232281E-2</v>
      </c>
    </row>
    <row r="1113" spans="1:2" x14ac:dyDescent="0.3">
      <c r="A1113" s="4">
        <v>1.1785868E-2</v>
      </c>
      <c r="B1113">
        <f t="shared" si="39"/>
        <v>3.3156145185543047E-3</v>
      </c>
    </row>
    <row r="1114" spans="1:2" x14ac:dyDescent="0.3">
      <c r="A1114" s="4">
        <v>9.5926307000000002E-2</v>
      </c>
      <c r="B1114">
        <f t="shared" si="39"/>
        <v>7.0538398587486066E-4</v>
      </c>
    </row>
    <row r="1115" spans="1:2" x14ac:dyDescent="0.3">
      <c r="A1115" s="4">
        <v>2.1319566000000002E-2</v>
      </c>
      <c r="B1115">
        <f t="shared" si="39"/>
        <v>2.3085790745654548E-3</v>
      </c>
    </row>
  </sheetData>
  <mergeCells count="8">
    <mergeCell ref="G55:P55"/>
    <mergeCell ref="G151:L151"/>
    <mergeCell ref="G156:K156"/>
    <mergeCell ref="G89:L89"/>
    <mergeCell ref="N89:T89"/>
    <mergeCell ref="N102:T102"/>
    <mergeCell ref="G125:M125"/>
    <mergeCell ref="G142:M1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Fichtenmüller</dc:creator>
  <cp:lastModifiedBy>Frank Fichtenmüller</cp:lastModifiedBy>
  <dcterms:created xsi:type="dcterms:W3CDTF">2016-04-10T13:27:04Z</dcterms:created>
  <dcterms:modified xsi:type="dcterms:W3CDTF">2016-04-12T05:16:40Z</dcterms:modified>
</cp:coreProperties>
</file>