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ANA\Downloads\"/>
    </mc:Choice>
  </mc:AlternateContent>
  <bookViews>
    <workbookView xWindow="0" yWindow="0" windowWidth="20490" windowHeight="7665" activeTab="1"/>
  </bookViews>
  <sheets>
    <sheet name="page 1" sheetId="1" r:id="rId1"/>
    <sheet name="balance presupuestado" sheetId="2" r:id="rId2"/>
    <sheet name="ER PRESUPUESTADO" sheetId="3" r:id="rId3"/>
  </sheets>
  <calcPr calcId="162913"/>
</workbook>
</file>

<file path=xl/calcChain.xml><?xml version="1.0" encoding="utf-8"?>
<calcChain xmlns="http://schemas.openxmlformats.org/spreadsheetml/2006/main">
  <c r="C22" i="3" l="1"/>
  <c r="B20" i="3"/>
  <c r="B19" i="3"/>
  <c r="C16" i="3"/>
  <c r="C15" i="3"/>
  <c r="B11" i="3"/>
  <c r="C7" i="3"/>
  <c r="C5" i="3"/>
  <c r="C20" i="3"/>
  <c r="C10" i="3"/>
  <c r="C8" i="3"/>
  <c r="C13" i="3" s="1"/>
  <c r="C18" i="3" s="1"/>
  <c r="C55" i="1"/>
  <c r="C45" i="1"/>
  <c r="C50" i="1"/>
  <c r="C44" i="1"/>
  <c r="C57" i="1"/>
  <c r="C47" i="1"/>
  <c r="E40" i="2"/>
  <c r="F39" i="2" s="1"/>
  <c r="E43" i="2"/>
  <c r="F42" i="2" s="1"/>
  <c r="E46" i="2"/>
  <c r="F45" i="2" s="1"/>
  <c r="J35" i="1"/>
  <c r="E37" i="2"/>
  <c r="F36" i="2" s="1"/>
  <c r="E31" i="2"/>
  <c r="F30" i="2" s="1"/>
  <c r="E9" i="2"/>
  <c r="E10" i="2"/>
  <c r="E13" i="2"/>
  <c r="F12" i="2" s="1"/>
  <c r="E16" i="2"/>
  <c r="E17" i="2"/>
  <c r="E18" i="2"/>
  <c r="E19" i="2"/>
  <c r="E22" i="2"/>
  <c r="F21" i="2" s="1"/>
  <c r="E25" i="2"/>
  <c r="E26" i="2"/>
  <c r="E27" i="2"/>
  <c r="E28" i="2"/>
  <c r="E8" i="2"/>
  <c r="B18" i="2"/>
  <c r="B21" i="2"/>
  <c r="B22" i="2"/>
  <c r="B23" i="2"/>
  <c r="B24" i="2"/>
  <c r="B13" i="2"/>
  <c r="B14" i="2"/>
  <c r="B15" i="2"/>
  <c r="B12" i="2"/>
  <c r="B9" i="2"/>
  <c r="B8" i="2"/>
  <c r="C17" i="2"/>
  <c r="C59" i="1" l="1"/>
  <c r="F48" i="2"/>
  <c r="F7" i="2"/>
  <c r="F15" i="2"/>
  <c r="F24" i="2"/>
  <c r="C7" i="2"/>
  <c r="C20" i="2"/>
  <c r="C11" i="2"/>
  <c r="C50" i="2" l="1"/>
  <c r="F33" i="2"/>
  <c r="F50" i="2" s="1"/>
</calcChain>
</file>

<file path=xl/sharedStrings.xml><?xml version="1.0" encoding="utf-8"?>
<sst xmlns="http://schemas.openxmlformats.org/spreadsheetml/2006/main" count="132" uniqueCount="73">
  <si>
    <t>CAJA</t>
  </si>
  <si>
    <t>BANCOS NACIONALES</t>
  </si>
  <si>
    <t>BANCOS</t>
  </si>
  <si>
    <t>CORPORACIONES FINANCIERAS</t>
  </si>
  <si>
    <t>OTRAS OBLIGACIONES</t>
  </si>
  <si>
    <t>DEUDORES</t>
  </si>
  <si>
    <t>CLIENTES</t>
  </si>
  <si>
    <t>PROVEEDORES</t>
  </si>
  <si>
    <t>ANTICIPOS Y AVANCES</t>
  </si>
  <si>
    <t>NACIONALES</t>
  </si>
  <si>
    <t>ANTICIPO DE IMPUESTOS Y</t>
  </si>
  <si>
    <t>CUENTAS POR COBRAR A</t>
  </si>
  <si>
    <t>CUENTAS POR PAGAR</t>
  </si>
  <si>
    <t>COSTOS Y GASTOS POR PAGAR</t>
  </si>
  <si>
    <t>INVENTARIOS</t>
  </si>
  <si>
    <t>RETENCION EN LA FUENTE</t>
  </si>
  <si>
    <t>PRODUCTOS TERMINADOS</t>
  </si>
  <si>
    <t>RETENCIONES Y APORTES DE NOMINA</t>
  </si>
  <si>
    <t>ACREEDORES Y VARIOS</t>
  </si>
  <si>
    <t>PROPIEDADES PLANTA Y EQUIPO</t>
  </si>
  <si>
    <t>MAQUINARIA Y EQUIPO</t>
  </si>
  <si>
    <t>EQUIPO DE OFICINA</t>
  </si>
  <si>
    <t>DE RENTA Y COMPLEMENTARIOS</t>
  </si>
  <si>
    <t>FLOTA Y EQUIPO DE TRANSPORTE</t>
  </si>
  <si>
    <t>DEPRECIACION ACUMULADA</t>
  </si>
  <si>
    <t>OBLIGACIONES LABORALES</t>
  </si>
  <si>
    <t>CESANTIAS CONSOLIDADAS</t>
  </si>
  <si>
    <t>INTERESES DE CESANTIAS</t>
  </si>
  <si>
    <t>PRIMA DE SERVICIOS CONSOLIDADA</t>
  </si>
  <si>
    <t>VACACIONES CONSOLIDADAS</t>
  </si>
  <si>
    <t>OTROS PASIVOS</t>
  </si>
  <si>
    <t>ANTICIPOS Y AVANCES RECIBIDOS</t>
  </si>
  <si>
    <t>TOTAL PASIVO</t>
  </si>
  <si>
    <r>
      <rPr>
        <sz val="8"/>
        <color rgb="FF000000"/>
        <rFont val="Arial"/>
        <family val="2"/>
      </rPr>
      <t>PATRIMONIO</t>
    </r>
  </si>
  <si>
    <r>
      <rPr>
        <sz val="8"/>
        <color rgb="FF000000"/>
        <rFont val="Arial"/>
        <family val="2"/>
      </rPr>
      <t>CAPITAL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SOCIAL</t>
    </r>
  </si>
  <si>
    <t>CAPITAL AUTORIZADO</t>
  </si>
  <si>
    <r>
      <rPr>
        <sz val="8"/>
        <color rgb="FF000000"/>
        <rFont val="Arial"/>
        <family val="2"/>
      </rPr>
      <t>RESERVAS</t>
    </r>
  </si>
  <si>
    <t>RESERVAS OBLIGATORIAS</t>
  </si>
  <si>
    <r>
      <rPr>
        <sz val="8"/>
        <color rgb="FF000000"/>
        <rFont val="Arial"/>
        <family val="2"/>
      </rPr>
      <t>RESULTADOS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EJERCICIO</t>
    </r>
  </si>
  <si>
    <t>UTILIDAD DEL EJERCICIO</t>
  </si>
  <si>
    <r>
      <rPr>
        <sz val="8"/>
        <color rgb="FF000000"/>
        <rFont val="Arial"/>
        <family val="2"/>
      </rPr>
      <t>RESULTADOS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EJERCICIOS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ANTERIORES</t>
    </r>
  </si>
  <si>
    <t>UTILIDADES O EXCEDENTES</t>
  </si>
  <si>
    <t>TOTAL PATRIMONIO</t>
  </si>
  <si>
    <t>TOTAL ACTIVO</t>
  </si>
  <si>
    <t>TOTAL PASIVO Y PATRIMONIO</t>
  </si>
  <si>
    <t>ACTIVOS</t>
  </si>
  <si>
    <t>IMPUESTOS. GRAVEMENES Y TASAS</t>
  </si>
  <si>
    <t>DISPONIOBLE</t>
  </si>
  <si>
    <t>PATRIMONIO</t>
  </si>
  <si>
    <t>CAPITAL SOCIAL</t>
  </si>
  <si>
    <t>RESERVAS</t>
  </si>
  <si>
    <t>RESULTADOS DEL EJERCICIO</t>
  </si>
  <si>
    <t>RESULTADOS DE EJERCICIOS ANTERIORES</t>
  </si>
  <si>
    <t>PASIVOS</t>
  </si>
  <si>
    <t>OBLIGACIONES FINANCIERAS</t>
  </si>
  <si>
    <t>CARBONES GRANULADOS SAS</t>
  </si>
  <si>
    <t>ESTADO DE RESULTADOS</t>
  </si>
  <si>
    <t>INGRESOS OPERACIONALES</t>
  </si>
  <si>
    <t>COSTO DE VENTAS</t>
  </si>
  <si>
    <t>UTILIDAD BRUTA</t>
  </si>
  <si>
    <t>GASTOS OPERACIONALES</t>
  </si>
  <si>
    <t>GASTOS DE ADMINISTRACION</t>
  </si>
  <si>
    <t>GASTOS DE VENTAS</t>
  </si>
  <si>
    <t>RESULTADO OPERACIONAL</t>
  </si>
  <si>
    <t>MAS (+) INGRESOS NO OPERACIONALES</t>
  </si>
  <si>
    <t>MENOS (-) GASTOS NO OPERACIONALES</t>
  </si>
  <si>
    <t>RESULTADO ANTES DE IMPUESTOS</t>
  </si>
  <si>
    <t>MENOS PROVISION RENTA</t>
  </si>
  <si>
    <t>MENOS PROVISION CREE</t>
  </si>
  <si>
    <t>RESULTADO NETO DEL EJERCICIO</t>
  </si>
  <si>
    <t>BALANCE GENERAL</t>
  </si>
  <si>
    <t>NIT 900614747-3</t>
  </si>
  <si>
    <t>se realiza el presupuesto con un aumento del 5,75% teniendo en cuenta el aumento de la inflacion para el año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</si>
</sst>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8" x14ac:knownFonts="1">
    <font>
      <sz val="11"/>
      <color rgb="FF000000"/>
      <name val="Calibri"/>
      <family val="2"/>
      <charset val="204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5" fillId="0" borderId="0" xfId="0" applyFont="1"/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horizontal="left" vertical="top"/>
    </xf>
    <xf numFmtId="4" fontId="3" fillId="0" borderId="1" xfId="0" applyNumberFormat="1" applyFont="1" applyBorder="1" applyAlignment="1">
      <alignment horizontal="left" vertical="top"/>
    </xf>
    <xf numFmtId="4" fontId="1" fillId="0" borderId="4" xfId="0" applyNumberFormat="1" applyFont="1" applyBorder="1" applyAlignment="1">
      <alignment horizontal="left" vertical="top" wrapText="1"/>
    </xf>
    <xf numFmtId="4" fontId="1" fillId="0" borderId="5" xfId="0" applyNumberFormat="1" applyFont="1" applyBorder="1" applyAlignment="1">
      <alignment horizontal="left" vertical="top"/>
    </xf>
    <xf numFmtId="4" fontId="1" fillId="0" borderId="5" xfId="0" applyNumberFormat="1" applyFont="1" applyBorder="1" applyAlignment="1">
      <alignment horizontal="left" vertical="top" wrapText="1"/>
    </xf>
    <xf numFmtId="4" fontId="3" fillId="0" borderId="6" xfId="0" applyNumberFormat="1" applyFont="1" applyBorder="1" applyAlignment="1">
      <alignment horizontal="left" vertical="top"/>
    </xf>
    <xf numFmtId="4" fontId="1" fillId="0" borderId="7" xfId="0" applyNumberFormat="1" applyFont="1" applyBorder="1" applyAlignment="1">
      <alignment horizontal="left" vertical="top"/>
    </xf>
    <xf numFmtId="43" fontId="0" fillId="0" borderId="0" xfId="1" applyFont="1"/>
    <xf numFmtId="0" fontId="6" fillId="0" borderId="0" xfId="0" applyFont="1"/>
    <xf numFmtId="43" fontId="5" fillId="0" borderId="0" xfId="1" applyFont="1"/>
    <xf numFmtId="43" fontId="6" fillId="0" borderId="0" xfId="1" applyFont="1"/>
    <xf numFmtId="43" fontId="0" fillId="0" borderId="8" xfId="1" applyFont="1" applyBorder="1"/>
    <xf numFmtId="43" fontId="7" fillId="0" borderId="0" xfId="1" applyFont="1"/>
    <xf numFmtId="0" fontId="0" fillId="0" borderId="8" xfId="0" applyBorder="1"/>
    <xf numFmtId="165" fontId="1" fillId="0" borderId="1" xfId="1" applyNumberFormat="1" applyFont="1" applyBorder="1" applyAlignment="1">
      <alignment vertical="top"/>
    </xf>
    <xf numFmtId="165" fontId="0" fillId="0" borderId="1" xfId="1" applyNumberFormat="1" applyFont="1" applyBorder="1" applyAlignment="1">
      <alignment vertical="top"/>
    </xf>
    <xf numFmtId="165" fontId="2" fillId="0" borderId="1" xfId="1" applyNumberFormat="1" applyFont="1" applyBorder="1" applyAlignment="1">
      <alignment vertical="top"/>
    </xf>
    <xf numFmtId="165" fontId="0" fillId="0" borderId="1" xfId="1" applyNumberFormat="1" applyFont="1" applyBorder="1" applyAlignment="1">
      <alignment horizontal="left" vertical="top"/>
    </xf>
    <xf numFmtId="165" fontId="0" fillId="0" borderId="0" xfId="1" applyNumberFormat="1" applyFont="1"/>
    <xf numFmtId="165" fontId="1" fillId="0" borderId="7" xfId="1" applyNumberFormat="1" applyFont="1" applyBorder="1" applyAlignment="1">
      <alignment horizontal="left" vertical="top"/>
    </xf>
    <xf numFmtId="165" fontId="0" fillId="0" borderId="8" xfId="1" applyNumberFormat="1" applyFont="1" applyBorder="1"/>
    <xf numFmtId="165" fontId="5" fillId="0" borderId="0" xfId="1" applyNumberFormat="1" applyFont="1"/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2" borderId="5" xfId="0" applyFill="1" applyBorder="1" applyAlignment="1">
      <alignment horizontal="center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41" workbookViewId="0">
      <selection activeCell="A40" sqref="A40"/>
    </sheetView>
  </sheetViews>
  <sheetFormatPr baseColWidth="10" defaultColWidth="9.140625" defaultRowHeight="15" x14ac:dyDescent="0.25"/>
  <cols>
    <col min="1" max="1" width="36.5703125" customWidth="1"/>
    <col min="2" max="2" width="11.5703125" style="35" bestFit="1" customWidth="1"/>
    <col min="3" max="3" width="14.140625" style="35" bestFit="1" customWidth="1"/>
    <col min="4" max="4" width="1.85546875" customWidth="1"/>
    <col min="5" max="5" width="1.5703125" customWidth="1"/>
    <col min="6" max="6" width="37.5703125" customWidth="1"/>
    <col min="7" max="7" width="11.7109375" bestFit="1" customWidth="1"/>
    <col min="8" max="8" width="16" customWidth="1"/>
    <col min="9" max="9" width="0.140625" customWidth="1"/>
    <col min="10" max="10" width="15.140625" bestFit="1" customWidth="1"/>
  </cols>
  <sheetData>
    <row r="1" spans="1:9" ht="14.1" customHeight="1" x14ac:dyDescent="0.25">
      <c r="A1" s="1" t="s">
        <v>0</v>
      </c>
      <c r="B1" s="31">
        <v>2508600.2200000002</v>
      </c>
      <c r="C1" s="31"/>
      <c r="D1" s="14"/>
      <c r="E1" s="1" t="s">
        <v>1</v>
      </c>
      <c r="F1" s="1"/>
      <c r="G1" s="17">
        <v>60623863.119999997</v>
      </c>
      <c r="H1" s="1"/>
      <c r="I1" s="1"/>
    </row>
    <row r="2" spans="1:9" ht="12" customHeight="1" x14ac:dyDescent="0.25">
      <c r="A2" s="1" t="s">
        <v>2</v>
      </c>
      <c r="B2" s="31">
        <v>1075918.94</v>
      </c>
      <c r="C2" s="31"/>
      <c r="D2" s="14"/>
      <c r="E2" s="1" t="s">
        <v>3</v>
      </c>
      <c r="F2" s="1"/>
      <c r="G2" s="17">
        <v>172108478</v>
      </c>
      <c r="H2" s="1"/>
      <c r="I2" s="1"/>
    </row>
    <row r="3" spans="1:9" ht="12" customHeight="1" x14ac:dyDescent="0.25">
      <c r="A3" s="2"/>
      <c r="B3" s="32"/>
      <c r="C3" s="32"/>
      <c r="D3" s="15"/>
      <c r="E3" s="1" t="s">
        <v>4</v>
      </c>
      <c r="F3" s="1"/>
      <c r="G3" s="17">
        <v>3815000</v>
      </c>
      <c r="H3" s="1"/>
      <c r="I3" s="1"/>
    </row>
    <row r="4" spans="1:9" ht="12" customHeight="1" x14ac:dyDescent="0.25">
      <c r="A4" s="1" t="s">
        <v>5</v>
      </c>
      <c r="B4" s="31">
        <v>378078289.20999998</v>
      </c>
      <c r="C4" s="31"/>
      <c r="D4" s="14"/>
      <c r="E4" s="2"/>
      <c r="F4" s="2"/>
      <c r="G4" s="2"/>
      <c r="H4" s="2"/>
      <c r="I4" s="2"/>
    </row>
    <row r="5" spans="1:9" ht="12" customHeight="1" x14ac:dyDescent="0.25">
      <c r="A5" s="1" t="s">
        <v>6</v>
      </c>
      <c r="B5" s="31">
        <v>339935488.01999998</v>
      </c>
      <c r="C5" s="31"/>
      <c r="D5" s="14"/>
      <c r="E5" s="1" t="s">
        <v>7</v>
      </c>
      <c r="F5" s="1"/>
      <c r="G5" s="17">
        <v>257812456</v>
      </c>
      <c r="H5" s="1"/>
      <c r="I5" s="1"/>
    </row>
    <row r="6" spans="1:9" ht="12" customHeight="1" x14ac:dyDescent="0.25">
      <c r="A6" s="1" t="s">
        <v>8</v>
      </c>
      <c r="B6" s="31">
        <v>28818615.190000001</v>
      </c>
      <c r="C6" s="31"/>
      <c r="D6" s="14"/>
      <c r="E6" s="1" t="s">
        <v>9</v>
      </c>
      <c r="F6" s="1"/>
      <c r="G6" s="17">
        <v>257812456</v>
      </c>
      <c r="H6" s="1"/>
      <c r="I6" s="1"/>
    </row>
    <row r="7" spans="1:9" ht="12" customHeight="1" x14ac:dyDescent="0.25">
      <c r="A7" s="1" t="s">
        <v>10</v>
      </c>
      <c r="B7" s="31">
        <v>9245686</v>
      </c>
      <c r="C7" s="31"/>
      <c r="D7" s="14"/>
      <c r="E7" s="2"/>
      <c r="F7" s="2"/>
      <c r="G7" s="2"/>
      <c r="H7" s="2"/>
      <c r="I7" s="2"/>
    </row>
    <row r="8" spans="1:9" ht="12" customHeight="1" x14ac:dyDescent="0.25">
      <c r="A8" s="1" t="s">
        <v>11</v>
      </c>
      <c r="B8" s="31">
        <v>78500</v>
      </c>
      <c r="C8" s="31"/>
      <c r="D8" s="14"/>
      <c r="E8" s="1" t="s">
        <v>12</v>
      </c>
      <c r="F8" s="1"/>
      <c r="G8" s="17">
        <v>21025034.850000001</v>
      </c>
      <c r="H8" s="1"/>
      <c r="I8" s="1"/>
    </row>
    <row r="9" spans="1:9" ht="12" customHeight="1" x14ac:dyDescent="0.25">
      <c r="A9" s="2"/>
      <c r="B9" s="32"/>
      <c r="C9" s="32"/>
      <c r="D9" s="15"/>
      <c r="E9" s="1" t="s">
        <v>13</v>
      </c>
      <c r="F9" s="1"/>
      <c r="G9" s="17">
        <v>13920207.85</v>
      </c>
      <c r="H9" s="1"/>
      <c r="I9" s="1"/>
    </row>
    <row r="10" spans="1:9" ht="12" customHeight="1" x14ac:dyDescent="0.25">
      <c r="A10" s="1" t="s">
        <v>14</v>
      </c>
      <c r="B10" s="31">
        <v>13124400</v>
      </c>
      <c r="C10" s="31"/>
      <c r="D10" s="14"/>
      <c r="E10" s="1" t="s">
        <v>15</v>
      </c>
      <c r="F10" s="1"/>
      <c r="G10" s="17">
        <v>6316985</v>
      </c>
      <c r="H10" s="1"/>
      <c r="I10" s="1"/>
    </row>
    <row r="11" spans="1:9" ht="11.45" customHeight="1" x14ac:dyDescent="0.25">
      <c r="A11" s="1" t="s">
        <v>16</v>
      </c>
      <c r="B11" s="31">
        <v>13124400</v>
      </c>
      <c r="C11" s="31"/>
      <c r="D11" s="14"/>
      <c r="E11" s="1" t="s">
        <v>17</v>
      </c>
      <c r="F11" s="1"/>
      <c r="G11" s="17">
        <v>381692</v>
      </c>
      <c r="H11" s="1"/>
      <c r="I11" s="1"/>
    </row>
    <row r="12" spans="1:9" ht="11.45" customHeight="1" x14ac:dyDescent="0.25">
      <c r="A12" s="2"/>
      <c r="B12" s="32"/>
      <c r="C12" s="32"/>
      <c r="D12" s="15"/>
      <c r="E12" s="1" t="s">
        <v>18</v>
      </c>
      <c r="F12" s="1"/>
      <c r="G12" s="17">
        <v>406150</v>
      </c>
      <c r="H12" s="1"/>
      <c r="I12" s="1"/>
    </row>
    <row r="13" spans="1:9" ht="12" customHeight="1" x14ac:dyDescent="0.25">
      <c r="A13" s="1" t="s">
        <v>19</v>
      </c>
      <c r="B13" s="31">
        <v>310782008</v>
      </c>
      <c r="C13" s="31"/>
      <c r="D13" s="14"/>
      <c r="E13" s="2"/>
      <c r="F13" s="2"/>
      <c r="G13" s="2"/>
      <c r="H13" s="2"/>
      <c r="I13" s="2"/>
    </row>
    <row r="14" spans="1:9" ht="12" customHeight="1" x14ac:dyDescent="0.25">
      <c r="A14" s="1" t="s">
        <v>20</v>
      </c>
      <c r="B14" s="31">
        <v>76689155</v>
      </c>
      <c r="C14" s="31"/>
      <c r="D14" s="14"/>
      <c r="E14" s="1" t="s">
        <v>46</v>
      </c>
      <c r="F14" s="1"/>
      <c r="G14" s="17">
        <v>4467000</v>
      </c>
      <c r="H14" s="1"/>
      <c r="I14" s="1"/>
    </row>
    <row r="15" spans="1:9" ht="12" customHeight="1" x14ac:dyDescent="0.25">
      <c r="A15" s="1" t="s">
        <v>21</v>
      </c>
      <c r="B15" s="31">
        <v>3695795</v>
      </c>
      <c r="C15" s="31"/>
      <c r="D15" s="14"/>
      <c r="E15" s="1" t="s">
        <v>22</v>
      </c>
      <c r="F15" s="1"/>
      <c r="G15" s="17">
        <v>4467000</v>
      </c>
      <c r="H15" s="1"/>
      <c r="I15" s="1"/>
    </row>
    <row r="16" spans="1:9" ht="12" customHeight="1" x14ac:dyDescent="0.25">
      <c r="A16" s="1" t="s">
        <v>23</v>
      </c>
      <c r="B16" s="31">
        <v>237304721</v>
      </c>
      <c r="C16" s="31"/>
      <c r="D16" s="14"/>
      <c r="E16" s="2"/>
      <c r="F16" s="2"/>
      <c r="G16" s="2"/>
      <c r="H16" s="2"/>
      <c r="I16" s="2"/>
    </row>
    <row r="17" spans="1:9" ht="12" customHeight="1" x14ac:dyDescent="0.25">
      <c r="A17" s="1" t="s">
        <v>24</v>
      </c>
      <c r="B17" s="33">
        <v>-6907663</v>
      </c>
      <c r="C17" s="33"/>
      <c r="D17" s="16"/>
      <c r="E17" s="1" t="s">
        <v>25</v>
      </c>
      <c r="F17" s="1"/>
      <c r="G17" s="17">
        <v>1880732</v>
      </c>
      <c r="H17" s="1"/>
      <c r="I17" s="1"/>
    </row>
    <row r="18" spans="1:9" ht="12" customHeight="1" x14ac:dyDescent="0.25">
      <c r="A18" s="2"/>
      <c r="B18" s="32"/>
      <c r="C18" s="32"/>
      <c r="D18" s="15"/>
      <c r="E18" s="1" t="s">
        <v>26</v>
      </c>
      <c r="F18" s="1"/>
      <c r="G18" s="17">
        <v>1432973</v>
      </c>
      <c r="H18" s="1"/>
      <c r="I18" s="1"/>
    </row>
    <row r="19" spans="1:9" ht="11.45" customHeight="1" x14ac:dyDescent="0.25">
      <c r="A19" s="2"/>
      <c r="B19" s="32"/>
      <c r="C19" s="32"/>
      <c r="D19" s="15"/>
      <c r="E19" s="1" t="s">
        <v>27</v>
      </c>
      <c r="F19" s="1"/>
      <c r="G19" s="17">
        <v>25144</v>
      </c>
      <c r="H19" s="1"/>
      <c r="I19" s="1"/>
    </row>
    <row r="20" spans="1:9" ht="11.45" customHeight="1" x14ac:dyDescent="0.25">
      <c r="A20" s="2"/>
      <c r="B20" s="32"/>
      <c r="C20" s="32"/>
      <c r="D20" s="15"/>
      <c r="E20" s="1" t="s">
        <v>28</v>
      </c>
      <c r="F20" s="1"/>
      <c r="G20" s="17">
        <v>12234</v>
      </c>
      <c r="H20" s="1"/>
      <c r="I20" s="1"/>
    </row>
    <row r="21" spans="1:9" ht="15" customHeight="1" x14ac:dyDescent="0.25">
      <c r="A21" s="2"/>
      <c r="B21" s="32"/>
      <c r="C21" s="32"/>
      <c r="D21" s="15"/>
      <c r="E21" s="1" t="s">
        <v>29</v>
      </c>
      <c r="F21" s="1"/>
      <c r="G21" s="17">
        <v>410381</v>
      </c>
      <c r="H21" s="1"/>
      <c r="I21" s="1"/>
    </row>
    <row r="22" spans="1:9" ht="15" customHeight="1" x14ac:dyDescent="0.25">
      <c r="A22" s="2"/>
      <c r="B22" s="34"/>
      <c r="C22" s="34"/>
      <c r="D22" s="2"/>
      <c r="E22" s="2"/>
      <c r="F22" s="1" t="s">
        <v>30</v>
      </c>
      <c r="G22" s="1"/>
      <c r="H22" s="17">
        <v>50648739</v>
      </c>
    </row>
    <row r="23" spans="1:9" ht="12" customHeight="1" x14ac:dyDescent="0.25">
      <c r="A23" s="2"/>
      <c r="F23" s="1" t="s">
        <v>31</v>
      </c>
      <c r="G23" s="1"/>
      <c r="H23" s="17">
        <v>50648739</v>
      </c>
    </row>
    <row r="24" spans="1:9" ht="18" customHeight="1" x14ac:dyDescent="0.25">
      <c r="A24" s="2"/>
      <c r="F24" s="3" t="s">
        <v>32</v>
      </c>
      <c r="G24" s="3"/>
      <c r="H24" s="18">
        <v>572381302.97000003</v>
      </c>
    </row>
    <row r="25" spans="1:9" ht="18.95" customHeight="1" x14ac:dyDescent="0.25">
      <c r="A25" s="2"/>
      <c r="F25" s="4" t="s">
        <v>33</v>
      </c>
      <c r="G25" s="4"/>
      <c r="H25" s="5"/>
    </row>
    <row r="26" spans="1:9" ht="24.6" customHeight="1" x14ac:dyDescent="0.25">
      <c r="A26" s="6"/>
      <c r="F26" s="7" t="s">
        <v>34</v>
      </c>
      <c r="G26" s="7"/>
      <c r="H26" s="19">
        <v>75000000</v>
      </c>
    </row>
    <row r="27" spans="1:9" ht="17.45" customHeight="1" x14ac:dyDescent="0.25">
      <c r="A27" s="8"/>
      <c r="F27" s="9" t="s">
        <v>35</v>
      </c>
      <c r="G27" s="9"/>
      <c r="H27" s="20">
        <v>75000000</v>
      </c>
    </row>
    <row r="28" spans="1:9" ht="18" customHeight="1" x14ac:dyDescent="0.25">
      <c r="A28" s="8"/>
      <c r="F28" s="10" t="s">
        <v>36</v>
      </c>
      <c r="G28" s="10"/>
      <c r="H28" s="21">
        <v>4412738</v>
      </c>
    </row>
    <row r="29" spans="1:9" ht="18" customHeight="1" x14ac:dyDescent="0.25">
      <c r="A29" s="8"/>
      <c r="F29" s="9" t="s">
        <v>37</v>
      </c>
      <c r="G29" s="9"/>
      <c r="H29" s="20">
        <v>4412738</v>
      </c>
    </row>
    <row r="30" spans="1:9" ht="18" customHeight="1" x14ac:dyDescent="0.25">
      <c r="A30" s="8"/>
      <c r="F30" s="10" t="s">
        <v>38</v>
      </c>
      <c r="G30" s="10"/>
      <c r="H30" s="21">
        <v>14056142.32</v>
      </c>
    </row>
    <row r="31" spans="1:9" ht="17.45" customHeight="1" x14ac:dyDescent="0.25">
      <c r="A31" s="8"/>
      <c r="F31" s="9" t="s">
        <v>39</v>
      </c>
      <c r="G31" s="9"/>
      <c r="H31" s="20">
        <v>14056142.32</v>
      </c>
    </row>
    <row r="32" spans="1:9" ht="17.45" customHeight="1" x14ac:dyDescent="0.25">
      <c r="A32" s="8"/>
      <c r="F32" s="10" t="s">
        <v>40</v>
      </c>
      <c r="G32" s="10"/>
      <c r="H32" s="21">
        <v>39719033.079999998</v>
      </c>
    </row>
    <row r="33" spans="1:10" ht="12" customHeight="1" x14ac:dyDescent="0.25">
      <c r="A33" s="8"/>
      <c r="F33" s="9" t="s">
        <v>41</v>
      </c>
      <c r="G33" s="9"/>
      <c r="H33" s="20">
        <v>39719033.079999998</v>
      </c>
    </row>
    <row r="34" spans="1:10" ht="24.95" customHeight="1" x14ac:dyDescent="0.25">
      <c r="A34" s="8"/>
      <c r="F34" s="11" t="s">
        <v>42</v>
      </c>
      <c r="G34" s="11"/>
      <c r="H34" s="22">
        <v>133187913.40000001</v>
      </c>
      <c r="J34" s="24"/>
    </row>
    <row r="35" spans="1:10" ht="15" customHeight="1" x14ac:dyDescent="0.25">
      <c r="A35" s="12" t="s">
        <v>43</v>
      </c>
      <c r="B35" s="36"/>
      <c r="C35" s="36">
        <v>705569216.37</v>
      </c>
      <c r="D35" s="8"/>
      <c r="E35" s="8"/>
      <c r="F35" s="12" t="s">
        <v>44</v>
      </c>
      <c r="G35" s="12"/>
      <c r="H35" s="23">
        <v>705569216.37</v>
      </c>
      <c r="J35" s="24">
        <f>H35*105.75%</f>
        <v>746139446.31127512</v>
      </c>
    </row>
    <row r="38" spans="1:10" x14ac:dyDescent="0.25">
      <c r="A38" t="s">
        <v>55</v>
      </c>
    </row>
    <row r="39" spans="1:10" x14ac:dyDescent="0.25">
      <c r="A39" t="s">
        <v>71</v>
      </c>
    </row>
    <row r="40" spans="1:10" x14ac:dyDescent="0.25">
      <c r="A40" t="s">
        <v>56</v>
      </c>
    </row>
    <row r="42" spans="1:10" x14ac:dyDescent="0.25">
      <c r="A42" s="13" t="s">
        <v>57</v>
      </c>
      <c r="C42" s="35">
        <v>1260530710</v>
      </c>
    </row>
    <row r="43" spans="1:10" x14ac:dyDescent="0.25">
      <c r="A43" s="13"/>
    </row>
    <row r="44" spans="1:10" x14ac:dyDescent="0.25">
      <c r="A44" s="13" t="s">
        <v>58</v>
      </c>
      <c r="C44" s="37">
        <f>1031807423+135916068</f>
        <v>1167723491</v>
      </c>
    </row>
    <row r="45" spans="1:10" x14ac:dyDescent="0.25">
      <c r="A45" s="13" t="s">
        <v>59</v>
      </c>
      <c r="C45" s="35">
        <f>C42-C44</f>
        <v>92807219</v>
      </c>
    </row>
    <row r="46" spans="1:10" x14ac:dyDescent="0.25">
      <c r="A46" s="13"/>
    </row>
    <row r="47" spans="1:10" x14ac:dyDescent="0.25">
      <c r="A47" t="s">
        <v>60</v>
      </c>
      <c r="C47" s="35">
        <f>SUM(B48:B49)</f>
        <v>28650019</v>
      </c>
    </row>
    <row r="48" spans="1:10" x14ac:dyDescent="0.25">
      <c r="A48" t="s">
        <v>61</v>
      </c>
      <c r="B48" s="35">
        <v>28650019</v>
      </c>
    </row>
    <row r="49" spans="1:3" x14ac:dyDescent="0.25">
      <c r="A49" t="s">
        <v>62</v>
      </c>
      <c r="B49" s="37">
        <v>0</v>
      </c>
      <c r="C49" s="37"/>
    </row>
    <row r="50" spans="1:3" x14ac:dyDescent="0.25">
      <c r="A50" s="13" t="s">
        <v>63</v>
      </c>
      <c r="C50" s="35">
        <f>C45-C47</f>
        <v>64157200</v>
      </c>
    </row>
    <row r="52" spans="1:3" x14ac:dyDescent="0.25">
      <c r="A52" t="s">
        <v>64</v>
      </c>
      <c r="C52" s="35">
        <v>135</v>
      </c>
    </row>
    <row r="53" spans="1:3" x14ac:dyDescent="0.25">
      <c r="A53" t="s">
        <v>65</v>
      </c>
      <c r="C53" s="37">
        <v>45634192</v>
      </c>
    </row>
    <row r="55" spans="1:3" x14ac:dyDescent="0.25">
      <c r="A55" s="13" t="s">
        <v>66</v>
      </c>
      <c r="C55" s="35">
        <f>C50+C52-C53</f>
        <v>18523143</v>
      </c>
    </row>
    <row r="56" spans="1:3" x14ac:dyDescent="0.25">
      <c r="A56" t="s">
        <v>67</v>
      </c>
      <c r="B56" s="35">
        <v>2597000</v>
      </c>
    </row>
    <row r="57" spans="1:3" x14ac:dyDescent="0.25">
      <c r="A57" t="s">
        <v>68</v>
      </c>
      <c r="B57" s="37">
        <v>1870000</v>
      </c>
      <c r="C57" s="35">
        <f>SUM(B56:B57)</f>
        <v>4467000</v>
      </c>
    </row>
    <row r="58" spans="1:3" x14ac:dyDescent="0.25">
      <c r="A58" s="30"/>
      <c r="B58" s="37"/>
      <c r="C58" s="37"/>
    </row>
    <row r="59" spans="1:3" x14ac:dyDescent="0.25">
      <c r="A59" s="13" t="s">
        <v>69</v>
      </c>
      <c r="B59" s="38"/>
      <c r="C59" s="38">
        <f>C55-C57</f>
        <v>14056143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0"/>
  <sheetViews>
    <sheetView tabSelected="1" topLeftCell="A28" workbookViewId="0">
      <selection activeCell="H40" sqref="H40:J44"/>
    </sheetView>
  </sheetViews>
  <sheetFormatPr baseColWidth="10" defaultRowHeight="15" x14ac:dyDescent="0.25"/>
  <cols>
    <col min="1" max="1" width="30.42578125" bestFit="1" customWidth="1"/>
    <col min="2" max="3" width="15.140625" style="24" bestFit="1" customWidth="1"/>
    <col min="4" max="4" width="38.7109375" style="24" bestFit="1" customWidth="1"/>
    <col min="5" max="6" width="15.140625" style="24" bestFit="1" customWidth="1"/>
  </cols>
  <sheetData>
    <row r="2" spans="1:6" x14ac:dyDescent="0.25">
      <c r="A2" s="40" t="s">
        <v>55</v>
      </c>
      <c r="B2" s="40"/>
      <c r="C2" s="40"/>
      <c r="D2" s="40"/>
      <c r="E2" s="40"/>
      <c r="F2" s="40"/>
    </row>
    <row r="3" spans="1:6" x14ac:dyDescent="0.25">
      <c r="A3" s="40" t="s">
        <v>71</v>
      </c>
      <c r="B3" s="40"/>
      <c r="C3" s="40"/>
      <c r="D3" s="40"/>
      <c r="E3" s="40"/>
      <c r="F3" s="40"/>
    </row>
    <row r="4" spans="1:6" x14ac:dyDescent="0.25">
      <c r="A4" s="40" t="s">
        <v>70</v>
      </c>
      <c r="B4" s="40"/>
      <c r="C4" s="40"/>
      <c r="D4" s="40"/>
      <c r="E4" s="40"/>
      <c r="F4" s="40"/>
    </row>
    <row r="5" spans="1:6" x14ac:dyDescent="0.25">
      <c r="A5" s="39"/>
      <c r="B5" s="39"/>
      <c r="C5" s="39"/>
      <c r="D5" s="39"/>
      <c r="E5" s="39"/>
      <c r="F5" s="39"/>
    </row>
    <row r="6" spans="1:6" x14ac:dyDescent="0.25">
      <c r="A6" s="13" t="s">
        <v>45</v>
      </c>
      <c r="D6" s="26" t="s">
        <v>53</v>
      </c>
    </row>
    <row r="7" spans="1:6" x14ac:dyDescent="0.25">
      <c r="A7" s="25" t="s">
        <v>47</v>
      </c>
      <c r="C7" s="28">
        <f>SUM(B8:B9)</f>
        <v>3790629.0117000006</v>
      </c>
      <c r="D7" s="27" t="s">
        <v>54</v>
      </c>
      <c r="F7" s="28">
        <f>SUM(E8:E10)</f>
        <v>250148813.23440003</v>
      </c>
    </row>
    <row r="8" spans="1:6" x14ac:dyDescent="0.25">
      <c r="A8" t="s">
        <v>0</v>
      </c>
      <c r="B8" s="24">
        <f>'page 1'!B1*105.75%</f>
        <v>2652844.7326500006</v>
      </c>
      <c r="D8" s="24" t="s">
        <v>1</v>
      </c>
      <c r="E8" s="24">
        <f>'page 1'!G1*105.75%</f>
        <v>64109735.249400005</v>
      </c>
    </row>
    <row r="9" spans="1:6" x14ac:dyDescent="0.25">
      <c r="A9" t="s">
        <v>2</v>
      </c>
      <c r="B9" s="24">
        <f>'page 1'!B2*105.75%</f>
        <v>1137784.27905</v>
      </c>
      <c r="D9" s="24" t="s">
        <v>3</v>
      </c>
      <c r="E9" s="24">
        <f>'page 1'!G2*105.75%</f>
        <v>182004715.48500001</v>
      </c>
    </row>
    <row r="10" spans="1:6" x14ac:dyDescent="0.25">
      <c r="D10" s="24" t="s">
        <v>4</v>
      </c>
      <c r="E10" s="24">
        <f>'page 1'!G3*105.75%</f>
        <v>4034362.5000000005</v>
      </c>
    </row>
    <row r="11" spans="1:6" x14ac:dyDescent="0.25">
      <c r="A11" t="s">
        <v>5</v>
      </c>
      <c r="C11" s="28">
        <f>SUM(B12:B15)</f>
        <v>399817790.83957499</v>
      </c>
    </row>
    <row r="12" spans="1:6" x14ac:dyDescent="0.25">
      <c r="A12" t="s">
        <v>6</v>
      </c>
      <c r="B12" s="24">
        <f>'page 1'!B5*105.75%</f>
        <v>359481778.58115</v>
      </c>
      <c r="D12" s="24" t="s">
        <v>7</v>
      </c>
      <c r="F12" s="28">
        <f>E13</f>
        <v>272636672.22000003</v>
      </c>
    </row>
    <row r="13" spans="1:6" x14ac:dyDescent="0.25">
      <c r="A13" t="s">
        <v>8</v>
      </c>
      <c r="B13" s="24">
        <f>'page 1'!B6*105.75%</f>
        <v>30475685.563425004</v>
      </c>
      <c r="D13" s="24" t="s">
        <v>9</v>
      </c>
      <c r="E13" s="24">
        <f>'page 1'!G6*105.75%</f>
        <v>272636672.22000003</v>
      </c>
    </row>
    <row r="14" spans="1:6" x14ac:dyDescent="0.25">
      <c r="A14" t="s">
        <v>10</v>
      </c>
      <c r="B14" s="24">
        <f>'page 1'!B7*105.75%</f>
        <v>9777312.9450000003</v>
      </c>
    </row>
    <row r="15" spans="1:6" x14ac:dyDescent="0.25">
      <c r="A15" t="s">
        <v>11</v>
      </c>
      <c r="B15" s="24">
        <f>'page 1'!B8*105.75%</f>
        <v>83013.750000000015</v>
      </c>
      <c r="D15" s="24" t="s">
        <v>12</v>
      </c>
      <c r="F15" s="28">
        <f>SUM(E16:E19)</f>
        <v>22233974.353875004</v>
      </c>
    </row>
    <row r="16" spans="1:6" x14ac:dyDescent="0.25">
      <c r="D16" s="24" t="s">
        <v>13</v>
      </c>
      <c r="E16" s="24">
        <f>'page 1'!G9*105.75%</f>
        <v>14720619.801375002</v>
      </c>
    </row>
    <row r="17" spans="1:6" x14ac:dyDescent="0.25">
      <c r="A17" t="s">
        <v>14</v>
      </c>
      <c r="C17" s="28">
        <f>B18</f>
        <v>13879053.000000002</v>
      </c>
      <c r="D17" s="24" t="s">
        <v>15</v>
      </c>
      <c r="E17" s="24">
        <f>'page 1'!G10*105.75%</f>
        <v>6680211.6375000011</v>
      </c>
    </row>
    <row r="18" spans="1:6" x14ac:dyDescent="0.25">
      <c r="A18" t="s">
        <v>16</v>
      </c>
      <c r="B18" s="24">
        <f>'page 1'!B11*105.75%</f>
        <v>13879053.000000002</v>
      </c>
      <c r="D18" s="24" t="s">
        <v>17</v>
      </c>
      <c r="E18" s="24">
        <f>'page 1'!G11*105.75%</f>
        <v>403639.29000000004</v>
      </c>
    </row>
    <row r="19" spans="1:6" x14ac:dyDescent="0.25">
      <c r="D19" s="24" t="s">
        <v>18</v>
      </c>
      <c r="E19" s="24">
        <f>'page 1'!G12*105.75%</f>
        <v>429503.62500000006</v>
      </c>
    </row>
    <row r="20" spans="1:6" x14ac:dyDescent="0.25">
      <c r="A20" t="s">
        <v>19</v>
      </c>
      <c r="C20" s="28">
        <f>SUM(B21:B24)</f>
        <v>328651973.46000004</v>
      </c>
    </row>
    <row r="21" spans="1:6" x14ac:dyDescent="0.25">
      <c r="A21" t="s">
        <v>20</v>
      </c>
      <c r="B21" s="24">
        <f>'page 1'!B14*105.75%</f>
        <v>81098781.412500009</v>
      </c>
      <c r="D21" s="24" t="s">
        <v>46</v>
      </c>
      <c r="F21" s="28">
        <f>E22</f>
        <v>4723852.5000000009</v>
      </c>
    </row>
    <row r="22" spans="1:6" x14ac:dyDescent="0.25">
      <c r="A22" t="s">
        <v>21</v>
      </c>
      <c r="B22" s="24">
        <f>'page 1'!B15*105.75%</f>
        <v>3908303.2125000004</v>
      </c>
      <c r="D22" s="24" t="s">
        <v>22</v>
      </c>
      <c r="E22" s="24">
        <f>'page 1'!G15*105.75%</f>
        <v>4723852.5000000009</v>
      </c>
    </row>
    <row r="23" spans="1:6" x14ac:dyDescent="0.25">
      <c r="A23" t="s">
        <v>23</v>
      </c>
      <c r="B23" s="24">
        <f>'page 1'!B16*105.75%</f>
        <v>250949742.45750001</v>
      </c>
    </row>
    <row r="24" spans="1:6" x14ac:dyDescent="0.25">
      <c r="A24" t="s">
        <v>24</v>
      </c>
      <c r="B24" s="29">
        <f>'page 1'!B17*105.75%</f>
        <v>-7304853.6225000005</v>
      </c>
      <c r="D24" s="24" t="s">
        <v>25</v>
      </c>
      <c r="F24" s="28">
        <f>SUM(E25:E28)</f>
        <v>1988874.0900000003</v>
      </c>
    </row>
    <row r="25" spans="1:6" x14ac:dyDescent="0.25">
      <c r="D25" s="24" t="s">
        <v>26</v>
      </c>
      <c r="E25" s="24">
        <f>'page 1'!G18*105.75%</f>
        <v>1515368.9475000002</v>
      </c>
    </row>
    <row r="26" spans="1:6" x14ac:dyDescent="0.25">
      <c r="D26" s="24" t="s">
        <v>27</v>
      </c>
      <c r="E26" s="24">
        <f>'page 1'!G19*105.75%</f>
        <v>26589.780000000002</v>
      </c>
    </row>
    <row r="27" spans="1:6" x14ac:dyDescent="0.25">
      <c r="D27" s="24" t="s">
        <v>28</v>
      </c>
      <c r="E27" s="24">
        <f>'page 1'!G20*105.75%</f>
        <v>12937.455000000002</v>
      </c>
      <c r="F27" s="26"/>
    </row>
    <row r="28" spans="1:6" x14ac:dyDescent="0.25">
      <c r="D28" s="27" t="s">
        <v>29</v>
      </c>
      <c r="E28" s="24">
        <f>'page 1'!G21*105.75%</f>
        <v>433977.90750000003</v>
      </c>
    </row>
    <row r="29" spans="1:6" x14ac:dyDescent="0.25">
      <c r="D29" s="26"/>
    </row>
    <row r="30" spans="1:6" x14ac:dyDescent="0.25">
      <c r="D30" s="24" t="s">
        <v>30</v>
      </c>
      <c r="F30" s="28">
        <f>E31</f>
        <v>53561041.492500007</v>
      </c>
    </row>
    <row r="31" spans="1:6" x14ac:dyDescent="0.25">
      <c r="D31" s="24" t="s">
        <v>31</v>
      </c>
      <c r="E31" s="24">
        <f>'page 1'!H23*105.75%</f>
        <v>53561041.492500007</v>
      </c>
    </row>
    <row r="33" spans="4:10" x14ac:dyDescent="0.25">
      <c r="D33" s="26" t="s">
        <v>32</v>
      </c>
      <c r="E33" s="26"/>
      <c r="F33" s="26">
        <f>SUM(F7:F32)</f>
        <v>605293227.8907752</v>
      </c>
    </row>
    <row r="34" spans="4:10" x14ac:dyDescent="0.25">
      <c r="D34" s="26"/>
      <c r="E34" s="26"/>
    </row>
    <row r="35" spans="4:10" x14ac:dyDescent="0.25">
      <c r="D35" s="26" t="s">
        <v>48</v>
      </c>
    </row>
    <row r="36" spans="4:10" x14ac:dyDescent="0.25">
      <c r="D36" s="24" t="s">
        <v>49</v>
      </c>
      <c r="F36" s="28">
        <f>E37</f>
        <v>79312500.000000015</v>
      </c>
    </row>
    <row r="37" spans="4:10" x14ac:dyDescent="0.25">
      <c r="D37" s="24" t="s">
        <v>35</v>
      </c>
      <c r="E37" s="24">
        <f>'page 1'!H27*105.75%</f>
        <v>79312500.000000015</v>
      </c>
    </row>
    <row r="39" spans="4:10" x14ac:dyDescent="0.25">
      <c r="D39" s="24" t="s">
        <v>50</v>
      </c>
      <c r="F39" s="28">
        <f>E40</f>
        <v>4666470.4350000005</v>
      </c>
    </row>
    <row r="40" spans="4:10" x14ac:dyDescent="0.25">
      <c r="D40" s="24" t="s">
        <v>37</v>
      </c>
      <c r="E40" s="24">
        <f>'page 1'!H29*105.75%</f>
        <v>4666470.4350000005</v>
      </c>
      <c r="H40" s="42" t="s">
        <v>72</v>
      </c>
      <c r="I40" s="42"/>
      <c r="J40" s="42"/>
    </row>
    <row r="41" spans="4:10" x14ac:dyDescent="0.25">
      <c r="H41" s="42"/>
      <c r="I41" s="42"/>
      <c r="J41" s="42"/>
    </row>
    <row r="42" spans="4:10" x14ac:dyDescent="0.25">
      <c r="D42" s="24" t="s">
        <v>51</v>
      </c>
      <c r="F42" s="28">
        <f>E43</f>
        <v>14864370.503400002</v>
      </c>
      <c r="H42" s="42"/>
      <c r="I42" s="42"/>
      <c r="J42" s="42"/>
    </row>
    <row r="43" spans="4:10" x14ac:dyDescent="0.25">
      <c r="D43" s="24" t="s">
        <v>39</v>
      </c>
      <c r="E43" s="24">
        <f>'page 1'!H31*105.75%</f>
        <v>14864370.503400002</v>
      </c>
      <c r="H43" s="42"/>
      <c r="I43" s="42"/>
      <c r="J43" s="42"/>
    </row>
    <row r="44" spans="4:10" x14ac:dyDescent="0.25">
      <c r="H44" s="42"/>
      <c r="I44" s="42"/>
      <c r="J44" s="42"/>
    </row>
    <row r="45" spans="4:10" x14ac:dyDescent="0.25">
      <c r="D45" s="24" t="s">
        <v>52</v>
      </c>
      <c r="F45" s="28">
        <f>E46</f>
        <v>42002877.482100002</v>
      </c>
    </row>
    <row r="46" spans="4:10" x14ac:dyDescent="0.25">
      <c r="D46" s="24" t="s">
        <v>41</v>
      </c>
      <c r="E46" s="24">
        <f>'page 1'!H33*105.75%</f>
        <v>42002877.482100002</v>
      </c>
    </row>
    <row r="48" spans="4:10" x14ac:dyDescent="0.25">
      <c r="D48" s="26" t="s">
        <v>42</v>
      </c>
      <c r="E48" s="26"/>
      <c r="F48" s="26">
        <f>SUM(F36:F47)</f>
        <v>140846218.42050001</v>
      </c>
    </row>
    <row r="49" spans="1:6" x14ac:dyDescent="0.25">
      <c r="C49" s="28"/>
      <c r="F49" s="28"/>
    </row>
    <row r="50" spans="1:6" x14ac:dyDescent="0.25">
      <c r="A50" s="13" t="s">
        <v>43</v>
      </c>
      <c r="B50" s="26"/>
      <c r="C50" s="26">
        <f>SUM(C6:C25)</f>
        <v>746139446.31127501</v>
      </c>
      <c r="D50" s="26" t="s">
        <v>44</v>
      </c>
      <c r="E50" s="26"/>
      <c r="F50" s="26">
        <f>F48+F33</f>
        <v>746139446.31127524</v>
      </c>
    </row>
  </sheetData>
  <mergeCells count="4">
    <mergeCell ref="A2:F2"/>
    <mergeCell ref="A3:F3"/>
    <mergeCell ref="A4:F4"/>
    <mergeCell ref="H40:J4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7" sqref="E7"/>
    </sheetView>
  </sheetViews>
  <sheetFormatPr baseColWidth="10" defaultRowHeight="15" x14ac:dyDescent="0.25"/>
  <cols>
    <col min="1" max="1" width="36.7109375" bestFit="1" customWidth="1"/>
    <col min="2" max="2" width="11.5703125" bestFit="1" customWidth="1"/>
    <col min="3" max="3" width="14.140625" bestFit="1" customWidth="1"/>
  </cols>
  <sheetData>
    <row r="1" spans="1:3" x14ac:dyDescent="0.25">
      <c r="A1" s="41" t="s">
        <v>55</v>
      </c>
      <c r="B1" s="41"/>
      <c r="C1" s="41"/>
    </row>
    <row r="2" spans="1:3" x14ac:dyDescent="0.25">
      <c r="A2" s="41" t="s">
        <v>71</v>
      </c>
      <c r="B2" s="41"/>
      <c r="C2" s="41"/>
    </row>
    <row r="3" spans="1:3" x14ac:dyDescent="0.25">
      <c r="A3" s="41" t="s">
        <v>56</v>
      </c>
      <c r="B3" s="41"/>
      <c r="C3" s="41"/>
    </row>
    <row r="4" spans="1:3" x14ac:dyDescent="0.25">
      <c r="B4" s="35"/>
      <c r="C4" s="35"/>
    </row>
    <row r="5" spans="1:3" x14ac:dyDescent="0.25">
      <c r="A5" s="13" t="s">
        <v>57</v>
      </c>
      <c r="B5" s="35"/>
      <c r="C5" s="35">
        <f>'page 1'!C42*105.75%</f>
        <v>1333011225.825</v>
      </c>
    </row>
    <row r="6" spans="1:3" x14ac:dyDescent="0.25">
      <c r="A6" s="13"/>
      <c r="B6" s="35"/>
      <c r="C6" s="35"/>
    </row>
    <row r="7" spans="1:3" x14ac:dyDescent="0.25">
      <c r="A7" s="13" t="s">
        <v>58</v>
      </c>
      <c r="B7" s="35"/>
      <c r="C7" s="37">
        <f>'page 1'!C44*105.75%</f>
        <v>1234867591.7325001</v>
      </c>
    </row>
    <row r="8" spans="1:3" x14ac:dyDescent="0.25">
      <c r="A8" s="13" t="s">
        <v>59</v>
      </c>
      <c r="B8" s="35"/>
      <c r="C8" s="35">
        <f>C5-C7</f>
        <v>98143634.092499971</v>
      </c>
    </row>
    <row r="9" spans="1:3" x14ac:dyDescent="0.25">
      <c r="A9" s="13"/>
      <c r="B9" s="35"/>
      <c r="C9" s="35"/>
    </row>
    <row r="10" spans="1:3" x14ac:dyDescent="0.25">
      <c r="A10" t="s">
        <v>60</v>
      </c>
      <c r="B10" s="35"/>
      <c r="C10" s="35">
        <f>SUM(B11:B12)</f>
        <v>30297395.092500001</v>
      </c>
    </row>
    <row r="11" spans="1:3" x14ac:dyDescent="0.25">
      <c r="A11" t="s">
        <v>61</v>
      </c>
      <c r="B11" s="35">
        <f>'page 1'!B48*105.75%</f>
        <v>30297395.092500001</v>
      </c>
      <c r="C11" s="35"/>
    </row>
    <row r="12" spans="1:3" x14ac:dyDescent="0.25">
      <c r="A12" t="s">
        <v>62</v>
      </c>
      <c r="B12" s="37">
        <v>0</v>
      </c>
      <c r="C12" s="37"/>
    </row>
    <row r="13" spans="1:3" x14ac:dyDescent="0.25">
      <c r="A13" s="13" t="s">
        <v>63</v>
      </c>
      <c r="B13" s="35"/>
      <c r="C13" s="35">
        <f>C8-C10</f>
        <v>67846238.99999997</v>
      </c>
    </row>
    <row r="14" spans="1:3" x14ac:dyDescent="0.25">
      <c r="B14" s="35"/>
      <c r="C14" s="35"/>
    </row>
    <row r="15" spans="1:3" x14ac:dyDescent="0.25">
      <c r="A15" t="s">
        <v>64</v>
      </c>
      <c r="B15" s="35"/>
      <c r="C15" s="35">
        <f>'page 1'!C52*105.75%</f>
        <v>142.76250000000002</v>
      </c>
    </row>
    <row r="16" spans="1:3" x14ac:dyDescent="0.25">
      <c r="A16" t="s">
        <v>65</v>
      </c>
      <c r="B16" s="35"/>
      <c r="C16" s="37">
        <f>'page 1'!C53*105.75%</f>
        <v>48258158.040000007</v>
      </c>
    </row>
    <row r="17" spans="1:3" x14ac:dyDescent="0.25">
      <c r="B17" s="35"/>
      <c r="C17" s="35"/>
    </row>
    <row r="18" spans="1:3" x14ac:dyDescent="0.25">
      <c r="A18" s="13" t="s">
        <v>66</v>
      </c>
      <c r="B18" s="35"/>
      <c r="C18" s="35">
        <f>C13+C15-C16</f>
        <v>19588223.722499967</v>
      </c>
    </row>
    <row r="19" spans="1:3" x14ac:dyDescent="0.25">
      <c r="A19" t="s">
        <v>67</v>
      </c>
      <c r="B19" s="35">
        <f>'page 1'!B56*105.75%</f>
        <v>2746327.5000000005</v>
      </c>
      <c r="C19" s="35"/>
    </row>
    <row r="20" spans="1:3" x14ac:dyDescent="0.25">
      <c r="A20" t="s">
        <v>68</v>
      </c>
      <c r="B20" s="37">
        <f>'page 1'!B57*105.75%</f>
        <v>1977525.0000000002</v>
      </c>
      <c r="C20" s="35">
        <f>SUM(B19:B20)</f>
        <v>4723852.5000000009</v>
      </c>
    </row>
    <row r="21" spans="1:3" x14ac:dyDescent="0.25">
      <c r="A21" s="30"/>
      <c r="B21" s="37"/>
      <c r="C21" s="37"/>
    </row>
    <row r="22" spans="1:3" x14ac:dyDescent="0.25">
      <c r="A22" s="13" t="s">
        <v>69</v>
      </c>
      <c r="B22" s="38"/>
      <c r="C22" s="38">
        <f>C18-C20</f>
        <v>14864371.222499967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page 1</vt:lpstr>
      <vt:lpstr>balance presupuestado</vt:lpstr>
      <vt:lpstr>ER PRESUPUESTADO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</cp:lastModifiedBy>
  <dcterms:modified xsi:type="dcterms:W3CDTF">2017-06-21T02:12:09Z</dcterms:modified>
</cp:coreProperties>
</file>