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repos\SFA\das-employer-incentives\src\SFA.DAS.EmployerIncentives.Database\Scripts\"/>
    </mc:Choice>
  </mc:AlternateContent>
  <xr:revisionPtr revIDLastSave="0" documentId="13_ncr:1_{E955DF9B-90CC-4447-9976-681A5B77AAFA}" xr6:coauthVersionLast="47" xr6:coauthVersionMax="47" xr10:uidLastSave="{00000000-0000-0000-0000-000000000000}"/>
  <bookViews>
    <workbookView xWindow="12660" yWindow="-21600" windowWidth="16905" windowHeight="7500" activeTab="1" xr2:uid="{D09B5AF9-3A6F-42DB-93C1-FBFD14450138}"/>
  </bookViews>
  <sheets>
    <sheet name="Main" sheetId="8" r:id="rId1"/>
    <sheet name="YTD Validation" sheetId="1" r:id="rId2"/>
  </sheets>
  <definedNames>
    <definedName name="_xlnm._FilterDatabase" localSheetId="1" hidden="1">'YTD Validation'!$A$2:$S$130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31" i="8" l="1"/>
  <c r="C18" i="8" l="1"/>
  <c r="D18" i="8"/>
  <c r="D19" i="8"/>
  <c r="D21" i="8"/>
  <c r="D24" i="8"/>
  <c r="A27" i="8"/>
  <c r="D32" i="8"/>
  <c r="D38" i="8"/>
  <c r="E28" i="8" s="1"/>
  <c r="E27" i="8"/>
  <c r="E29" i="8" l="1"/>
  <c r="E24" i="8" l="1"/>
  <c r="E32" i="8" s="1"/>
  <c r="E33" i="8" s="1"/>
  <c r="D3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Steele</author>
    <author>tc={ECAEACAD-CA4F-4F96-8EDA-0C31F5A4A8F3}</author>
  </authors>
  <commentList>
    <comment ref="A1" authorId="0" shapeId="0" xr:uid="{DDA48418-12E8-4A8B-A314-CE0BD5CA91AF}">
      <text>
        <r>
          <rPr>
            <b/>
            <sz val="9"/>
            <color indexed="81"/>
            <rFont val="Tahoma"/>
            <family val="2"/>
          </rPr>
          <t>David Steele:</t>
        </r>
        <r>
          <rPr>
            <sz val="9"/>
            <color indexed="81"/>
            <rFont val="Tahoma"/>
            <family val="2"/>
          </rPr>
          <t xml:space="preserve">
These must be updated to allow the calculations below to work correctly.</t>
        </r>
      </text>
    </comment>
    <comment ref="G4" authorId="0" shapeId="0" xr:uid="{AF38278D-D769-4288-8A4B-68C1D36659D6}">
      <text>
        <r>
          <rPr>
            <b/>
            <sz val="9"/>
            <color indexed="81"/>
            <rFont val="Tahoma"/>
            <family val="2"/>
          </rPr>
          <t>David Steele:</t>
        </r>
        <r>
          <rPr>
            <sz val="9"/>
            <color indexed="81"/>
            <rFont val="Tahoma"/>
            <family val="2"/>
          </rPr>
          <t xml:space="preserve">
This shows the earnings records on a monthly basis. As validation failures can occur these payments may not be paid in the month the earning is due.</t>
        </r>
      </text>
    </comment>
    <comment ref="A5" authorId="0" shapeId="0" xr:uid="{C1B926FE-9CC5-4BAB-86DC-87A5D41AF4E5}">
      <text>
        <r>
          <rPr>
            <b/>
            <sz val="9"/>
            <color indexed="81"/>
            <rFont val="Tahoma"/>
            <family val="2"/>
          </rPr>
          <t>David Steele:</t>
        </r>
        <r>
          <rPr>
            <sz val="9"/>
            <color indexed="81"/>
            <rFont val="Tahoma"/>
            <family val="2"/>
          </rPr>
          <t xml:space="preserve">
Shows all of the payments that have been made in each monthly run.</t>
        </r>
      </text>
    </comment>
    <comment ref="D19" authorId="0" shapeId="0" xr:uid="{646FFA3B-C6A9-4629-8511-5BB14D1CFD15}">
      <text>
        <r>
          <rPr>
            <b/>
            <sz val="9"/>
            <color indexed="81"/>
            <rFont val="Tahoma"/>
            <family val="2"/>
          </rPr>
          <t>David Steele:</t>
        </r>
        <r>
          <rPr>
            <sz val="9"/>
            <color indexed="81"/>
            <rFont val="Tahoma"/>
            <family val="2"/>
          </rPr>
          <t xml:space="preserve">
If this is not 100% then there are some records which have passed validation which have not been paid.
Check the Payments table against any 'unpaid' validation records.</t>
        </r>
      </text>
    </comment>
    <comment ref="A21" authorId="0" shapeId="0" xr:uid="{64E8F63C-DB18-4737-98FB-B78642C8E069}">
      <text>
        <r>
          <rPr>
            <b/>
            <sz val="9"/>
            <color indexed="81"/>
            <rFont val="Tahoma"/>
            <family val="2"/>
          </rPr>
          <t>David Steele:</t>
        </r>
        <r>
          <rPr>
            <sz val="9"/>
            <color indexed="81"/>
            <rFont val="Tahoma"/>
            <family val="2"/>
          </rPr>
          <t xml:space="preserve">
This shows the last validation record status of each earning. If the last validation has passed and the earning is due then it should be paid.</t>
        </r>
      </text>
    </comment>
    <comment ref="D21" authorId="0" shapeId="0" xr:uid="{153CB6F4-9F3D-48C4-896E-B460864FF552}">
      <text>
        <r>
          <rPr>
            <b/>
            <sz val="9"/>
            <color indexed="81"/>
            <rFont val="Tahoma"/>
            <family val="2"/>
          </rPr>
          <t>David Steele:</t>
        </r>
        <r>
          <rPr>
            <sz val="9"/>
            <color indexed="81"/>
            <rFont val="Tahoma"/>
            <family val="2"/>
          </rPr>
          <t xml:space="preserve">
Shows only this months validation record status
</t>
        </r>
      </text>
    </comment>
    <comment ref="E21" authorId="0" shapeId="0" xr:uid="{A04BC56A-9A33-43F4-9762-EB12225859F8}">
      <text>
        <r>
          <rPr>
            <b/>
            <sz val="9"/>
            <color indexed="81"/>
            <rFont val="Tahoma"/>
            <family val="2"/>
          </rPr>
          <t>David Steele:</t>
        </r>
        <r>
          <rPr>
            <sz val="9"/>
            <color indexed="81"/>
            <rFont val="Tahoma"/>
            <family val="2"/>
          </rPr>
          <t xml:space="preserve">
Shows the validation status for all records for the accademic year to date.</t>
        </r>
      </text>
    </comment>
    <comment ref="A27" authorId="0" shapeId="0" xr:uid="{20C8CC4D-D282-43EA-9709-4A2CA9D9E0CE}">
      <text>
        <r>
          <rPr>
            <b/>
            <sz val="9"/>
            <color indexed="81"/>
            <rFont val="Tahoma"/>
            <family val="2"/>
          </rPr>
          <t>David Steele:</t>
        </r>
        <r>
          <rPr>
            <sz val="9"/>
            <color indexed="81"/>
            <rFont val="Tahoma"/>
            <family val="2"/>
          </rPr>
          <t xml:space="preserve">
This shows the earnings which are 'due'. We use the YTD figure as we do not know when the earning will pass validation. This means that it can be paid in any month on or after the date it is due.</t>
        </r>
      </text>
    </comment>
    <comment ref="A32" authorId="0" shapeId="0" xr:uid="{0D5D5CB3-E2C4-4A24-A0C1-79B4539F9269}">
      <text>
        <r>
          <rPr>
            <b/>
            <sz val="9"/>
            <color indexed="81"/>
            <rFont val="Tahoma"/>
            <charset val="1"/>
          </rPr>
          <t>David Steele:</t>
        </r>
        <r>
          <rPr>
            <sz val="9"/>
            <color indexed="81"/>
            <rFont val="Tahoma"/>
            <charset val="1"/>
          </rPr>
          <t xml:space="preserve">
Paid vs Validation fails</t>
        </r>
      </text>
    </comment>
    <comment ref="D32" authorId="1" shapeId="0" xr:uid="{ECAEACAD-CA4F-4F96-8EDA-0C31F5A4A8F3}">
      <text>
        <t>[Threaded comment]
Your version of Excel allows you to read this threaded comment; however, any edits to it will get removed if the file is opened in a newer version of Excel. Learn more: https://go.microsoft.com/fwlink/?linkid=870924
Comment:
    This value should be the sum of payment amounts for the current Academic Year</t>
      </text>
    </comment>
    <comment ref="D33" authorId="0" shapeId="0" xr:uid="{394124AF-C135-4606-BE93-DCB5B7D6E042}">
      <text>
        <r>
          <rPr>
            <b/>
            <sz val="9"/>
            <color indexed="81"/>
            <rFont val="Tahoma"/>
            <family val="2"/>
          </rPr>
          <t>David Steele:</t>
        </r>
        <r>
          <rPr>
            <sz val="9"/>
            <color indexed="81"/>
            <rFont val="Tahoma"/>
            <family val="2"/>
          </rPr>
          <t xml:space="preserve">
An non-zero percentage means that we have either accounted for some earnings more than once or not accounted for some earnings. 
</t>
        </r>
      </text>
    </comment>
    <comment ref="A36" authorId="0" shapeId="0" xr:uid="{7347AAF6-F364-4813-BDA8-F41A2444DE03}">
      <text>
        <r>
          <rPr>
            <b/>
            <sz val="9"/>
            <color indexed="81"/>
            <rFont val="Tahoma"/>
            <family val="2"/>
          </rPr>
          <t>David Steele:</t>
        </r>
        <r>
          <rPr>
            <sz val="9"/>
            <color indexed="81"/>
            <rFont val="Tahoma"/>
            <family val="2"/>
          </rPr>
          <t xml:space="preserve">
This shows all of the clawbacks in the system.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Steele</author>
  </authors>
  <commentList>
    <comment ref="P1" authorId="0" shapeId="0" xr:uid="{AECEE03A-A229-4009-AAD7-7E3F8412478C}">
      <text>
        <r>
          <rPr>
            <b/>
            <sz val="9"/>
            <color indexed="81"/>
            <rFont val="Tahoma"/>
            <family val="2"/>
          </rPr>
          <t>David Steele:</t>
        </r>
        <r>
          <rPr>
            <sz val="9"/>
            <color indexed="81"/>
            <rFont val="Tahoma"/>
            <family val="2"/>
          </rPr>
          <t xml:space="preserve">
with PendingPaymentValidations as (
 select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max(iif(step='HasSignedMinVersion',1,0)) as HasSignedMinVersion,
   Result,
   PeriodNumber, 
   PaymentYear
 from [incentives].[PendingPaymentValidationResult] ppvr
 where ppvr.PeriodNumber = (select max(PeriodNumber) from [BusinessGetMonthEndRuntimes])
 and  ppvr.PaymentYear = (select max(PaymentYear) from [BusinessGetMonthEndRuntimes])
 and result = 1 
 group by PendingPaymentId, result, PeriodNumber, PaymentYear
 --order by PendingPaymentId
)
select count(distinct pendingpaymentId) as CountOfPayments, 
  HasLearningRecord, 
  IsInLearning, 
  HasDaysInLearning, 
  HasNoDataLocks, 
  HasBankDetails, 
  PaymentsNotPaused,
  HasSignedMinVersion,
  count(distinct a.[VrfVendorId]) as VRFVendorsId,
  sum(pp.amount) as EarningAmount
from PendingPaymentValidations ppv
left join [incentives].[PendingPayment] pp on pp.id=ppv.PendingPaymentId
left join [dbo].[Accounts] a on pp.AccountLegalEntityId=a.AccountLegalEntityId
group by HasIlrSubmission, 
  HasLearningRecord, 
  IsInLearning, 
  HasDaysInLearning, 
  HasNoDataLocks, 
  HasBankDetails, 
  PaymentsNotPaused, 
  HasSignedMinVersion,
  Result
order by 1 desc</t>
        </r>
      </text>
    </comment>
  </commentList>
</comments>
</file>

<file path=xl/sharedStrings.xml><?xml version="1.0" encoding="utf-8"?>
<sst xmlns="http://schemas.openxmlformats.org/spreadsheetml/2006/main" count="50" uniqueCount="46">
  <si>
    <t>CountOfPayments</t>
  </si>
  <si>
    <t>HasLearningRecord</t>
  </si>
  <si>
    <t>IsInLearning</t>
  </si>
  <si>
    <t>HasDaysInLearning</t>
  </si>
  <si>
    <t>HasNoDataLocks</t>
  </si>
  <si>
    <t>HasBankDetails</t>
  </si>
  <si>
    <t>PaymentsNotPaused</t>
  </si>
  <si>
    <t>PaymentPeriod</t>
  </si>
  <si>
    <t>PaymentYear</t>
  </si>
  <si>
    <t>Amount</t>
  </si>
  <si>
    <t>HasNoUnsentClawbacks</t>
  </si>
  <si>
    <t>PaymentsAmount</t>
  </si>
  <si>
    <t>NumPayments</t>
  </si>
  <si>
    <t>Payments Made</t>
  </si>
  <si>
    <t>Earnings</t>
  </si>
  <si>
    <t>PeriodNumber</t>
  </si>
  <si>
    <t>Valid Records</t>
  </si>
  <si>
    <t>Count</t>
  </si>
  <si>
    <t>NumEarnings</t>
  </si>
  <si>
    <t>Invalid Records</t>
  </si>
  <si>
    <t>Validation</t>
  </si>
  <si>
    <t>Total validated</t>
  </si>
  <si>
    <t>Difference</t>
  </si>
  <si>
    <t>HasIlrSubmission</t>
  </si>
  <si>
    <t>YTD</t>
  </si>
  <si>
    <t>Clawbacks</t>
  </si>
  <si>
    <t>This period validation</t>
  </si>
  <si>
    <t>HasSignedMinVersion</t>
  </si>
  <si>
    <t>Total</t>
  </si>
  <si>
    <t>Percentage of validation records paid</t>
  </si>
  <si>
    <t>Unsent</t>
  </si>
  <si>
    <t>Current Period</t>
  </si>
  <si>
    <t>Current Year</t>
  </si>
  <si>
    <t>Payment Year</t>
  </si>
  <si>
    <t>Num Legal Entitd IDs</t>
  </si>
  <si>
    <t>Earnings Sub-total</t>
  </si>
  <si>
    <t>Accounted for earnings</t>
  </si>
  <si>
    <t>Sent</t>
  </si>
  <si>
    <t>FirstEarningAmount</t>
  </si>
  <si>
    <t>SecondEarningAmount</t>
  </si>
  <si>
    <t>TotalEarningAmount</t>
  </si>
  <si>
    <t>LearnerMatchSuccessful</t>
  </si>
  <si>
    <t>EmployedAtStartOfApprenticeship</t>
  </si>
  <si>
    <t>EmployedBeforeSchemeStarted</t>
  </si>
  <si>
    <t>BlockedForPayments</t>
  </si>
  <si>
    <t>EmployedAt365Days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</si>
</sst>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9]* #,##0.00_-;\-[$£-809]* #,##0.00_-;_-[$£-809]* &quot;-&quot;??_-;_-@_-"/>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4"/>
      <name val="Calibri"/>
      <family val="2"/>
      <scheme val="minor"/>
    </font>
    <font>
      <i/>
      <sz val="11"/>
      <color theme="4"/>
      <name val="Calibri"/>
      <family val="2"/>
      <scheme val="minor"/>
    </font>
    <font>
      <b/>
      <sz val="11"/>
      <color theme="4"/>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29">
    <xf numFmtId="0" fontId="0" fillId="0" borderId="0" xfId="0"/>
    <xf numFmtId="0" fontId="1" fillId="0" borderId="0" xfId="0" applyFont="1"/>
    <xf numFmtId="164" fontId="0" fillId="0" borderId="0" xfId="0" applyNumberFormat="1"/>
    <xf numFmtId="1" fontId="0" fillId="0" borderId="0" xfId="0" applyNumberFormat="1"/>
    <xf numFmtId="10" fontId="1" fillId="0" borderId="0" xfId="0" applyNumberFormat="1" applyFont="1"/>
    <xf numFmtId="0" fontId="0" fillId="0" borderId="0" xfId="0" applyFont="1"/>
    <xf numFmtId="0" fontId="0" fillId="0" borderId="0" xfId="0" applyFill="1"/>
    <xf numFmtId="1" fontId="0" fillId="0" borderId="0" xfId="0" applyNumberFormat="1" applyFill="1"/>
    <xf numFmtId="44" fontId="0" fillId="0" borderId="0" xfId="0" applyNumberFormat="1"/>
    <xf numFmtId="44" fontId="0" fillId="0" borderId="0" xfId="2" applyFont="1"/>
    <xf numFmtId="0" fontId="0" fillId="2" borderId="0" xfId="0" applyFill="1"/>
    <xf numFmtId="1" fontId="0" fillId="2" borderId="0" xfId="0" applyNumberFormat="1" applyFill="1"/>
    <xf numFmtId="0" fontId="5" fillId="0" borderId="0" xfId="0" applyFont="1" applyFill="1"/>
    <xf numFmtId="1" fontId="5" fillId="0" borderId="0" xfId="0" applyNumberFormat="1" applyFont="1" applyFill="1"/>
    <xf numFmtId="0" fontId="1" fillId="0" borderId="0" xfId="0" applyFont="1" applyAlignment="1">
      <alignment wrapText="1"/>
    </xf>
    <xf numFmtId="44" fontId="6" fillId="0" borderId="0" xfId="0" applyNumberFormat="1" applyFont="1"/>
    <xf numFmtId="44" fontId="7" fillId="0" borderId="0" xfId="0" applyNumberFormat="1" applyFont="1"/>
    <xf numFmtId="0" fontId="8" fillId="0" borderId="0" xfId="0" applyFont="1"/>
    <xf numFmtId="0" fontId="0" fillId="0" borderId="0" xfId="0" applyNumberFormat="1"/>
    <xf numFmtId="44" fontId="1" fillId="0" borderId="0" xfId="0" applyNumberFormat="1" applyFont="1"/>
    <xf numFmtId="44" fontId="0" fillId="0" borderId="0" xfId="0" applyNumberFormat="1" applyFont="1"/>
    <xf numFmtId="0" fontId="0" fillId="0" borderId="0" xfId="0" applyNumberFormat="1" applyFill="1"/>
    <xf numFmtId="44" fontId="0" fillId="0" borderId="0" xfId="0" applyNumberFormat="1" applyFill="1"/>
    <xf numFmtId="0" fontId="0" fillId="2" borderId="0" xfId="0" applyNumberFormat="1" applyFill="1"/>
    <xf numFmtId="0" fontId="5" fillId="0" borderId="0" xfId="0" applyNumberFormat="1" applyFont="1" applyFill="1"/>
    <xf numFmtId="44" fontId="0" fillId="2" borderId="0" xfId="0" applyNumberFormat="1" applyFill="1"/>
    <xf numFmtId="10" fontId="0" fillId="0" borderId="0" xfId="0" applyNumberFormat="1"/>
    <xf numFmtId="10" fontId="1" fillId="0" borderId="0" xfId="1" applyNumberFormat="1" applyFont="1"/>
    <xf numFmtId="44" fontId="1" fillId="0" borderId="0" xfId="2"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Dave Read" id="{433A4255-8BF5-4AE5-B78B-B7002F0085E4}" userId="1c4ee2a5303dc2a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2" dT="2022-03-30T14:14:41.66" personId="{433A4255-8BF5-4AE5-B78B-B7002F0085E4}" id="{ECAEACAD-CA4F-4F96-8EDA-0C31F5A4A8F3}">
    <text>This value should be the sum of payment amounts for the current Academic Year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EC6D-C2B4-4297-9222-9B55C26E2BD6}">
  <dimension ref="A1:M131"/>
  <sheetViews>
    <sheetView topLeftCell="A2" workbookViewId="0">
      <selection activeCell="J132" sqref="J132"/>
    </sheetView>
  </sheetViews>
  <sheetFormatPr defaultRowHeight="14.25" x14ac:dyDescent="0.45"/>
  <cols>
    <col min="1" max="1" width="21.1328125" customWidth="1"/>
    <col min="2" max="2" width="14.6640625" customWidth="1"/>
    <col min="3" max="3" width="15" customWidth="1"/>
    <col min="4" max="4" width="18" customWidth="1"/>
    <col min="5" max="5" width="35.46484375" customWidth="1"/>
    <col min="6" max="7" width="17.46484375" customWidth="1"/>
    <col min="8" max="8" width="13.46484375" customWidth="1"/>
    <col min="9" max="9" width="16.6640625" customWidth="1"/>
    <col min="10" max="10" width="12" customWidth="1"/>
    <col min="12" max="12" width="15.1328125" customWidth="1"/>
    <col min="13" max="13" width="12.53125" bestFit="1" customWidth="1"/>
  </cols>
  <sheetData>
    <row r="1" spans="1:12" x14ac:dyDescent="0.45">
      <c r="A1" t="s">
        <v>31</v>
      </c>
      <c r="B1">
        <v>4</v>
      </c>
      <c r="J1" s="1"/>
    </row>
    <row r="2" spans="1:12" x14ac:dyDescent="0.45">
      <c r="A2" t="s">
        <v>32</v>
      </c>
      <c r="B2">
        <v>2021</v>
      </c>
    </row>
    <row r="3" spans="1:12" x14ac:dyDescent="0.45">
      <c r="C3" s="1"/>
      <c r="J3" s="1"/>
    </row>
    <row r="4" spans="1:12" x14ac:dyDescent="0.45">
      <c r="A4" s="1" t="s">
        <v>13</v>
      </c>
      <c r="C4" s="1"/>
      <c r="G4" s="1" t="s">
        <v>14</v>
      </c>
      <c r="J4" s="1"/>
    </row>
    <row r="5" spans="1:12" x14ac:dyDescent="0.45">
      <c r="A5" s="1" t="s">
        <v>33</v>
      </c>
      <c r="B5" s="1" t="s">
        <v>7</v>
      </c>
      <c r="C5" s="1" t="s">
        <v>12</v>
      </c>
      <c r="D5" s="1" t="s">
        <v>11</v>
      </c>
      <c r="F5" s="14"/>
      <c r="G5" s="1" t="s">
        <v>15</v>
      </c>
      <c r="H5" s="1" t="s">
        <v>8</v>
      </c>
      <c r="I5" s="1" t="s">
        <v>9</v>
      </c>
      <c r="J5" s="1" t="s">
        <v>18</v>
      </c>
    </row>
    <row r="6" spans="1:12" x14ac:dyDescent="0.45">
      <c r="A6">
        <v>2021</v>
      </c>
      <c r="B6">
        <v>5</v>
      </c>
      <c r="D6" s="8"/>
      <c r="F6" s="2"/>
      <c r="G6">
        <v>3</v>
      </c>
      <c r="H6">
        <v>2021</v>
      </c>
      <c r="I6" s="2"/>
    </row>
    <row r="7" spans="1:12" x14ac:dyDescent="0.45">
      <c r="A7">
        <v>2021</v>
      </c>
      <c r="B7">
        <v>6</v>
      </c>
      <c r="D7" s="8"/>
      <c r="F7" s="2"/>
      <c r="G7">
        <v>4</v>
      </c>
      <c r="H7">
        <v>2021</v>
      </c>
      <c r="I7" s="2"/>
    </row>
    <row r="8" spans="1:12" x14ac:dyDescent="0.45">
      <c r="A8">
        <v>2021</v>
      </c>
      <c r="B8">
        <v>7</v>
      </c>
      <c r="D8" s="8"/>
      <c r="F8" s="2"/>
      <c r="G8">
        <v>5</v>
      </c>
      <c r="H8">
        <v>2021</v>
      </c>
      <c r="I8" s="2"/>
    </row>
    <row r="9" spans="1:12" x14ac:dyDescent="0.45">
      <c r="A9">
        <v>2021</v>
      </c>
      <c r="B9">
        <v>8</v>
      </c>
      <c r="D9" s="8"/>
      <c r="F9" s="2"/>
      <c r="G9">
        <v>6</v>
      </c>
      <c r="H9">
        <v>2021</v>
      </c>
      <c r="I9" s="2"/>
    </row>
    <row r="10" spans="1:12" x14ac:dyDescent="0.45">
      <c r="A10">
        <v>2021</v>
      </c>
      <c r="B10">
        <v>9</v>
      </c>
      <c r="D10" s="8"/>
      <c r="F10" s="2"/>
      <c r="G10">
        <v>7</v>
      </c>
      <c r="H10">
        <v>2021</v>
      </c>
      <c r="I10" s="2"/>
    </row>
    <row r="11" spans="1:12" x14ac:dyDescent="0.45">
      <c r="A11">
        <v>2021</v>
      </c>
      <c r="B11">
        <v>10</v>
      </c>
      <c r="D11" s="8"/>
      <c r="F11" s="2"/>
      <c r="G11">
        <v>8</v>
      </c>
      <c r="H11">
        <v>2021</v>
      </c>
      <c r="I11" s="2"/>
    </row>
    <row r="12" spans="1:12" x14ac:dyDescent="0.45">
      <c r="A12">
        <v>2021</v>
      </c>
      <c r="B12">
        <v>11</v>
      </c>
      <c r="D12" s="8"/>
      <c r="G12">
        <v>9</v>
      </c>
      <c r="H12" s="3">
        <v>2021</v>
      </c>
      <c r="I12" s="2"/>
      <c r="L12" s="2"/>
    </row>
    <row r="13" spans="1:12" x14ac:dyDescent="0.45">
      <c r="A13">
        <v>2021</v>
      </c>
      <c r="B13">
        <v>12</v>
      </c>
      <c r="D13" s="8"/>
      <c r="G13">
        <v>10</v>
      </c>
      <c r="H13">
        <v>2021</v>
      </c>
      <c r="I13" s="2"/>
    </row>
    <row r="14" spans="1:12" x14ac:dyDescent="0.45">
      <c r="A14">
        <v>2021</v>
      </c>
      <c r="B14">
        <v>1</v>
      </c>
      <c r="D14" s="8"/>
      <c r="G14">
        <v>11</v>
      </c>
      <c r="H14">
        <v>2021</v>
      </c>
      <c r="I14" s="2"/>
    </row>
    <row r="15" spans="1:12" x14ac:dyDescent="0.45">
      <c r="A15">
        <v>2021</v>
      </c>
      <c r="B15">
        <v>2</v>
      </c>
      <c r="D15" s="8"/>
      <c r="G15">
        <v>12</v>
      </c>
      <c r="H15">
        <v>2021</v>
      </c>
      <c r="I15" s="2"/>
    </row>
    <row r="16" spans="1:12" x14ac:dyDescent="0.45">
      <c r="A16">
        <v>2021</v>
      </c>
      <c r="B16">
        <v>3</v>
      </c>
      <c r="D16" s="8"/>
      <c r="G16">
        <v>1</v>
      </c>
      <c r="H16">
        <v>2122</v>
      </c>
      <c r="I16" s="2"/>
    </row>
    <row r="17" spans="1:13" x14ac:dyDescent="0.45">
      <c r="A17">
        <v>2021</v>
      </c>
      <c r="B17">
        <v>4</v>
      </c>
      <c r="D17" s="8"/>
      <c r="F17" s="9"/>
      <c r="G17">
        <v>2</v>
      </c>
      <c r="H17">
        <v>2122</v>
      </c>
      <c r="I17" s="2"/>
    </row>
    <row r="18" spans="1:13" x14ac:dyDescent="0.45">
      <c r="B18" s="1" t="s">
        <v>28</v>
      </c>
      <c r="C18" s="1">
        <f>SUM(C6:C17)</f>
        <v>0</v>
      </c>
      <c r="D18" s="19">
        <f>SUM(D6:D17)</f>
        <v>0</v>
      </c>
      <c r="F18" s="9"/>
      <c r="G18">
        <v>3</v>
      </c>
      <c r="H18">
        <v>2122</v>
      </c>
      <c r="I18" s="2"/>
    </row>
    <row r="19" spans="1:13" x14ac:dyDescent="0.45">
      <c r="A19" t="s">
        <v>29</v>
      </c>
      <c r="D19" s="4" t="e">
        <f>SUMIFS(D6:D17,B6:B17,"="&amp;B1,A6:A17,B2)/D22</f>
        <v>#DIV/0!</v>
      </c>
      <c r="G19">
        <v>4</v>
      </c>
      <c r="H19">
        <v>2122</v>
      </c>
      <c r="I19" s="2"/>
    </row>
    <row r="20" spans="1:13" x14ac:dyDescent="0.45">
      <c r="D20" s="4"/>
      <c r="F20" s="8"/>
      <c r="G20">
        <v>5</v>
      </c>
      <c r="H20">
        <v>2122</v>
      </c>
      <c r="I20" s="2"/>
    </row>
    <row r="21" spans="1:13" x14ac:dyDescent="0.45">
      <c r="A21" s="1" t="s">
        <v>20</v>
      </c>
      <c r="B21" s="1"/>
      <c r="C21" s="1" t="s">
        <v>17</v>
      </c>
      <c r="D21" s="1" t="str">
        <f>"R"&amp;B1</f>
        <v>R4</v>
      </c>
      <c r="E21" s="1" t="s">
        <v>24</v>
      </c>
      <c r="F21" s="17"/>
      <c r="G21">
        <v>6</v>
      </c>
      <c r="H21">
        <v>2122</v>
      </c>
      <c r="I21" s="8"/>
    </row>
    <row r="22" spans="1:13" x14ac:dyDescent="0.45">
      <c r="A22" s="5" t="s">
        <v>16</v>
      </c>
      <c r="B22" s="3"/>
      <c r="C22">
        <v>1</v>
      </c>
      <c r="D22" s="9"/>
      <c r="E22" s="20"/>
      <c r="F22" s="16"/>
      <c r="G22">
        <v>7</v>
      </c>
      <c r="H22">
        <v>2122</v>
      </c>
      <c r="I22" s="8"/>
    </row>
    <row r="23" spans="1:13" x14ac:dyDescent="0.45">
      <c r="A23" s="5" t="s">
        <v>19</v>
      </c>
      <c r="C23">
        <v>0</v>
      </c>
      <c r="D23" s="9"/>
      <c r="E23" s="20"/>
      <c r="F23" s="16"/>
      <c r="G23">
        <v>8</v>
      </c>
      <c r="H23">
        <v>2122</v>
      </c>
      <c r="I23" s="8"/>
      <c r="M23" s="2"/>
    </row>
    <row r="24" spans="1:13" x14ac:dyDescent="0.45">
      <c r="B24" s="1"/>
      <c r="C24" s="1" t="s">
        <v>21</v>
      </c>
      <c r="D24" s="19">
        <f>SUM(D22:D23)</f>
        <v>0</v>
      </c>
      <c r="E24" s="28">
        <f>SUM(E22:E23)</f>
        <v>0</v>
      </c>
      <c r="F24" s="15"/>
      <c r="G24">
        <v>9</v>
      </c>
      <c r="H24">
        <v>2122</v>
      </c>
      <c r="I24" s="8"/>
    </row>
    <row r="25" spans="1:13" x14ac:dyDescent="0.45">
      <c r="B25" s="1"/>
      <c r="D25" s="2"/>
      <c r="G25">
        <v>10</v>
      </c>
      <c r="H25">
        <v>2122</v>
      </c>
      <c r="I25" s="8"/>
    </row>
    <row r="26" spans="1:13" x14ac:dyDescent="0.45">
      <c r="A26" s="1" t="s">
        <v>14</v>
      </c>
      <c r="E26" s="1" t="s">
        <v>9</v>
      </c>
      <c r="F26" s="9"/>
      <c r="G26">
        <v>11</v>
      </c>
      <c r="H26">
        <v>2122</v>
      </c>
      <c r="I26" s="8"/>
    </row>
    <row r="27" spans="1:13" x14ac:dyDescent="0.45">
      <c r="A27" s="5" t="str">
        <f>"R" &amp; B1 &amp; " YTD Earnings"</f>
        <v>R4 YTD Earnings</v>
      </c>
      <c r="E27" s="2">
        <f>SUMIFS(I6:I29,G6:G29,"&lt;="&amp;B1,H6:H29,B2)</f>
        <v>0</v>
      </c>
      <c r="G27">
        <v>12</v>
      </c>
      <c r="H27">
        <v>2122</v>
      </c>
      <c r="I27" s="8"/>
    </row>
    <row r="28" spans="1:13" x14ac:dyDescent="0.45">
      <c r="A28" s="5" t="s">
        <v>25</v>
      </c>
      <c r="E28" s="8">
        <f>D38</f>
        <v>0</v>
      </c>
      <c r="G28">
        <v>1</v>
      </c>
      <c r="H28">
        <v>2223</v>
      </c>
      <c r="I28" s="8"/>
    </row>
    <row r="29" spans="1:13" x14ac:dyDescent="0.45">
      <c r="A29" s="1" t="s">
        <v>35</v>
      </c>
      <c r="B29" s="1"/>
      <c r="C29" s="1"/>
      <c r="D29" s="1"/>
      <c r="E29" s="19">
        <f>E27+E28</f>
        <v>0</v>
      </c>
      <c r="G29">
        <v>2</v>
      </c>
      <c r="H29">
        <v>2223</v>
      </c>
      <c r="I29" s="8"/>
    </row>
    <row r="30" spans="1:13" x14ac:dyDescent="0.45">
      <c r="A30" s="5"/>
      <c r="D30" s="2"/>
      <c r="E30" s="26"/>
    </row>
    <row r="31" spans="1:13" x14ac:dyDescent="0.45">
      <c r="A31" s="5"/>
    </row>
    <row r="32" spans="1:13" x14ac:dyDescent="0.45">
      <c r="A32" s="1" t="s">
        <v>36</v>
      </c>
      <c r="B32" s="1"/>
      <c r="C32" s="1"/>
      <c r="D32" s="19">
        <f>SUM(D14:D18)+D23</f>
        <v>0</v>
      </c>
      <c r="E32" s="19">
        <f>E24</f>
        <v>0</v>
      </c>
    </row>
    <row r="33" spans="1:10" x14ac:dyDescent="0.45">
      <c r="A33" s="1" t="s">
        <v>22</v>
      </c>
      <c r="B33" s="1"/>
      <c r="C33" s="27"/>
      <c r="D33" s="27" t="e">
        <f>D32/E32</f>
        <v>#DIV/0!</v>
      </c>
      <c r="E33" s="19">
        <f>E32-D32</f>
        <v>0</v>
      </c>
    </row>
    <row r="36" spans="1:10" x14ac:dyDescent="0.45">
      <c r="A36" t="s">
        <v>25</v>
      </c>
      <c r="C36" t="s">
        <v>37</v>
      </c>
      <c r="D36" s="9"/>
      <c r="E36" s="8"/>
    </row>
    <row r="37" spans="1:10" x14ac:dyDescent="0.45">
      <c r="C37" t="s">
        <v>30</v>
      </c>
      <c r="D37" s="2"/>
      <c r="E37" s="8"/>
    </row>
    <row r="38" spans="1:10" x14ac:dyDescent="0.45">
      <c r="C38" s="1" t="s">
        <v>28</v>
      </c>
      <c r="D38" s="19">
        <f>SUM(D36:D37)</f>
        <v>0</v>
      </c>
      <c r="E38" s="8"/>
    </row>
    <row r="44" spans="1:10" x14ac:dyDescent="0.45">
      <c r="J44">
        <v>8719</v>
      </c>
    </row>
    <row r="45" spans="1:10" x14ac:dyDescent="0.45">
      <c r="J45">
        <v>1</v>
      </c>
    </row>
    <row r="46" spans="1:10" x14ac:dyDescent="0.45">
      <c r="J46">
        <v>3</v>
      </c>
    </row>
    <row r="47" spans="1:10" x14ac:dyDescent="0.45">
      <c r="J47">
        <v>8226</v>
      </c>
    </row>
    <row r="48" spans="1:10" x14ac:dyDescent="0.45">
      <c r="J48">
        <v>11603</v>
      </c>
    </row>
    <row r="49" spans="10:10" x14ac:dyDescent="0.45">
      <c r="J49">
        <v>1681</v>
      </c>
    </row>
    <row r="50" spans="10:10" x14ac:dyDescent="0.45">
      <c r="J50">
        <v>12</v>
      </c>
    </row>
    <row r="51" spans="10:10" x14ac:dyDescent="0.45">
      <c r="J51">
        <v>14</v>
      </c>
    </row>
    <row r="52" spans="10:10" x14ac:dyDescent="0.45">
      <c r="J52">
        <v>4</v>
      </c>
    </row>
    <row r="53" spans="10:10" x14ac:dyDescent="0.45">
      <c r="J53">
        <v>3</v>
      </c>
    </row>
    <row r="54" spans="10:10" x14ac:dyDescent="0.45">
      <c r="J54">
        <v>40</v>
      </c>
    </row>
    <row r="55" spans="10:10" x14ac:dyDescent="0.45">
      <c r="J55">
        <v>60</v>
      </c>
    </row>
    <row r="56" spans="10:10" x14ac:dyDescent="0.45">
      <c r="J56">
        <v>4</v>
      </c>
    </row>
    <row r="57" spans="10:10" x14ac:dyDescent="0.45">
      <c r="J57">
        <v>7</v>
      </c>
    </row>
    <row r="58" spans="10:10" x14ac:dyDescent="0.45">
      <c r="J58">
        <v>4</v>
      </c>
    </row>
    <row r="59" spans="10:10" x14ac:dyDescent="0.45">
      <c r="J59">
        <v>1306</v>
      </c>
    </row>
    <row r="60" spans="10:10" x14ac:dyDescent="0.45">
      <c r="J60">
        <v>2626</v>
      </c>
    </row>
    <row r="61" spans="10:10" x14ac:dyDescent="0.45">
      <c r="J61">
        <v>422</v>
      </c>
    </row>
    <row r="62" spans="10:10" x14ac:dyDescent="0.45">
      <c r="J62">
        <v>734</v>
      </c>
    </row>
    <row r="63" spans="10:10" x14ac:dyDescent="0.45">
      <c r="J63">
        <v>88</v>
      </c>
    </row>
    <row r="64" spans="10:10" x14ac:dyDescent="0.45">
      <c r="J64">
        <v>1</v>
      </c>
    </row>
    <row r="65" spans="10:10" x14ac:dyDescent="0.45">
      <c r="J65">
        <v>3</v>
      </c>
    </row>
    <row r="66" spans="10:10" x14ac:dyDescent="0.45">
      <c r="J66">
        <v>2</v>
      </c>
    </row>
    <row r="67" spans="10:10" x14ac:dyDescent="0.45">
      <c r="J67">
        <v>1</v>
      </c>
    </row>
    <row r="68" spans="10:10" x14ac:dyDescent="0.45">
      <c r="J68">
        <v>371</v>
      </c>
    </row>
    <row r="69" spans="10:10" x14ac:dyDescent="0.45">
      <c r="J69">
        <v>1046</v>
      </c>
    </row>
    <row r="70" spans="10:10" x14ac:dyDescent="0.45">
      <c r="J70">
        <v>154</v>
      </c>
    </row>
    <row r="71" spans="10:10" x14ac:dyDescent="0.45">
      <c r="J71">
        <v>226</v>
      </c>
    </row>
    <row r="72" spans="10:10" x14ac:dyDescent="0.45">
      <c r="J72">
        <v>58</v>
      </c>
    </row>
    <row r="73" spans="10:10" x14ac:dyDescent="0.45">
      <c r="J73">
        <v>2</v>
      </c>
    </row>
    <row r="74" spans="10:10" x14ac:dyDescent="0.45">
      <c r="J74">
        <v>1</v>
      </c>
    </row>
    <row r="75" spans="10:10" x14ac:dyDescent="0.45">
      <c r="J75">
        <v>5</v>
      </c>
    </row>
    <row r="76" spans="10:10" x14ac:dyDescent="0.45">
      <c r="J76">
        <v>9</v>
      </c>
    </row>
    <row r="77" spans="10:10" x14ac:dyDescent="0.45">
      <c r="J77">
        <v>30</v>
      </c>
    </row>
    <row r="78" spans="10:10" x14ac:dyDescent="0.45">
      <c r="J78">
        <v>9</v>
      </c>
    </row>
    <row r="79" spans="10:10" x14ac:dyDescent="0.45">
      <c r="J79">
        <v>13</v>
      </c>
    </row>
    <row r="80" spans="10:10" x14ac:dyDescent="0.45">
      <c r="J80">
        <v>3</v>
      </c>
    </row>
    <row r="81" spans="10:10" x14ac:dyDescent="0.45">
      <c r="J81">
        <v>1</v>
      </c>
    </row>
    <row r="82" spans="10:10" x14ac:dyDescent="0.45">
      <c r="J82">
        <v>1</v>
      </c>
    </row>
    <row r="83" spans="10:10" x14ac:dyDescent="0.45">
      <c r="J83">
        <v>965</v>
      </c>
    </row>
    <row r="84" spans="10:10" x14ac:dyDescent="0.45">
      <c r="J84">
        <v>330</v>
      </c>
    </row>
    <row r="85" spans="10:10" x14ac:dyDescent="0.45">
      <c r="J85">
        <v>116</v>
      </c>
    </row>
    <row r="86" spans="10:10" x14ac:dyDescent="0.45">
      <c r="J86">
        <v>140</v>
      </c>
    </row>
    <row r="87" spans="10:10" x14ac:dyDescent="0.45">
      <c r="J87">
        <v>71</v>
      </c>
    </row>
    <row r="88" spans="10:10" x14ac:dyDescent="0.45">
      <c r="J88">
        <v>2</v>
      </c>
    </row>
    <row r="89" spans="10:10" x14ac:dyDescent="0.45">
      <c r="J89">
        <v>1</v>
      </c>
    </row>
    <row r="90" spans="10:10" x14ac:dyDescent="0.45">
      <c r="J90">
        <v>1</v>
      </c>
    </row>
    <row r="91" spans="10:10" x14ac:dyDescent="0.45">
      <c r="J91">
        <v>13</v>
      </c>
    </row>
    <row r="92" spans="10:10" x14ac:dyDescent="0.45">
      <c r="J92">
        <v>12</v>
      </c>
    </row>
    <row r="93" spans="10:10" x14ac:dyDescent="0.45">
      <c r="J93">
        <v>8</v>
      </c>
    </row>
    <row r="94" spans="10:10" x14ac:dyDescent="0.45">
      <c r="J94">
        <v>14</v>
      </c>
    </row>
    <row r="95" spans="10:10" x14ac:dyDescent="0.45">
      <c r="J95">
        <v>4</v>
      </c>
    </row>
    <row r="96" spans="10:10" x14ac:dyDescent="0.45">
      <c r="J96">
        <v>2</v>
      </c>
    </row>
    <row r="97" spans="10:10" x14ac:dyDescent="0.45">
      <c r="J97">
        <v>24</v>
      </c>
    </row>
    <row r="98" spans="10:10" x14ac:dyDescent="0.45">
      <c r="J98">
        <v>5</v>
      </c>
    </row>
    <row r="99" spans="10:10" x14ac:dyDescent="0.45">
      <c r="J99">
        <v>3</v>
      </c>
    </row>
    <row r="100" spans="10:10" x14ac:dyDescent="0.45">
      <c r="J100">
        <v>1</v>
      </c>
    </row>
    <row r="101" spans="10:10" x14ac:dyDescent="0.45">
      <c r="J101">
        <v>2</v>
      </c>
    </row>
    <row r="102" spans="10:10" x14ac:dyDescent="0.45">
      <c r="J102">
        <v>1</v>
      </c>
    </row>
    <row r="103" spans="10:10" x14ac:dyDescent="0.45">
      <c r="J103">
        <v>1</v>
      </c>
    </row>
    <row r="104" spans="10:10" x14ac:dyDescent="0.45">
      <c r="J104">
        <v>2</v>
      </c>
    </row>
    <row r="105" spans="10:10" x14ac:dyDescent="0.45">
      <c r="J105">
        <v>143</v>
      </c>
    </row>
    <row r="106" spans="10:10" x14ac:dyDescent="0.45">
      <c r="J106">
        <v>12</v>
      </c>
    </row>
    <row r="107" spans="10:10" x14ac:dyDescent="0.45">
      <c r="J107">
        <v>30</v>
      </c>
    </row>
    <row r="108" spans="10:10" x14ac:dyDescent="0.45">
      <c r="J108">
        <v>1898</v>
      </c>
    </row>
    <row r="109" spans="10:10" x14ac:dyDescent="0.45">
      <c r="J109">
        <v>1</v>
      </c>
    </row>
    <row r="110" spans="10:10" x14ac:dyDescent="0.45">
      <c r="J110">
        <v>1</v>
      </c>
    </row>
    <row r="111" spans="10:10" x14ac:dyDescent="0.45">
      <c r="J111">
        <v>4</v>
      </c>
    </row>
    <row r="112" spans="10:10" x14ac:dyDescent="0.45">
      <c r="J112">
        <v>13</v>
      </c>
    </row>
    <row r="113" spans="10:10" x14ac:dyDescent="0.45">
      <c r="J113">
        <v>4</v>
      </c>
    </row>
    <row r="114" spans="10:10" x14ac:dyDescent="0.45">
      <c r="J114">
        <v>61</v>
      </c>
    </row>
    <row r="115" spans="10:10" x14ac:dyDescent="0.45">
      <c r="J115">
        <v>2</v>
      </c>
    </row>
    <row r="116" spans="10:10" x14ac:dyDescent="0.45">
      <c r="J116">
        <v>1277</v>
      </c>
    </row>
    <row r="117" spans="10:10" x14ac:dyDescent="0.45">
      <c r="J117">
        <v>146</v>
      </c>
    </row>
    <row r="118" spans="10:10" x14ac:dyDescent="0.45">
      <c r="J118">
        <v>277</v>
      </c>
    </row>
    <row r="119" spans="10:10" x14ac:dyDescent="0.45">
      <c r="J119">
        <v>11442</v>
      </c>
    </row>
    <row r="120" spans="10:10" x14ac:dyDescent="0.45">
      <c r="J120">
        <v>3</v>
      </c>
    </row>
    <row r="121" spans="10:10" x14ac:dyDescent="0.45">
      <c r="J121">
        <v>1</v>
      </c>
    </row>
    <row r="122" spans="10:10" x14ac:dyDescent="0.45">
      <c r="J122">
        <v>4</v>
      </c>
    </row>
    <row r="123" spans="10:10" x14ac:dyDescent="0.45">
      <c r="J123">
        <v>2</v>
      </c>
    </row>
    <row r="124" spans="10:10" x14ac:dyDescent="0.45">
      <c r="J124">
        <v>38</v>
      </c>
    </row>
    <row r="125" spans="10:10" x14ac:dyDescent="0.45">
      <c r="J125">
        <v>69</v>
      </c>
    </row>
    <row r="126" spans="10:10" x14ac:dyDescent="0.45">
      <c r="J126">
        <v>9</v>
      </c>
    </row>
    <row r="127" spans="10:10" x14ac:dyDescent="0.45">
      <c r="J127">
        <v>26</v>
      </c>
    </row>
    <row r="128" spans="10:10" x14ac:dyDescent="0.45">
      <c r="J128">
        <v>449</v>
      </c>
    </row>
    <row r="129" spans="10:10" x14ac:dyDescent="0.45">
      <c r="J129">
        <v>19</v>
      </c>
    </row>
    <row r="131" spans="10:10" x14ac:dyDescent="0.45">
      <c r="J131">
        <f>SUM(J44:J130)</f>
        <v>55142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46C4-B56D-4D76-8149-BD4AE249F3F4}">
  <dimension ref="A1:S44"/>
  <sheetViews>
    <sheetView tabSelected="1" workbookViewId="0">
      <selection activeCell="A3" sqref="A3"/>
    </sheetView>
  </sheetViews>
  <sheetFormatPr defaultRowHeight="14.25" x14ac:dyDescent="0.45"/>
  <cols>
    <col min="1" max="1" width="15.1328125" customWidth="1"/>
    <col min="2" max="2" width="19.1328125" bestFit="1" customWidth="1"/>
    <col min="3" max="3" width="13.1328125" bestFit="1" customWidth="1"/>
    <col min="4" max="4" width="18.86328125" bestFit="1" customWidth="1"/>
    <col min="5" max="5" width="16.73046875" bestFit="1" customWidth="1"/>
    <col min="6" max="6" width="15.9296875" bestFit="1" customWidth="1"/>
    <col min="7" max="7" width="20.59765625" bestFit="1" customWidth="1"/>
    <col min="8" max="8" width="23.265625" bestFit="1" customWidth="1"/>
    <col min="9" max="9" width="17.3984375" style="3" bestFit="1" customWidth="1"/>
    <col min="10" max="10" width="21.53125" style="3" bestFit="1" customWidth="1"/>
    <col min="11" max="11" width="23.3984375" style="3" bestFit="1" customWidth="1"/>
    <col min="12" max="12" width="32.46484375" style="3" bestFit="1" customWidth="1"/>
    <col min="13" max="13" width="30.19921875" style="3" bestFit="1" customWidth="1"/>
    <col min="14" max="15" width="20.73046875" style="3" bestFit="1" customWidth="1"/>
    <col min="16" max="16" width="18.1328125" style="18" customWidth="1"/>
    <col min="17" max="19" width="22.1328125" style="8" customWidth="1"/>
  </cols>
  <sheetData>
    <row r="1" spans="1:19" x14ac:dyDescent="0.45">
      <c r="A1" s="1" t="s">
        <v>26</v>
      </c>
      <c r="H1" s="3"/>
      <c r="J1" s="2"/>
      <c r="K1" s="2"/>
      <c r="L1" s="2"/>
      <c r="M1" s="2"/>
      <c r="N1" s="2"/>
      <c r="O1" s="2"/>
    </row>
    <row r="2" spans="1:19" x14ac:dyDescent="0.45">
      <c r="A2" s="6" t="s">
        <v>0</v>
      </c>
      <c r="B2" s="6" t="s">
        <v>1</v>
      </c>
      <c r="C2" s="6" t="s">
        <v>2</v>
      </c>
      <c r="D2" s="6" t="s">
        <v>3</v>
      </c>
      <c r="E2" s="6" t="s">
        <v>4</v>
      </c>
      <c r="F2" s="6" t="s">
        <v>5</v>
      </c>
      <c r="G2" s="6" t="s">
        <v>6</v>
      </c>
      <c r="H2" t="s">
        <v>10</v>
      </c>
      <c r="I2" s="3" t="s">
        <v>23</v>
      </c>
      <c r="J2" s="3" t="s">
        <v>27</v>
      </c>
      <c r="K2" s="3" t="s">
        <v>41</v>
      </c>
      <c r="L2" s="3" t="s">
        <v>42</v>
      </c>
      <c r="M2" s="3" t="s">
        <v>43</v>
      </c>
      <c r="N2" s="3" t="s">
        <v>44</v>
      </c>
      <c r="O2" s="3" t="s">
        <v>45</v>
      </c>
      <c r="P2" s="21" t="s">
        <v>34</v>
      </c>
      <c r="Q2" s="8" t="s">
        <v>38</v>
      </c>
      <c r="R2" s="8" t="s">
        <v>39</v>
      </c>
      <c r="S2" s="8" t="s">
        <v>40</v>
      </c>
    </row>
    <row r="3" spans="1:19" x14ac:dyDescent="0.45">
      <c r="A3" s="10"/>
      <c r="B3" s="10"/>
      <c r="C3" s="10"/>
      <c r="D3" s="10"/>
      <c r="E3" s="10"/>
      <c r="F3" s="10"/>
      <c r="G3" s="10"/>
      <c r="H3" s="11"/>
      <c r="I3" s="11"/>
      <c r="J3" s="11"/>
      <c r="K3" s="11"/>
      <c r="L3" s="11"/>
      <c r="M3" s="11"/>
      <c r="N3" s="11"/>
      <c r="O3" s="11"/>
      <c r="P3" s="23"/>
      <c r="Q3" s="25"/>
      <c r="R3" s="25"/>
      <c r="S3" s="25"/>
    </row>
    <row r="4" spans="1:19" x14ac:dyDescent="0.45">
      <c r="A4" s="6"/>
      <c r="B4" s="6"/>
      <c r="C4" s="6"/>
      <c r="D4" s="6"/>
      <c r="E4" s="6"/>
      <c r="F4" s="6"/>
      <c r="G4" s="6"/>
      <c r="H4" s="7"/>
      <c r="I4" s="7"/>
      <c r="J4" s="7"/>
      <c r="K4" s="7"/>
      <c r="L4" s="7"/>
      <c r="M4" s="7"/>
      <c r="N4" s="7"/>
      <c r="O4" s="7"/>
      <c r="P4" s="21"/>
    </row>
    <row r="5" spans="1:19" x14ac:dyDescent="0.45">
      <c r="H5" s="3"/>
    </row>
    <row r="6" spans="1:19" x14ac:dyDescent="0.45">
      <c r="H6" s="3"/>
    </row>
    <row r="7" spans="1:19" x14ac:dyDescent="0.45">
      <c r="H7" s="3"/>
    </row>
    <row r="8" spans="1:19" x14ac:dyDescent="0.45">
      <c r="H8" s="3"/>
    </row>
    <row r="9" spans="1:19" x14ac:dyDescent="0.45">
      <c r="H9" s="3"/>
    </row>
    <row r="10" spans="1:19" x14ac:dyDescent="0.45">
      <c r="H10" s="3"/>
    </row>
    <row r="11" spans="1:19" x14ac:dyDescent="0.45">
      <c r="H11" s="3"/>
    </row>
    <row r="12" spans="1:19" x14ac:dyDescent="0.45">
      <c r="H12" s="3"/>
    </row>
    <row r="13" spans="1:19" x14ac:dyDescent="0.45">
      <c r="H13" s="3"/>
    </row>
    <row r="14" spans="1:19" x14ac:dyDescent="0.45">
      <c r="H14" s="3"/>
    </row>
    <row r="15" spans="1:19" x14ac:dyDescent="0.45">
      <c r="H15" s="3"/>
    </row>
    <row r="16" spans="1:19" x14ac:dyDescent="0.45">
      <c r="H16" s="3"/>
    </row>
    <row r="17" spans="1:16" x14ac:dyDescent="0.45">
      <c r="H17" s="3"/>
    </row>
    <row r="18" spans="1:16" x14ac:dyDescent="0.45">
      <c r="H18" s="3"/>
    </row>
    <row r="19" spans="1:16" x14ac:dyDescent="0.45">
      <c r="H19" s="3"/>
    </row>
    <row r="20" spans="1:16" x14ac:dyDescent="0.45">
      <c r="H20" s="3"/>
    </row>
    <row r="21" spans="1:16" x14ac:dyDescent="0.45">
      <c r="A21" s="12"/>
      <c r="B21" s="12"/>
      <c r="C21" s="12"/>
      <c r="D21" s="12"/>
      <c r="E21" s="12"/>
      <c r="F21" s="12"/>
      <c r="G21" s="12"/>
      <c r="H21" s="13"/>
      <c r="I21" s="13"/>
      <c r="J21" s="13"/>
      <c r="K21" s="13"/>
      <c r="L21" s="13"/>
      <c r="M21" s="13"/>
      <c r="N21" s="13"/>
      <c r="O21" s="13"/>
      <c r="P21" s="24"/>
    </row>
    <row r="22" spans="1:16" x14ac:dyDescent="0.45">
      <c r="H22" s="3"/>
    </row>
    <row r="23" spans="1:16" x14ac:dyDescent="0.45">
      <c r="H23" s="3"/>
    </row>
    <row r="24" spans="1:16" x14ac:dyDescent="0.45">
      <c r="H24" s="3"/>
    </row>
    <row r="25" spans="1:16" x14ac:dyDescent="0.45">
      <c r="H25" s="3"/>
    </row>
    <row r="26" spans="1:16" x14ac:dyDescent="0.45">
      <c r="H26" s="3"/>
    </row>
    <row r="27" spans="1:16" x14ac:dyDescent="0.45">
      <c r="H27" s="3"/>
    </row>
    <row r="28" spans="1:16" x14ac:dyDescent="0.45">
      <c r="H28" s="3"/>
    </row>
    <row r="29" spans="1:16" x14ac:dyDescent="0.45">
      <c r="H29" s="3"/>
    </row>
    <row r="30" spans="1:16" x14ac:dyDescent="0.45">
      <c r="H30" s="3"/>
    </row>
    <row r="31" spans="1:16" x14ac:dyDescent="0.45">
      <c r="H31" s="3"/>
    </row>
    <row r="32" spans="1:16" x14ac:dyDescent="0.45">
      <c r="H32" s="3"/>
    </row>
    <row r="35" spans="1:19" x14ac:dyDescent="0.45">
      <c r="A35" s="1"/>
    </row>
    <row r="37" spans="1:19" x14ac:dyDescent="0.45">
      <c r="A37" s="6"/>
      <c r="B37" s="6"/>
      <c r="C37" s="6"/>
      <c r="D37" s="6"/>
      <c r="E37" s="6"/>
      <c r="F37" s="6"/>
      <c r="G37" s="6"/>
      <c r="H37" s="6"/>
      <c r="I37" s="7"/>
      <c r="J37" s="7"/>
      <c r="K37" s="7"/>
      <c r="L37" s="7"/>
      <c r="M37" s="7"/>
      <c r="N37" s="7"/>
      <c r="O37" s="7"/>
      <c r="P37" s="21"/>
      <c r="Q37" s="22"/>
      <c r="R37" s="22"/>
      <c r="S37" s="22"/>
    </row>
    <row r="44" spans="1:19" s="6" customFormat="1" x14ac:dyDescent="0.45">
      <c r="I44" s="7"/>
      <c r="J44" s="7"/>
      <c r="K44" s="7"/>
      <c r="L44" s="7"/>
      <c r="M44" s="7"/>
      <c r="N44" s="7"/>
      <c r="O44" s="7"/>
      <c r="P44" s="21"/>
      <c r="Q44" s="22"/>
      <c r="R44" s="22"/>
      <c r="S44" s="22"/>
    </row>
  </sheetData>
  <autoFilter ref="A2:S130" xr:uid="{E57346C4-B56D-4D76-8149-BD4AE249F3F4}"/>
  <sortState xmlns:xlrd2="http://schemas.microsoft.com/office/spreadsheetml/2017/richdata2" ref="A3:P31">
    <sortCondition descending="1" ref="P3:P31"/>
  </sortState>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3E1C22BFE883409EEBD231A3511F28" ma:contentTypeVersion="2" ma:contentTypeDescription="Create a new document." ma:contentTypeScope="" ma:versionID="1c945f1aad39a0eeba24ecd9a3efacb6">
  <xsd:schema xmlns:xsd="http://www.w3.org/2001/XMLSchema" xmlns:xs="http://www.w3.org/2001/XMLSchema" xmlns:p="http://schemas.microsoft.com/office/2006/metadata/properties" xmlns:ns2="ba2294b9-6d6a-4c9b-a125-9e4b98f52ed2" xmlns:ns3="4ab9d8d1-3ef6-4dd7-8d9b-7b80fa9385d8" targetNamespace="http://schemas.microsoft.com/office/2006/metadata/properties" ma:root="true" ma:fieldsID="17569109299e627b73b1409a5cfb546a" ns2:_="" ns3:_="">
    <xsd:import namespace="ba2294b9-6d6a-4c9b-a125-9e4b98f52ed2"/>
    <xsd:import namespace="4ab9d8d1-3ef6-4dd7-8d9b-7b80fa9385d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2294b9-6d6a-4c9b-a125-9e4b98f52ed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ab9d8d1-3ef6-4dd7-8d9b-7b80fa9385d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ba2294b9-6d6a-4c9b-a125-9e4b98f52ed2">342KH2PRRWRA-1278990367-2</_dlc_DocId>
    <_dlc_DocIdUrl xmlns="ba2294b9-6d6a-4c9b-a125-9e4b98f52ed2">
      <Url>https://educationgovuk.sharepoint.com/sites/lveesfa00044/_layouts/15/DocIdRedir.aspx?ID=342KH2PRRWRA-1278990367-2</Url>
      <Description>342KH2PRRWRA-1278990367-2</Description>
    </_dlc_DocIdUrl>
  </documentManagement>
</p:properties>
</file>

<file path=customXml/itemProps1.xml><?xml version="1.0" encoding="utf-8"?>
<ds:datastoreItem xmlns:ds="http://schemas.openxmlformats.org/officeDocument/2006/customXml" ds:itemID="{07A08636-6383-4039-A929-8E85D0719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2294b9-6d6a-4c9b-a125-9e4b98f52ed2"/>
    <ds:schemaRef ds:uri="4ab9d8d1-3ef6-4dd7-8d9b-7b80fa938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B6D462-9A8A-45BE-A3C6-59EEC4C4A7AD}">
  <ds:schemaRefs>
    <ds:schemaRef ds:uri="http://schemas.microsoft.com/sharepoint/events"/>
  </ds:schemaRefs>
</ds:datastoreItem>
</file>

<file path=customXml/itemProps3.xml><?xml version="1.0" encoding="utf-8"?>
<ds:datastoreItem xmlns:ds="http://schemas.openxmlformats.org/officeDocument/2006/customXml" ds:itemID="{E86AC837-6146-4448-8D80-355E71DFBC39}">
  <ds:schemaRefs>
    <ds:schemaRef ds:uri="http://schemas.microsoft.com/sharepoint/v3/contenttype/forms"/>
  </ds:schemaRefs>
</ds:datastoreItem>
</file>

<file path=customXml/itemProps4.xml><?xml version="1.0" encoding="utf-8"?>
<ds:datastoreItem xmlns:ds="http://schemas.openxmlformats.org/officeDocument/2006/customXml" ds:itemID="{338C00EC-A99B-4DDF-9B0D-B919A174C184}">
  <ds:schemaRefs>
    <ds:schemaRef ds:uri="http://schemas.microsoft.com/office/2006/metadata/properties"/>
    <ds:schemaRef ds:uri="http://schemas.microsoft.com/office/infopath/2007/PartnerControls"/>
    <ds:schemaRef ds:uri="ba2294b9-6d6a-4c9b-a125-9e4b98f52ed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YTD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Steele</dc:creator>
  <cp:lastModifiedBy>Kevin Stephens</cp:lastModifiedBy>
  <dcterms:created xsi:type="dcterms:W3CDTF">2021-02-08T17:13:19Z</dcterms:created>
  <dcterms:modified xsi:type="dcterms:W3CDTF">2022-11-18T15:21:30Z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0x010100943E1C22BFE883409EEBD231A3511F28</vt:lpwstr>
  </property>
  <property fmtid="{D5CDD505-2E9C-101B-9397-08002B2CF9AE}" pid="3" name="_dlc_DocIdItemGuid">
    <vt:lpwstr>c76c57f0-894e-4630-80e2-7118ee68125f</vt:lpwstr>
  </property>
</Properties>
</file>