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SFA_Current\Tribal.SkillsFundingAgency\ReportTemplates\"/>
    </mc:Choice>
  </mc:AlternateContent>
  <bookViews>
    <workbookView xWindow="3120" yWindow="0" windowWidth="28800" windowHeight="11910"/>
  </bookViews>
  <sheets>
    <sheet name="Report" sheetId="1" r:id="rId1"/>
    <sheet name="Data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2" l="1"/>
  <c r="D23" i="2"/>
  <c r="D24" i="2"/>
  <c r="D21" i="2"/>
  <c r="D20" i="2"/>
  <c r="D19" i="2"/>
  <c r="H36" i="1" l="1"/>
  <c r="B10" i="1"/>
  <c r="B8" i="1"/>
  <c r="C29" i="2"/>
  <c r="F16" i="1"/>
  <c r="F15" i="1"/>
  <c r="F14" i="1"/>
  <c r="F13" i="1"/>
  <c r="F12" i="1"/>
  <c r="F11" i="1"/>
  <c r="F10" i="1"/>
  <c r="F9" i="1"/>
  <c r="F8" i="1"/>
  <c r="F7" i="1"/>
  <c r="C19" i="2"/>
  <c r="C20" i="2"/>
  <c r="O4" i="1"/>
  <c r="C29" i="1"/>
  <c r="N31" i="1"/>
  <c r="N30" i="1"/>
  <c r="N28" i="1"/>
  <c r="N27" i="1"/>
  <c r="K31" i="1"/>
  <c r="K30" i="1"/>
  <c r="K28" i="1"/>
  <c r="K29" i="1" s="1"/>
  <c r="K27" i="1"/>
  <c r="N32" i="1" l="1"/>
  <c r="N29" i="1"/>
  <c r="K32" i="1"/>
  <c r="K33" i="1" s="1"/>
  <c r="N33" i="1" l="1"/>
  <c r="O27" i="1" s="1"/>
  <c r="O28" i="1"/>
  <c r="L31" i="1"/>
  <c r="L30" i="1"/>
  <c r="L28" i="1"/>
  <c r="L27" i="1"/>
  <c r="O31" i="1" l="1"/>
  <c r="O30" i="1"/>
  <c r="O32" i="1" s="1"/>
  <c r="L32" i="1"/>
  <c r="L29" i="1"/>
  <c r="O29" i="1"/>
  <c r="L33" i="1" l="1"/>
  <c r="O33" i="1"/>
</calcChain>
</file>

<file path=xl/sharedStrings.xml><?xml version="1.0" encoding="utf-8"?>
<sst xmlns="http://schemas.openxmlformats.org/spreadsheetml/2006/main" count="57" uniqueCount="46">
  <si>
    <t>16-19 EFA-funded courses uploaded</t>
  </si>
  <si>
    <t>Total number of DfE providers on the portal</t>
  </si>
  <si>
    <t>Providers with 0 courses (as a % of the total number)</t>
  </si>
  <si>
    <t>Poor Providers</t>
  </si>
  <si>
    <t>Average Providers</t>
  </si>
  <si>
    <t>Good Providers</t>
  </si>
  <si>
    <t>Very Good Providers</t>
  </si>
  <si>
    <t>Average Quality Status</t>
  </si>
  <si>
    <t>Portal Uptime</t>
  </si>
  <si>
    <t>KEY STATS - AT A GLANCE</t>
  </si>
  <si>
    <t>Includes providers who use the Start Date Description field instead of the Start Date field</t>
  </si>
  <si>
    <t>Poor</t>
  </si>
  <si>
    <t>Average</t>
  </si>
  <si>
    <t>Good</t>
  </si>
  <si>
    <t>Very Good</t>
  </si>
  <si>
    <t>Total</t>
  </si>
  <si>
    <t>Last Month</t>
  </si>
  <si>
    <t>%</t>
  </si>
  <si>
    <t>Provider Quality Ratings</t>
  </si>
  <si>
    <t>This month</t>
  </si>
  <si>
    <t>Engagement Activity</t>
  </si>
  <si>
    <t>Management Summry</t>
  </si>
  <si>
    <t>Inbound email</t>
  </si>
  <si>
    <t>Outbound email</t>
  </si>
  <si>
    <t>Inbound call</t>
  </si>
  <si>
    <t>Outbound call</t>
  </si>
  <si>
    <t>Number of Opportunities</t>
  </si>
  <si>
    <t>Number of Courses</t>
  </si>
  <si>
    <t>Number of Courses &amp; Opportunities</t>
  </si>
  <si>
    <t>Avg</t>
  </si>
  <si>
    <t>VGood</t>
  </si>
  <si>
    <t>This Month</t>
  </si>
  <si>
    <t>Quality Rating</t>
  </si>
  <si>
    <t>DOCUMENT – TEC IAC PCD 15</t>
  </si>
  <si>
    <t>TITLE – DfE Quality &amp; SUPPORT Update</t>
  </si>
  <si>
    <t>VERSION - v1.0</t>
  </si>
  <si>
    <t>PAGE 1</t>
  </si>
  <si>
    <t>Document sensitivity level: Protect (This document is classified as PROTECT in accordance with the Information Sensitivity Policy.)</t>
  </si>
  <si>
    <t>EFA Funded Courses Uploaded</t>
  </si>
  <si>
    <t>EFA Funded Courses Uploaded (Sept+)</t>
  </si>
  <si>
    <t>Total Providers</t>
  </si>
  <si>
    <t>Total Providers Updated Since</t>
  </si>
  <si>
    <t>Total Providers with 0 courses</t>
  </si>
  <si>
    <t>Report Year End</t>
  </si>
  <si>
    <t>Report Generated</t>
  </si>
  <si>
    <r>
      <rPr>
        <b/>
        <sz val="8"/>
        <color theme="1"/>
        <rFont val="Calibri"/>
        <family val="2"/>
        <scheme val="minor"/>
      </rPr>
      <t>Statuses Shown as DfE Funded / of which are also SFA funded</t>
    </r>
    <r>
      <rPr>
        <sz val="8"/>
        <color theme="1"/>
        <rFont val="Calibri"/>
        <family val="2"/>
        <scheme val="minor"/>
      </rPr>
      <t xml:space="preserve">
To note: quality scores also take into account the quality of 19+ data uploaded before go-live.  This explains why the figures do not exactly align.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</si>
</sst>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6"/>
      <color rgb="FF003366"/>
      <name val="Arial"/>
      <family val="2"/>
    </font>
    <font>
      <b/>
      <sz val="6"/>
      <color theme="4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Border="1" applyAlignment="1"/>
    <xf numFmtId="0" fontId="3" fillId="0" borderId="2" xfId="0" applyFont="1" applyBorder="1" applyAlignment="1"/>
    <xf numFmtId="0" fontId="3" fillId="4" borderId="2" xfId="0" applyFont="1" applyFill="1" applyBorder="1" applyAlignment="1"/>
    <xf numFmtId="0" fontId="3" fillId="0" borderId="1" xfId="0" applyFont="1" applyBorder="1" applyAlignment="1">
      <alignment horizontal="center"/>
    </xf>
    <xf numFmtId="0" fontId="3" fillId="3" borderId="19" xfId="0" applyFont="1" applyFill="1" applyBorder="1" applyAlignment="1"/>
    <xf numFmtId="0" fontId="2" fillId="0" borderId="21" xfId="0" applyFont="1" applyBorder="1" applyAlignment="1"/>
    <xf numFmtId="0" fontId="2" fillId="0" borderId="2" xfId="0" applyFont="1" applyBorder="1" applyAlignment="1"/>
    <xf numFmtId="0" fontId="6" fillId="0" borderId="4" xfId="0" applyFont="1" applyBorder="1" applyAlignment="1"/>
    <xf numFmtId="17" fontId="2" fillId="0" borderId="22" xfId="0" applyNumberFormat="1" applyFont="1" applyBorder="1" applyAlignment="1">
      <alignment horizontal="center"/>
    </xf>
    <xf numFmtId="17" fontId="0" fillId="0" borderId="0" xfId="0" applyNumberFormat="1"/>
    <xf numFmtId="14" fontId="0" fillId="0" borderId="0" xfId="0" applyNumberFormat="1"/>
    <xf numFmtId="164" fontId="3" fillId="3" borderId="18" xfId="0" applyNumberFormat="1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64" fontId="3" fillId="4" borderId="25" xfId="0" applyNumberFormat="1" applyFont="1" applyFill="1" applyBorder="1" applyAlignment="1">
      <alignment horizontal="center"/>
    </xf>
    <xf numFmtId="0" fontId="7" fillId="3" borderId="26" xfId="0" applyFont="1" applyFill="1" applyBorder="1" applyAlignment="1"/>
    <xf numFmtId="0" fontId="7" fillId="3" borderId="27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26" xfId="0" applyFont="1" applyFill="1" applyBorder="1" applyAlignment="1">
      <alignment vertical="center" wrapText="1"/>
    </xf>
    <xf numFmtId="0" fontId="0" fillId="5" borderId="0" xfId="0" applyFill="1"/>
    <xf numFmtId="0" fontId="1" fillId="0" borderId="28" xfId="0" applyFont="1" applyBorder="1"/>
    <xf numFmtId="0" fontId="8" fillId="0" borderId="30" xfId="0" applyNumberFormat="1" applyFont="1" applyFill="1" applyBorder="1"/>
    <xf numFmtId="0" fontId="0" fillId="0" borderId="29" xfId="0" applyBorder="1"/>
    <xf numFmtId="0" fontId="0" fillId="0" borderId="30" xfId="0" applyBorder="1"/>
    <xf numFmtId="17" fontId="1" fillId="0" borderId="28" xfId="0" applyNumberFormat="1" applyFont="1" applyBorder="1"/>
    <xf numFmtId="0" fontId="9" fillId="0" borderId="0" xfId="0" applyFont="1" applyAlignment="1">
      <alignment horizontal="right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top"/>
    </xf>
    <xf numFmtId="0" fontId="11" fillId="0" borderId="31" xfId="0" applyFont="1" applyBorder="1" applyAlignment="1"/>
    <xf numFmtId="0" fontId="2" fillId="6" borderId="3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9" fontId="3" fillId="6" borderId="5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23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3" fillId="3" borderId="20" xfId="0" applyNumberFormat="1" applyFont="1" applyFill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3" fontId="3" fillId="3" borderId="19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5" fillId="0" borderId="21" xfId="0" applyFont="1" applyBorder="1" applyAlignment="1"/>
    <xf numFmtId="0" fontId="5" fillId="0" borderId="23" xfId="0" applyFont="1" applyBorder="1" applyAlignment="1"/>
    <xf numFmtId="0" fontId="5" fillId="0" borderId="2" xfId="0" applyFont="1" applyBorder="1" applyAlignment="1"/>
    <xf numFmtId="0" fontId="5" fillId="0" borderId="1" xfId="0" applyFont="1" applyBorder="1" applyAlignment="1"/>
    <xf numFmtId="0" fontId="3" fillId="0" borderId="23" xfId="0" applyFont="1" applyBorder="1" applyAlignment="1"/>
    <xf numFmtId="0" fontId="3" fillId="0" borderId="24" xfId="0" applyFont="1" applyBorder="1" applyAlignment="1"/>
    <xf numFmtId="0" fontId="3" fillId="0" borderId="22" xfId="0" applyFont="1" applyBorder="1" applyAlignment="1"/>
    <xf numFmtId="0" fontId="3" fillId="0" borderId="1" xfId="0" applyFont="1" applyBorder="1" applyAlignment="1"/>
    <xf numFmtId="0" fontId="3" fillId="0" borderId="15" xfId="0" applyFont="1" applyBorder="1" applyAlignment="1"/>
    <xf numFmtId="0" fontId="3" fillId="0" borderId="3" xfId="0" applyFont="1" applyBorder="1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2" xfId="0" applyFont="1" applyBorder="1"/>
    <xf numFmtId="0" fontId="5" fillId="0" borderId="1" xfId="0" applyFont="1" applyBorder="1"/>
    <xf numFmtId="0" fontId="5" fillId="0" borderId="4" xfId="0" applyFont="1" applyBorder="1"/>
    <xf numFmtId="0" fontId="5" fillId="0" borderId="5" xfId="0" applyFont="1" applyBorder="1"/>
    <xf numFmtId="0" fontId="6" fillId="2" borderId="12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3" fillId="0" borderId="1" xfId="0" applyFont="1" applyBorder="1"/>
    <xf numFmtId="0" fontId="3" fillId="0" borderId="15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16" xfId="0" applyFont="1" applyBorder="1"/>
    <xf numFmtId="0" fontId="3" fillId="0" borderId="6" xfId="0" applyFont="1" applyBorder="1"/>
    <xf numFmtId="0" fontId="11" fillId="0" borderId="31" xfId="0" applyFont="1" applyBorder="1" applyAlignment="1"/>
    <xf numFmtId="0" fontId="2" fillId="2" borderId="12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 vertical="top" wrapText="1"/>
    </xf>
    <xf numFmtId="0" fontId="3" fillId="6" borderId="0" xfId="0" applyFont="1" applyFill="1" applyBorder="1" applyAlignment="1">
      <alignment horizontal="left" vertical="top"/>
    </xf>
    <xf numFmtId="0" fontId="3" fillId="6" borderId="8" xfId="0" applyFont="1" applyFill="1" applyBorder="1" applyAlignment="1">
      <alignment horizontal="left" vertical="top"/>
    </xf>
    <xf numFmtId="0" fontId="3" fillId="6" borderId="7" xfId="0" applyFont="1" applyFill="1" applyBorder="1" applyAlignment="1">
      <alignment horizontal="left" vertical="top"/>
    </xf>
    <xf numFmtId="0" fontId="3" fillId="6" borderId="9" xfId="0" applyFont="1" applyFill="1" applyBorder="1" applyAlignment="1">
      <alignment horizontal="left" vertical="top"/>
    </xf>
    <xf numFmtId="0" fontId="3" fillId="6" borderId="10" xfId="0" applyFont="1" applyFill="1" applyBorder="1" applyAlignment="1">
      <alignment horizontal="left" vertical="top"/>
    </xf>
    <xf numFmtId="0" fontId="3" fillId="6" borderId="11" xfId="0" applyFont="1" applyFill="1" applyBorder="1" applyAlignment="1">
      <alignment horizontal="left" vertical="top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0" borderId="3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r>
              <a:rPr lang="en-GB" sz="1000" b="1" i="0" baseline="0">
                <a:latin typeface="Calibri" panose="020F0502020204030204" pitchFamily="34" charset="0"/>
              </a:rPr>
              <a:t>Provider Quality Ratings </a:t>
            </a:r>
          </a:p>
        </c:rich>
      </c:tx>
      <c:layout>
        <c:manualLayout>
          <c:xMode val="edge"/>
          <c:yMode val="edge"/>
          <c:x val="5.1474438560485128E-2"/>
          <c:y val="3.1999967748064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844790162245252"/>
          <c:y val="0.17688775872729826"/>
          <c:w val="0.44694970200139078"/>
          <c:h val="0.64003110296077814"/>
        </c:manualLayout>
      </c:layout>
      <c:pieChart>
        <c:varyColors val="1"/>
        <c:ser>
          <c:idx val="0"/>
          <c:order val="0"/>
          <c:spPr>
            <a:solidFill>
              <a:srgbClr val="FFC000"/>
            </a:solidFill>
          </c:spPr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B8E9-4C6D-AE0D-2F5181590D38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B8E9-4C6D-AE0D-2F5181590D38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B8E9-4C6D-AE0D-2F5181590D38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B8E9-4C6D-AE0D-2F5181590D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Report!$J$27:$J$31</c15:sqref>
                  </c15:fullRef>
                </c:ext>
              </c:extLst>
              <c:f>(Report!$J$27:$J$28,Report!$J$30:$J$31)</c:f>
              <c:strCache>
                <c:ptCount val="4"/>
                <c:pt idx="0">
                  <c:v>Poor</c:v>
                </c:pt>
                <c:pt idx="1">
                  <c:v>Average</c:v>
                </c:pt>
                <c:pt idx="2">
                  <c:v>Good</c:v>
                </c:pt>
                <c:pt idx="3">
                  <c:v>Very Good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Report!$N$27:$N$32</c15:sqref>
                  </c15:fullRef>
                </c:ext>
              </c:extLst>
              <c:f>(Report!$N$27:$N$28,Report!$N$30:$N$31)</c:f>
              <c:numCache>
                <c:formatCode>#,##0</c:formatCode>
                <c:ptCount val="4"/>
                <c:pt idx="0">
                  <c:v>1024</c:v>
                </c:pt>
                <c:pt idx="1">
                  <c:v>509</c:v>
                </c:pt>
                <c:pt idx="2">
                  <c:v>953</c:v>
                </c:pt>
                <c:pt idx="3">
                  <c:v>398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6-B8E9-4C6D-AE0D-2F5181590D3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419227070618591"/>
          <c:y val="9.0249171594562042E-2"/>
          <c:w val="0.77994325376800688"/>
          <c:h val="0.313057022006848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Data!$A$11</c:f>
              <c:strCache>
                <c:ptCount val="1"/>
                <c:pt idx="0">
                  <c:v>Number of Opportunities</c:v>
                </c:pt>
              </c:strCache>
            </c:strRef>
          </c:tx>
          <c:spPr>
            <a:solidFill>
              <a:srgbClr val="FFC00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Data!$B$10:$N$10</c:f>
              <c:numCache>
                <c:formatCode>mmm\-yy</c:formatCode>
                <c:ptCount val="13"/>
                <c:pt idx="0">
                  <c:v>42583</c:v>
                </c:pt>
                <c:pt idx="1">
                  <c:v>42614</c:v>
                </c:pt>
                <c:pt idx="2">
                  <c:v>42644</c:v>
                </c:pt>
                <c:pt idx="3">
                  <c:v>42675</c:v>
                </c:pt>
                <c:pt idx="4">
                  <c:v>42705</c:v>
                </c:pt>
                <c:pt idx="5">
                  <c:v>42736</c:v>
                </c:pt>
                <c:pt idx="6">
                  <c:v>42767</c:v>
                </c:pt>
                <c:pt idx="7">
                  <c:v>42795</c:v>
                </c:pt>
                <c:pt idx="8">
                  <c:v>42826</c:v>
                </c:pt>
                <c:pt idx="9">
                  <c:v>42856</c:v>
                </c:pt>
                <c:pt idx="10">
                  <c:v>42887</c:v>
                </c:pt>
                <c:pt idx="11">
                  <c:v>42917</c:v>
                </c:pt>
                <c:pt idx="12">
                  <c:v>42948</c:v>
                </c:pt>
              </c:numCache>
            </c:numRef>
          </c:cat>
          <c:val>
            <c:numRef>
              <c:f>Data!$B$11:$N$11</c:f>
              <c:numCache>
                <c:formatCode>General</c:formatCode>
                <c:ptCount val="13"/>
                <c:pt idx="0">
                  <c:v>160250</c:v>
                </c:pt>
                <c:pt idx="1">
                  <c:v>163546</c:v>
                </c:pt>
                <c:pt idx="2">
                  <c:v>158251</c:v>
                </c:pt>
                <c:pt idx="3">
                  <c:v>177142</c:v>
                </c:pt>
                <c:pt idx="4">
                  <c:v>177148</c:v>
                </c:pt>
                <c:pt idx="5">
                  <c:v>174125</c:v>
                </c:pt>
                <c:pt idx="6">
                  <c:v>170812</c:v>
                </c:pt>
                <c:pt idx="7">
                  <c:v>167951</c:v>
                </c:pt>
                <c:pt idx="8">
                  <c:v>169875</c:v>
                </c:pt>
                <c:pt idx="9">
                  <c:v>169900</c:v>
                </c:pt>
                <c:pt idx="10">
                  <c:v>173667</c:v>
                </c:pt>
                <c:pt idx="11">
                  <c:v>179439</c:v>
                </c:pt>
                <c:pt idx="12">
                  <c:v>189075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8-404B-80F5-78D5B727EFD1}"/>
            </c:ext>
          </c:extLst>
        </c:ser>
        <c:ser>
          <c:idx val="1"/>
          <c:order val="1"/>
          <c:tx>
            <c:strRef>
              <c:f>Data!$A$12</c:f>
              <c:strCache>
                <c:ptCount val="1"/>
                <c:pt idx="0">
                  <c:v>Number of Courses</c:v>
                </c:pt>
              </c:strCache>
            </c:strRef>
          </c:tx>
          <c:spPr>
            <a:solidFill>
              <a:srgbClr val="00B05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Data!$B$10:$N$10</c:f>
              <c:numCache>
                <c:formatCode>mmm\-yy</c:formatCode>
                <c:ptCount val="13"/>
                <c:pt idx="0">
                  <c:v>42583</c:v>
                </c:pt>
                <c:pt idx="1">
                  <c:v>42614</c:v>
                </c:pt>
                <c:pt idx="2">
                  <c:v>42644</c:v>
                </c:pt>
                <c:pt idx="3">
                  <c:v>42675</c:v>
                </c:pt>
                <c:pt idx="4">
                  <c:v>42705</c:v>
                </c:pt>
                <c:pt idx="5">
                  <c:v>42736</c:v>
                </c:pt>
                <c:pt idx="6">
                  <c:v>42767</c:v>
                </c:pt>
                <c:pt idx="7">
                  <c:v>42795</c:v>
                </c:pt>
                <c:pt idx="8">
                  <c:v>42826</c:v>
                </c:pt>
                <c:pt idx="9">
                  <c:v>42856</c:v>
                </c:pt>
                <c:pt idx="10">
                  <c:v>42887</c:v>
                </c:pt>
                <c:pt idx="11">
                  <c:v>42917</c:v>
                </c:pt>
                <c:pt idx="12">
                  <c:v>42948</c:v>
                </c:pt>
              </c:numCache>
            </c:numRef>
          </c:cat>
          <c:val>
            <c:numRef>
              <c:f>Data!$B$12:$N$12</c:f>
              <c:numCache>
                <c:formatCode>General</c:formatCode>
                <c:ptCount val="13"/>
                <c:pt idx="0">
                  <c:v>182249</c:v>
                </c:pt>
                <c:pt idx="1">
                  <c:v>187387</c:v>
                </c:pt>
                <c:pt idx="2">
                  <c:v>185035</c:v>
                </c:pt>
                <c:pt idx="3">
                  <c:v>150330</c:v>
                </c:pt>
                <c:pt idx="4">
                  <c:v>150359</c:v>
                </c:pt>
                <c:pt idx="5">
                  <c:v>135901</c:v>
                </c:pt>
                <c:pt idx="6">
                  <c:v>145303</c:v>
                </c:pt>
                <c:pt idx="7">
                  <c:v>144223</c:v>
                </c:pt>
                <c:pt idx="8">
                  <c:v>131686</c:v>
                </c:pt>
                <c:pt idx="9">
                  <c:v>131191</c:v>
                </c:pt>
                <c:pt idx="10">
                  <c:v>148423</c:v>
                </c:pt>
                <c:pt idx="11">
                  <c:v>153778</c:v>
                </c:pt>
                <c:pt idx="12">
                  <c:v>160241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E8-404B-80F5-78D5B727E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3"/>
        <c:axId val="294113944"/>
        <c:axId val="294109680"/>
      </c:barChart>
      <c:dateAx>
        <c:axId val="29411394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317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109680"/>
        <c:crosses val="autoZero"/>
        <c:auto val="1"/>
        <c:lblOffset val="100"/>
        <c:baseTimeUnit val="months"/>
      </c:dateAx>
      <c:valAx>
        <c:axId val="2941096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941139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spc="-50" baseline="0">
                <a:ln>
                  <a:noFill/>
                </a:ln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7" Type="http://schemas.openxmlformats.org/officeDocument/2006/relationships/image" Target="../media/image3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cid:image003.jpg@01D0AA96.074AE6F0" TargetMode="External"/><Relationship Id="rId5" Type="http://schemas.openxmlformats.org/officeDocument/2006/relationships/image" Target="../media/image2.jpeg"/><Relationship Id="rId4" Type="http://schemas.openxmlformats.org/officeDocument/2006/relationships/image" Target="cid:image002.jpg@01D0AA96.074AE6F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23814</xdr:colOff>
      <xdr:row>19</xdr:row>
      <xdr:rowOff>23810</xdr:rowOff>
    </xdr:from>
    <xdr:to>
      <xdr:col>14</xdr:col>
      <xdr:colOff>571501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B2B9C-235E-46D6-B41F-A845AB816F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77933</xdr:colOff>
      <xdr:row>19</xdr:row>
      <xdr:rowOff>12699</xdr:rowOff>
    </xdr:from>
    <xdr:to>
      <xdr:col>7</xdr:col>
      <xdr:colOff>1019175</xdr:colOff>
      <xdr:row>25</xdr:row>
      <xdr:rowOff>303068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E57C75-6C93-4ADE-9F51-5CA38C8BE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19050</xdr:colOff>
      <xdr:row>0</xdr:row>
      <xdr:rowOff>171450</xdr:rowOff>
    </xdr:from>
    <xdr:to>
      <xdr:col>1</xdr:col>
      <xdr:colOff>786130</xdr:colOff>
      <xdr:row>3</xdr:row>
      <xdr:rowOff>122555</xdr:rowOff>
    </xdr:to>
    <xdr:pic>
      <xdr:nvPicPr>
        <xdr:cNvPr id="6" name="Picture 5" descr="cid:image001.jpg@01D0A90D.96BC82B0">
          <a:extLst>
            <a:ext uri="{FF2B5EF4-FFF2-40B4-BE49-F238E27FC236}">
              <a16:creationId xmlns:a16="http://schemas.microsoft.com/office/drawing/2014/main" id="{E8AF5C35-C805-4CEC-A035-0B526A4CF056}"/>
            </a:ext>
          </a:extLst>
        </xdr:cNvPr>
        <xdr:cNvPicPr/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71450"/>
          <a:ext cx="767080" cy="4654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790575</xdr:colOff>
      <xdr:row>1</xdr:row>
      <xdr:rowOff>28575</xdr:rowOff>
    </xdr:from>
    <xdr:to>
      <xdr:col>4</xdr:col>
      <xdr:colOff>193040</xdr:colOff>
      <xdr:row>3</xdr:row>
      <xdr:rowOff>100965</xdr:rowOff>
    </xdr:to>
    <xdr:pic>
      <xdr:nvPicPr>
        <xdr:cNvPr id="7" name="Picture 6" descr="cid:image002.jpg@01D0A90D.96BC82B0">
          <a:extLst>
            <a:ext uri="{FF2B5EF4-FFF2-40B4-BE49-F238E27FC236}">
              <a16:creationId xmlns:a16="http://schemas.microsoft.com/office/drawing/2014/main" id="{992996B4-A7A0-4B38-899F-050BF80BAB7B}"/>
            </a:ext>
          </a:extLst>
        </xdr:cNvPr>
        <xdr:cNvPicPr/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219075"/>
          <a:ext cx="812165" cy="3962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0</xdr:colOff>
      <xdr:row>1</xdr:row>
      <xdr:rowOff>9525</xdr:rowOff>
    </xdr:from>
    <xdr:to>
      <xdr:col>14</xdr:col>
      <xdr:colOff>483235</xdr:colOff>
      <xdr:row>2</xdr:row>
      <xdr:rowOff>85725</xdr:rowOff>
    </xdr:to>
    <xdr:pic>
      <xdr:nvPicPr>
        <xdr:cNvPr id="8" name="Picture 7" descr="TribalStrapSml_RGB.jpg">
          <a:extLst>
            <a:ext uri="{FF2B5EF4-FFF2-40B4-BE49-F238E27FC236}">
              <a16:creationId xmlns:a16="http://schemas.microsoft.com/office/drawing/2014/main" id="{CE4CA252-0C4C-4343-A70D-9F3133B71665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315200" y="200025"/>
          <a:ext cx="1940560" cy="26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7"/>
  <sheetViews>
    <sheetView showGridLines="0" tabSelected="1" zoomScaleNormal="100" workbookViewId="0">
      <selection activeCell="G16" sqref="G16:O16"/>
    </sheetView>
  </sheetViews>
  <sheetFormatPr defaultRowHeight="15" x14ac:dyDescent="0.25"/>
  <cols>
    <col min="1" max="1" width="2.85546875" customWidth="1"/>
    <col min="2" max="2" width="12.140625" customWidth="1"/>
    <col min="3" max="3" width="7.5703125" customWidth="1"/>
    <col min="4" max="4" width="1.42578125" customWidth="1"/>
    <col min="5" max="5" width="27.85546875" customWidth="1"/>
    <col min="6" max="6" width="15.28515625" customWidth="1"/>
    <col min="7" max="7" width="16.5703125" customWidth="1"/>
    <col min="8" max="8" width="16.7109375" customWidth="1"/>
    <col min="9" max="9" width="1.42578125" customWidth="1"/>
    <col min="10" max="10" width="8.28515625" customWidth="1"/>
    <col min="11" max="11" width="5.7109375" customWidth="1"/>
    <col min="12" max="12" width="7.140625" customWidth="1"/>
    <col min="13" max="13" width="1.42578125" customWidth="1"/>
    <col min="14" max="15" width="7.5703125" customWidth="1"/>
    <col min="16" max="16" width="2.7109375" customWidth="1"/>
  </cols>
  <sheetData>
    <row r="3" spans="2:29" ht="10.5" customHeight="1" x14ac:dyDescent="0.25"/>
    <row r="4" spans="2:29" ht="18.75" x14ac:dyDescent="0.3">
      <c r="O4" s="33" t="str">
        <f>"NCS/DfE Data Quality &amp; Support Update ("&amp;TEXT(C29,"MMMM YYYY")&amp;")"</f>
        <v>NCS/DfE Data Quality &amp; Support Update (August 2017)</v>
      </c>
    </row>
    <row r="5" spans="2:29" ht="3" customHeight="1" thickBot="1" x14ac:dyDescent="0.3"/>
    <row r="6" spans="2:29" ht="12.75" customHeight="1" thickBot="1" x14ac:dyDescent="0.3">
      <c r="B6" s="51" t="s">
        <v>9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2:29" ht="10.5" customHeight="1" x14ac:dyDescent="0.25">
      <c r="B7" s="54" t="s">
        <v>0</v>
      </c>
      <c r="C7" s="55"/>
      <c r="D7" s="55"/>
      <c r="E7" s="55"/>
      <c r="F7" s="43">
        <f>Data!B16</f>
        <v>112858</v>
      </c>
      <c r="G7" s="58"/>
      <c r="H7" s="58"/>
      <c r="I7" s="58"/>
      <c r="J7" s="58"/>
      <c r="K7" s="58"/>
      <c r="L7" s="58"/>
      <c r="M7" s="58"/>
      <c r="N7" s="59"/>
      <c r="O7" s="60"/>
    </row>
    <row r="8" spans="2:29" ht="10.5" customHeight="1" x14ac:dyDescent="0.25">
      <c r="B8" s="56" t="str">
        <f>"16-19 EFA-funded courses uploaded with Start Date of 1st Sept " &amp; Data!C29 &amp; " or later"</f>
        <v>16-19 EFA-funded courses uploaded with Start Date of 1st Sept 18 or later</v>
      </c>
      <c r="C8" s="57"/>
      <c r="D8" s="57"/>
      <c r="E8" s="57"/>
      <c r="F8" s="44">
        <f>Data!B17</f>
        <v>2142</v>
      </c>
      <c r="G8" s="61"/>
      <c r="H8" s="61"/>
      <c r="I8" s="61"/>
      <c r="J8" s="61"/>
      <c r="K8" s="61"/>
      <c r="L8" s="61"/>
      <c r="M8" s="61"/>
      <c r="N8" s="62"/>
      <c r="O8" s="63"/>
    </row>
    <row r="9" spans="2:29" ht="10.5" customHeight="1" x14ac:dyDescent="0.25">
      <c r="B9" s="56" t="s">
        <v>1</v>
      </c>
      <c r="C9" s="57"/>
      <c r="D9" s="57"/>
      <c r="E9" s="57"/>
      <c r="F9" s="44">
        <f>Data!B18</f>
        <v>2884</v>
      </c>
      <c r="G9" s="61"/>
      <c r="H9" s="61"/>
      <c r="I9" s="61"/>
      <c r="J9" s="61"/>
      <c r="K9" s="61"/>
      <c r="L9" s="61"/>
      <c r="M9" s="61"/>
      <c r="N9" s="62"/>
      <c r="O9" s="63"/>
    </row>
    <row r="10" spans="2:29" ht="10.5" customHeight="1" x14ac:dyDescent="0.25">
      <c r="B10" s="56" t="str">
        <f>"Total number of providers who have updated since 1st Sept "&amp;Data!C29-1</f>
        <v>Total number of providers who have updated since 1st Sept 17</v>
      </c>
      <c r="C10" s="57"/>
      <c r="D10" s="57"/>
      <c r="E10" s="57"/>
      <c r="F10" s="10" t="str">
        <f>Data!D19</f>
        <v>2,354 (81.6%)</v>
      </c>
      <c r="G10" s="61" t="s">
        <v>10</v>
      </c>
      <c r="H10" s="61"/>
      <c r="I10" s="61"/>
      <c r="J10" s="61"/>
      <c r="K10" s="61"/>
      <c r="L10" s="61"/>
      <c r="M10" s="61"/>
      <c r="N10" s="62"/>
      <c r="O10" s="63"/>
    </row>
    <row r="11" spans="2:29" ht="10.5" customHeight="1" x14ac:dyDescent="0.25">
      <c r="B11" s="56" t="s">
        <v>2</v>
      </c>
      <c r="C11" s="57"/>
      <c r="D11" s="57"/>
      <c r="E11" s="57"/>
      <c r="F11" s="10" t="str">
        <f>Data!D20</f>
        <v>295 (10.2%)</v>
      </c>
      <c r="G11" s="61"/>
      <c r="H11" s="61"/>
      <c r="I11" s="61"/>
      <c r="J11" s="61"/>
      <c r="K11" s="61"/>
      <c r="L11" s="61"/>
      <c r="M11" s="61"/>
      <c r="N11" s="62"/>
      <c r="O11" s="63"/>
    </row>
    <row r="12" spans="2:29" ht="10.5" customHeight="1" x14ac:dyDescent="0.25">
      <c r="B12" s="56" t="s">
        <v>3</v>
      </c>
      <c r="C12" s="57"/>
      <c r="D12" s="57"/>
      <c r="E12" s="57"/>
      <c r="F12" s="10" t="str">
        <f>Data!D21</f>
        <v>856 / 4</v>
      </c>
      <c r="G12" s="64" t="s">
        <v>45</v>
      </c>
      <c r="H12" s="65"/>
      <c r="I12" s="65"/>
      <c r="J12" s="65"/>
      <c r="K12" s="65"/>
      <c r="L12" s="65"/>
      <c r="M12" s="65"/>
      <c r="N12" s="66"/>
      <c r="O12" s="67"/>
    </row>
    <row r="13" spans="2:29" ht="10.5" customHeight="1" x14ac:dyDescent="0.25">
      <c r="B13" s="68" t="s">
        <v>4</v>
      </c>
      <c r="C13" s="69"/>
      <c r="D13" s="69"/>
      <c r="E13" s="69"/>
      <c r="F13" s="10" t="str">
        <f>Data!D22</f>
        <v>436 / 57</v>
      </c>
      <c r="G13" s="65"/>
      <c r="H13" s="65"/>
      <c r="I13" s="65"/>
      <c r="J13" s="65"/>
      <c r="K13" s="65"/>
      <c r="L13" s="65"/>
      <c r="M13" s="65"/>
      <c r="N13" s="66"/>
      <c r="O13" s="67"/>
    </row>
    <row r="14" spans="2:29" ht="10.5" customHeight="1" x14ac:dyDescent="0.25">
      <c r="B14" s="68" t="s">
        <v>5</v>
      </c>
      <c r="C14" s="69"/>
      <c r="D14" s="69"/>
      <c r="E14" s="69"/>
      <c r="F14" s="10" t="str">
        <f>Data!D23</f>
        <v>812 / 185</v>
      </c>
      <c r="G14" s="65"/>
      <c r="H14" s="65"/>
      <c r="I14" s="65"/>
      <c r="J14" s="65"/>
      <c r="K14" s="65"/>
      <c r="L14" s="65"/>
      <c r="M14" s="65"/>
      <c r="N14" s="66"/>
      <c r="O14" s="67"/>
    </row>
    <row r="15" spans="2:29" ht="10.5" customHeight="1" x14ac:dyDescent="0.25">
      <c r="B15" s="68" t="s">
        <v>6</v>
      </c>
      <c r="C15" s="69"/>
      <c r="D15" s="69"/>
      <c r="E15" s="69"/>
      <c r="F15" s="10" t="str">
        <f>Data!D24</f>
        <v>334 / 136</v>
      </c>
      <c r="G15" s="65"/>
      <c r="H15" s="65"/>
      <c r="I15" s="65"/>
      <c r="J15" s="65"/>
      <c r="K15" s="65"/>
      <c r="L15" s="65"/>
      <c r="M15" s="65"/>
      <c r="N15" s="66"/>
      <c r="O15" s="67"/>
    </row>
    <row r="16" spans="2:29" ht="10.5" customHeight="1" x14ac:dyDescent="0.25">
      <c r="B16" s="68" t="s">
        <v>7</v>
      </c>
      <c r="C16" s="69"/>
      <c r="D16" s="69"/>
      <c r="E16" s="69"/>
      <c r="F16" s="10" t="str">
        <f>Data!B25</f>
        <v>Average</v>
      </c>
      <c r="G16" s="80"/>
      <c r="H16" s="80"/>
      <c r="I16" s="80"/>
      <c r="J16" s="80"/>
      <c r="K16" s="80"/>
      <c r="L16" s="80"/>
      <c r="M16" s="80"/>
      <c r="N16" s="81"/>
      <c r="O16" s="82"/>
    </row>
    <row r="17" spans="2:15" ht="10.5" customHeight="1" thickBot="1" x14ac:dyDescent="0.3">
      <c r="B17" s="70" t="s">
        <v>8</v>
      </c>
      <c r="C17" s="71"/>
      <c r="D17" s="71"/>
      <c r="E17" s="71"/>
      <c r="F17" s="40"/>
      <c r="G17" s="83"/>
      <c r="H17" s="83"/>
      <c r="I17" s="83"/>
      <c r="J17" s="83"/>
      <c r="K17" s="83"/>
      <c r="L17" s="83"/>
      <c r="M17" s="83"/>
      <c r="N17" s="84"/>
      <c r="O17" s="85"/>
    </row>
    <row r="18" spans="2:15" ht="4.5" customHeight="1" thickBot="1" x14ac:dyDescent="0.3"/>
    <row r="19" spans="2:15" ht="14.25" customHeight="1" thickBot="1" x14ac:dyDescent="0.3">
      <c r="B19" s="72" t="s">
        <v>28</v>
      </c>
      <c r="C19" s="73"/>
      <c r="D19" s="73"/>
      <c r="E19" s="73"/>
      <c r="F19" s="73"/>
      <c r="G19" s="73"/>
      <c r="H19" s="74"/>
      <c r="J19" s="72" t="s">
        <v>18</v>
      </c>
      <c r="K19" s="78"/>
      <c r="L19" s="78"/>
      <c r="M19" s="78"/>
      <c r="N19" s="78"/>
      <c r="O19" s="79"/>
    </row>
    <row r="20" spans="2:15" ht="26.25" customHeight="1" x14ac:dyDescent="0.25">
      <c r="B20" s="97"/>
      <c r="C20" s="98"/>
      <c r="D20" s="98"/>
      <c r="E20" s="98"/>
      <c r="F20" s="98"/>
      <c r="G20" s="98"/>
      <c r="H20" s="99"/>
      <c r="J20" s="75"/>
      <c r="K20" s="76"/>
      <c r="L20" s="76"/>
      <c r="M20" s="76"/>
      <c r="N20" s="76"/>
      <c r="O20" s="77"/>
    </row>
    <row r="21" spans="2:15" ht="26.25" customHeight="1" x14ac:dyDescent="0.25">
      <c r="B21" s="97"/>
      <c r="C21" s="98"/>
      <c r="D21" s="98"/>
      <c r="E21" s="98"/>
      <c r="F21" s="98"/>
      <c r="G21" s="98"/>
      <c r="H21" s="99"/>
      <c r="J21" s="75"/>
      <c r="K21" s="76"/>
      <c r="L21" s="76"/>
      <c r="M21" s="76"/>
      <c r="N21" s="76"/>
      <c r="O21" s="77"/>
    </row>
    <row r="22" spans="2:15" ht="25.5" customHeight="1" x14ac:dyDescent="0.25">
      <c r="B22" s="97"/>
      <c r="C22" s="98"/>
      <c r="D22" s="98"/>
      <c r="E22" s="98"/>
      <c r="F22" s="98"/>
      <c r="G22" s="98"/>
      <c r="H22" s="99"/>
      <c r="J22" s="75"/>
      <c r="K22" s="76"/>
      <c r="L22" s="76"/>
      <c r="M22" s="76"/>
      <c r="N22" s="76"/>
      <c r="O22" s="77"/>
    </row>
    <row r="23" spans="2:15" ht="29.25" customHeight="1" x14ac:dyDescent="0.25">
      <c r="B23" s="97"/>
      <c r="C23" s="98"/>
      <c r="D23" s="98"/>
      <c r="E23" s="98"/>
      <c r="F23" s="98"/>
      <c r="G23" s="98"/>
      <c r="H23" s="99"/>
      <c r="J23" s="75"/>
      <c r="K23" s="76"/>
      <c r="L23" s="76"/>
      <c r="M23" s="76"/>
      <c r="N23" s="76"/>
      <c r="O23" s="77"/>
    </row>
    <row r="24" spans="2:15" ht="26.25" customHeight="1" x14ac:dyDescent="0.25">
      <c r="B24" s="97"/>
      <c r="C24" s="98"/>
      <c r="D24" s="98"/>
      <c r="E24" s="98"/>
      <c r="F24" s="98"/>
      <c r="G24" s="98"/>
      <c r="H24" s="99"/>
      <c r="J24" s="75"/>
      <c r="K24" s="76"/>
      <c r="L24" s="76"/>
      <c r="M24" s="76"/>
      <c r="N24" s="76"/>
      <c r="O24" s="77"/>
    </row>
    <row r="25" spans="2:15" ht="9.75" customHeight="1" thickBot="1" x14ac:dyDescent="0.3">
      <c r="B25" s="97"/>
      <c r="C25" s="98"/>
      <c r="D25" s="98"/>
      <c r="E25" s="98"/>
      <c r="F25" s="98"/>
      <c r="G25" s="98"/>
      <c r="H25" s="99"/>
      <c r="J25" s="75"/>
      <c r="K25" s="76"/>
      <c r="L25" s="76"/>
      <c r="M25" s="76"/>
      <c r="N25" s="76"/>
      <c r="O25" s="77"/>
    </row>
    <row r="26" spans="2:15" ht="24.75" customHeight="1" thickBot="1" x14ac:dyDescent="0.3">
      <c r="B26" s="100"/>
      <c r="C26" s="101"/>
      <c r="D26" s="101"/>
      <c r="E26" s="101"/>
      <c r="F26" s="101"/>
      <c r="G26" s="101"/>
      <c r="H26" s="102"/>
      <c r="J26" s="23" t="s">
        <v>16</v>
      </c>
      <c r="K26" s="25"/>
      <c r="L26" s="24" t="s">
        <v>17</v>
      </c>
      <c r="M26" s="7"/>
      <c r="N26" s="26" t="s">
        <v>19</v>
      </c>
      <c r="O26" s="24" t="s">
        <v>17</v>
      </c>
    </row>
    <row r="27" spans="2:15" ht="12" customHeight="1" thickBot="1" x14ac:dyDescent="0.3">
      <c r="B27" s="95"/>
      <c r="C27" s="95"/>
      <c r="D27" s="95"/>
      <c r="E27" s="95"/>
      <c r="F27" s="95"/>
      <c r="G27" s="95"/>
      <c r="H27" s="95"/>
      <c r="J27" s="8" t="s">
        <v>11</v>
      </c>
      <c r="K27" s="44">
        <f>Data!B3</f>
        <v>1025</v>
      </c>
      <c r="L27" s="19">
        <f>K27/K33</f>
        <v>0.35479404638283141</v>
      </c>
      <c r="M27" s="7"/>
      <c r="N27" s="48">
        <f>Data!C3</f>
        <v>1024</v>
      </c>
      <c r="O27" s="19">
        <f>N27/N33</f>
        <v>0.35506241331484051</v>
      </c>
    </row>
    <row r="28" spans="2:15" ht="14.25" customHeight="1" thickBot="1" x14ac:dyDescent="0.3">
      <c r="B28" s="87" t="s">
        <v>20</v>
      </c>
      <c r="C28" s="79"/>
      <c r="D28" s="2"/>
      <c r="E28" s="87" t="s">
        <v>21</v>
      </c>
      <c r="F28" s="78"/>
      <c r="G28" s="78"/>
      <c r="H28" s="79"/>
      <c r="J28" s="8" t="s">
        <v>12</v>
      </c>
      <c r="K28" s="44">
        <f>Data!B4</f>
        <v>504</v>
      </c>
      <c r="L28" s="19">
        <f>K28/K33</f>
        <v>0.17445482866043613</v>
      </c>
      <c r="M28" s="7"/>
      <c r="N28" s="48">
        <f>Data!C4</f>
        <v>509</v>
      </c>
      <c r="O28" s="19">
        <f>N28/N33</f>
        <v>0.17649098474341193</v>
      </c>
    </row>
    <row r="29" spans="2:15" ht="12" customHeight="1" x14ac:dyDescent="0.25">
      <c r="B29" s="12"/>
      <c r="C29" s="15">
        <f>Data!N10</f>
        <v>42948</v>
      </c>
      <c r="E29" s="88"/>
      <c r="F29" s="89"/>
      <c r="G29" s="89"/>
      <c r="H29" s="90"/>
      <c r="J29" s="9"/>
      <c r="K29" s="45">
        <f>SUM(K27:K28)</f>
        <v>1529</v>
      </c>
      <c r="L29" s="22">
        <f>SUM(L27:L28)</f>
        <v>0.52924887504326756</v>
      </c>
      <c r="M29" s="7"/>
      <c r="N29" s="49">
        <f>SUM(N27:N28)</f>
        <v>1533</v>
      </c>
      <c r="O29" s="22">
        <f>SUM(O27:O28)</f>
        <v>0.53155339805825241</v>
      </c>
    </row>
    <row r="30" spans="2:15" ht="12" customHeight="1" x14ac:dyDescent="0.25">
      <c r="B30" s="13" t="s">
        <v>22</v>
      </c>
      <c r="C30" s="38">
        <v>0</v>
      </c>
      <c r="E30" s="91"/>
      <c r="F30" s="89"/>
      <c r="G30" s="89"/>
      <c r="H30" s="90"/>
      <c r="J30" s="8" t="s">
        <v>13</v>
      </c>
      <c r="K30" s="46">
        <f>Data!B5</f>
        <v>952</v>
      </c>
      <c r="L30" s="21">
        <f>K30/K33</f>
        <v>0.32952578746971273</v>
      </c>
      <c r="M30" s="7"/>
      <c r="N30" s="48">
        <f>Data!C5</f>
        <v>953</v>
      </c>
      <c r="O30" s="19">
        <f>N30/N33</f>
        <v>0.33044382801664357</v>
      </c>
    </row>
    <row r="31" spans="2:15" ht="12" customHeight="1" x14ac:dyDescent="0.25">
      <c r="B31" s="13" t="s">
        <v>23</v>
      </c>
      <c r="C31" s="38">
        <v>0</v>
      </c>
      <c r="E31" s="91"/>
      <c r="F31" s="89"/>
      <c r="G31" s="89"/>
      <c r="H31" s="90"/>
      <c r="J31" s="8" t="s">
        <v>14</v>
      </c>
      <c r="K31" s="46">
        <f>Data!B6</f>
        <v>408</v>
      </c>
      <c r="L31" s="21">
        <f>K31/K33</f>
        <v>0.14122533748701974</v>
      </c>
      <c r="M31" s="7"/>
      <c r="N31" s="48">
        <f>Data!C6</f>
        <v>398</v>
      </c>
      <c r="O31" s="19">
        <f>N31/N33</f>
        <v>0.13800277392510402</v>
      </c>
    </row>
    <row r="32" spans="2:15" ht="12" customHeight="1" x14ac:dyDescent="0.25">
      <c r="B32" s="13" t="s">
        <v>24</v>
      </c>
      <c r="C32" s="38">
        <v>0</v>
      </c>
      <c r="E32" s="91"/>
      <c r="F32" s="89"/>
      <c r="G32" s="89"/>
      <c r="H32" s="90"/>
      <c r="J32" s="9"/>
      <c r="K32" s="45">
        <f>SUM(K30:K31)</f>
        <v>1360</v>
      </c>
      <c r="L32" s="20">
        <f>SUM(L30:L31)</f>
        <v>0.47075112495673244</v>
      </c>
      <c r="M32" s="7"/>
      <c r="N32" s="49">
        <f>SUM(N30:N31)</f>
        <v>1351</v>
      </c>
      <c r="O32" s="20">
        <f>SUM(O30:O31)</f>
        <v>0.46844660194174759</v>
      </c>
    </row>
    <row r="33" spans="2:15" ht="12" customHeight="1" thickBot="1" x14ac:dyDescent="0.3">
      <c r="B33" s="13" t="s">
        <v>25</v>
      </c>
      <c r="C33" s="38">
        <v>0</v>
      </c>
      <c r="E33" s="91"/>
      <c r="F33" s="89"/>
      <c r="G33" s="89"/>
      <c r="H33" s="90"/>
      <c r="J33" s="11" t="s">
        <v>15</v>
      </c>
      <c r="K33" s="47">
        <f>K29+K32</f>
        <v>2889</v>
      </c>
      <c r="L33" s="18">
        <f>L29+L32</f>
        <v>1</v>
      </c>
      <c r="M33" s="7"/>
      <c r="N33" s="50">
        <f>N29+N32</f>
        <v>2884</v>
      </c>
      <c r="O33" s="18">
        <f>O29+O32</f>
        <v>1</v>
      </c>
    </row>
    <row r="34" spans="2:15" ht="12" customHeight="1" thickBot="1" x14ac:dyDescent="0.3">
      <c r="B34" s="14" t="s">
        <v>15</v>
      </c>
      <c r="C34" s="39">
        <v>0</v>
      </c>
      <c r="E34" s="92"/>
      <c r="F34" s="93"/>
      <c r="G34" s="93"/>
      <c r="H34" s="94"/>
      <c r="J34" s="4"/>
      <c r="K34" s="5"/>
      <c r="L34" s="5"/>
      <c r="M34" s="5"/>
      <c r="N34" s="5"/>
      <c r="O34" s="6"/>
    </row>
    <row r="35" spans="2:15" ht="6" customHeight="1" thickBot="1" x14ac:dyDescent="0.3">
      <c r="B35" s="34"/>
      <c r="C35" s="35"/>
      <c r="E35" s="36"/>
      <c r="F35" s="36"/>
      <c r="G35" s="36"/>
      <c r="H35" s="36"/>
      <c r="J35" s="7"/>
      <c r="K35" s="7"/>
      <c r="L35" s="7"/>
      <c r="M35" s="7"/>
      <c r="N35" s="7"/>
      <c r="O35" s="7"/>
    </row>
    <row r="36" spans="2:15" ht="12" customHeight="1" thickTop="1" thickBot="1" x14ac:dyDescent="0.3">
      <c r="B36" s="103" t="s">
        <v>33</v>
      </c>
      <c r="C36" s="103"/>
      <c r="D36" s="103"/>
      <c r="E36" s="103" t="s">
        <v>34</v>
      </c>
      <c r="F36" s="103"/>
      <c r="G36" s="37" t="s">
        <v>35</v>
      </c>
      <c r="H36" s="86" t="str">
        <f>"DATE OF ISSUE - " &amp; TEXT(Data!B30, "dd MMMM YYYY")</f>
        <v>DATE OF ISSUE - 01 January 2000</v>
      </c>
      <c r="I36" s="86"/>
      <c r="J36" s="86"/>
      <c r="K36" s="86"/>
      <c r="L36" s="86"/>
      <c r="M36" s="86"/>
      <c r="N36" s="86" t="s">
        <v>36</v>
      </c>
      <c r="O36" s="86"/>
    </row>
    <row r="37" spans="2:15" ht="9.75" customHeight="1" thickTop="1" x14ac:dyDescent="0.25">
      <c r="C37" s="96" t="s">
        <v>37</v>
      </c>
      <c r="D37" s="96"/>
      <c r="E37" s="96"/>
      <c r="F37" s="96"/>
      <c r="G37" s="96"/>
      <c r="H37" s="96"/>
      <c r="I37" s="96"/>
      <c r="J37" s="96"/>
      <c r="K37" s="96"/>
      <c r="L37" s="96"/>
    </row>
  </sheetData>
  <mergeCells count="33">
    <mergeCell ref="C37:L37"/>
    <mergeCell ref="H36:M36"/>
    <mergeCell ref="B20:H26"/>
    <mergeCell ref="E36:F36"/>
    <mergeCell ref="B36:D36"/>
    <mergeCell ref="N36:O36"/>
    <mergeCell ref="B28:C28"/>
    <mergeCell ref="E29:H34"/>
    <mergeCell ref="E28:H28"/>
    <mergeCell ref="B27:H27"/>
    <mergeCell ref="B16:E16"/>
    <mergeCell ref="B17:E17"/>
    <mergeCell ref="B13:E13"/>
    <mergeCell ref="B19:H19"/>
    <mergeCell ref="J20:O25"/>
    <mergeCell ref="J19:O19"/>
    <mergeCell ref="G16:O16"/>
    <mergeCell ref="G17:O17"/>
    <mergeCell ref="B11:E11"/>
    <mergeCell ref="B12:E12"/>
    <mergeCell ref="G7:O7"/>
    <mergeCell ref="G8:O8"/>
    <mergeCell ref="G9:O9"/>
    <mergeCell ref="G10:O10"/>
    <mergeCell ref="G11:O11"/>
    <mergeCell ref="G12:O15"/>
    <mergeCell ref="B14:E14"/>
    <mergeCell ref="B15:E15"/>
    <mergeCell ref="B6:O6"/>
    <mergeCell ref="B7:E7"/>
    <mergeCell ref="B8:E8"/>
    <mergeCell ref="B9:E9"/>
    <mergeCell ref="B10:E10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workbookViewId="0"/>
  </sheetViews>
  <sheetFormatPr defaultRowHeight="15" x14ac:dyDescent="0.25"/>
  <cols>
    <col min="1" max="1" width="37.5703125" customWidth="1"/>
    <col min="2" max="3" width="11" customWidth="1"/>
    <col min="4" max="4" width="11.28515625" customWidth="1"/>
  </cols>
  <sheetData>
    <row r="2" spans="1:15" x14ac:dyDescent="0.25">
      <c r="A2" s="29" t="s">
        <v>32</v>
      </c>
      <c r="B2" s="28" t="s">
        <v>16</v>
      </c>
      <c r="C2" s="28" t="s">
        <v>31</v>
      </c>
    </row>
    <row r="3" spans="1:15" x14ac:dyDescent="0.25">
      <c r="A3" s="30" t="s">
        <v>11</v>
      </c>
      <c r="B3">
        <v>1025</v>
      </c>
      <c r="C3">
        <v>1024</v>
      </c>
    </row>
    <row r="4" spans="1:15" x14ac:dyDescent="0.25">
      <c r="A4" s="30" t="s">
        <v>29</v>
      </c>
      <c r="B4">
        <v>504</v>
      </c>
      <c r="C4">
        <v>509</v>
      </c>
    </row>
    <row r="5" spans="1:15" x14ac:dyDescent="0.25">
      <c r="A5" s="30" t="s">
        <v>13</v>
      </c>
      <c r="B5">
        <v>952</v>
      </c>
      <c r="C5">
        <v>953</v>
      </c>
    </row>
    <row r="6" spans="1:15" x14ac:dyDescent="0.25">
      <c r="A6" s="30" t="s">
        <v>30</v>
      </c>
      <c r="B6">
        <v>408</v>
      </c>
      <c r="C6">
        <v>398</v>
      </c>
    </row>
    <row r="8" spans="1:15" s="27" customFormat="1" x14ac:dyDescent="0.25"/>
    <row r="10" spans="1:15" x14ac:dyDescent="0.25">
      <c r="A10" s="31"/>
      <c r="B10" s="32">
        <v>42583</v>
      </c>
      <c r="C10" s="32">
        <v>42614</v>
      </c>
      <c r="D10" s="32">
        <v>42644</v>
      </c>
      <c r="E10" s="32">
        <v>42675</v>
      </c>
      <c r="F10" s="32">
        <v>42705</v>
      </c>
      <c r="G10" s="32">
        <v>42736</v>
      </c>
      <c r="H10" s="32">
        <v>42767</v>
      </c>
      <c r="I10" s="32">
        <v>42795</v>
      </c>
      <c r="J10" s="32">
        <v>42826</v>
      </c>
      <c r="K10" s="32">
        <v>42856</v>
      </c>
      <c r="L10" s="32">
        <v>42887</v>
      </c>
      <c r="M10" s="32">
        <v>42917</v>
      </c>
      <c r="N10" s="32">
        <v>42948</v>
      </c>
      <c r="O10" s="16"/>
    </row>
    <row r="11" spans="1:15" x14ac:dyDescent="0.25">
      <c r="A11" s="30" t="s">
        <v>26</v>
      </c>
      <c r="B11">
        <v>160250</v>
      </c>
      <c r="C11">
        <v>163546</v>
      </c>
      <c r="D11">
        <v>158251</v>
      </c>
      <c r="E11">
        <v>177142</v>
      </c>
      <c r="F11">
        <v>177148</v>
      </c>
      <c r="G11">
        <v>174125</v>
      </c>
      <c r="H11">
        <v>170812</v>
      </c>
      <c r="I11">
        <v>167951</v>
      </c>
      <c r="J11">
        <v>169875</v>
      </c>
      <c r="K11">
        <v>169900</v>
      </c>
      <c r="L11">
        <v>173667</v>
      </c>
      <c r="M11">
        <v>179439</v>
      </c>
      <c r="N11">
        <v>189075</v>
      </c>
    </row>
    <row r="12" spans="1:15" x14ac:dyDescent="0.25">
      <c r="A12" s="30" t="s">
        <v>27</v>
      </c>
      <c r="B12">
        <v>182249</v>
      </c>
      <c r="C12">
        <v>187387</v>
      </c>
      <c r="D12">
        <v>185035</v>
      </c>
      <c r="E12">
        <v>150330</v>
      </c>
      <c r="F12">
        <v>150359</v>
      </c>
      <c r="G12">
        <v>135901</v>
      </c>
      <c r="H12">
        <v>145303</v>
      </c>
      <c r="I12">
        <v>144223</v>
      </c>
      <c r="J12">
        <v>131686</v>
      </c>
      <c r="K12">
        <v>131191</v>
      </c>
      <c r="L12">
        <v>148423</v>
      </c>
      <c r="M12">
        <v>153778</v>
      </c>
      <c r="N12">
        <v>160241</v>
      </c>
    </row>
    <row r="14" spans="1:15" s="27" customFormat="1" x14ac:dyDescent="0.25"/>
    <row r="16" spans="1:15" x14ac:dyDescent="0.25">
      <c r="A16" t="s">
        <v>38</v>
      </c>
      <c r="B16" s="42">
        <v>112858</v>
      </c>
      <c r="C16" s="1"/>
      <c r="D16" s="1"/>
    </row>
    <row r="17" spans="1:4" x14ac:dyDescent="0.25">
      <c r="A17" t="s">
        <v>39</v>
      </c>
      <c r="B17" s="42">
        <v>2142</v>
      </c>
      <c r="C17" s="1"/>
      <c r="D17" s="1"/>
    </row>
    <row r="18" spans="1:4" x14ac:dyDescent="0.25">
      <c r="A18" t="s">
        <v>40</v>
      </c>
      <c r="B18" s="42">
        <v>2884</v>
      </c>
      <c r="C18" s="1"/>
      <c r="D18" s="1"/>
    </row>
    <row r="19" spans="1:4" x14ac:dyDescent="0.25">
      <c r="A19" t="s">
        <v>41</v>
      </c>
      <c r="B19" s="42">
        <v>2354</v>
      </c>
      <c r="C19" s="41">
        <f>B19/B18</f>
        <v>0.81622746185852979</v>
      </c>
      <c r="D19" s="1" t="str">
        <f>TEXT(Data!B19, "#,##0") &amp; " (" &amp; TEXT(Data!C19,"0.0%") &amp;")"</f>
        <v>2,354 (81.6%)</v>
      </c>
    </row>
    <row r="20" spans="1:4" x14ac:dyDescent="0.25">
      <c r="A20" t="s">
        <v>42</v>
      </c>
      <c r="B20" s="42">
        <v>295</v>
      </c>
      <c r="C20" s="41">
        <f>B20/B18</f>
        <v>0.1022884882108183</v>
      </c>
      <c r="D20" s="1" t="str">
        <f>TEXT(Data!B20, "#,##0") &amp; " (" &amp; TEXT(Data!C20,"0.0%") &amp;")"</f>
        <v>295 (10.2%)</v>
      </c>
    </row>
    <row r="21" spans="1:4" x14ac:dyDescent="0.25">
      <c r="A21" t="s">
        <v>3</v>
      </c>
      <c r="B21" s="42">
        <v>856</v>
      </c>
      <c r="C21" s="1">
        <v>4</v>
      </c>
      <c r="D21" s="1" t="str">
        <f>TEXT(Data!B21, "#,##0") &amp; " / " &amp; TEXT(Data!C21, "#,##0")</f>
        <v>856 / 4</v>
      </c>
    </row>
    <row r="22" spans="1:4" x14ac:dyDescent="0.25">
      <c r="A22" t="s">
        <v>4</v>
      </c>
      <c r="B22" s="42">
        <v>436</v>
      </c>
      <c r="C22" s="1">
        <v>57</v>
      </c>
      <c r="D22" s="1" t="str">
        <f>TEXT(Data!B22, "#,##0") &amp; " / " &amp; TEXT(Data!C22, "#,##0")</f>
        <v>436 / 57</v>
      </c>
    </row>
    <row r="23" spans="1:4" x14ac:dyDescent="0.25">
      <c r="A23" t="s">
        <v>5</v>
      </c>
      <c r="B23" s="42">
        <v>812</v>
      </c>
      <c r="C23" s="1">
        <v>185</v>
      </c>
      <c r="D23" s="1" t="str">
        <f>TEXT(Data!B23, "#,##0") &amp; " / " &amp; TEXT(Data!C23, "#,##0")</f>
        <v>812 / 185</v>
      </c>
    </row>
    <row r="24" spans="1:4" x14ac:dyDescent="0.25">
      <c r="A24" t="s">
        <v>6</v>
      </c>
      <c r="B24" s="42">
        <v>334</v>
      </c>
      <c r="C24" s="1">
        <v>136</v>
      </c>
      <c r="D24" s="1" t="str">
        <f>TEXT(Data!B24, "#,##0") &amp; " / " &amp; TEXT(Data!C24, "#,##0")</f>
        <v>334 / 136</v>
      </c>
    </row>
    <row r="25" spans="1:4" x14ac:dyDescent="0.25">
      <c r="A25" t="s">
        <v>7</v>
      </c>
      <c r="B25" s="1" t="s">
        <v>12</v>
      </c>
      <c r="C25" s="1"/>
      <c r="D25" s="1"/>
    </row>
    <row r="27" spans="1:4" s="27" customFormat="1" x14ac:dyDescent="0.25"/>
    <row r="29" spans="1:4" x14ac:dyDescent="0.25">
      <c r="A29" t="s">
        <v>43</v>
      </c>
      <c r="B29" s="17">
        <v>43101</v>
      </c>
      <c r="C29" s="17" t="str">
        <f>TEXT(B29,"YY")</f>
        <v>18</v>
      </c>
    </row>
    <row r="30" spans="1:4" x14ac:dyDescent="0.25">
      <c r="A30" t="s">
        <v>44</v>
      </c>
      <c r="B30" s="17">
        <v>36526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Ledger</dc:creator>
  <cp:lastModifiedBy>Steven Fulleylove</cp:lastModifiedBy>
  <cp:lastPrinted>2017-12-07T11:08:17Z</cp:lastPrinted>
  <dcterms:created xsi:type="dcterms:W3CDTF">2017-12-04T10:26:27Z</dcterms:created>
  <dcterms:modified xsi:type="dcterms:W3CDTF">2017-12-15T07:51:47Z</dcterms:modified>
</cp:coreProperties>
</file>