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elių tyrimo institutas\Darbo grupės\Infrastruktūros tyrimų grupė\Vilniaus m. sav\Gatvių dangos konstrukcijos\"/>
    </mc:Choice>
  </mc:AlternateContent>
  <bookViews>
    <workbookView xWindow="0" yWindow="0" windowWidth="28800" windowHeight="12330" firstSheet="1" activeTab="1"/>
  </bookViews>
  <sheets>
    <sheet name="Bendroji info" sheetId="1" r:id="rId1"/>
    <sheet name="Dangos konstrukcija (T)" sheetId="2" r:id="rId2"/>
    <sheet name="Dangos būklė (L)" sheetId="3" r:id="rId3"/>
  </sheets>
  <definedNames>
    <definedName name="_xlnm.Print_Area" localSheetId="1">'Dangos konstrukcija (T)'!$A$1:$AU$161</definedName>
  </definedNames>
  <calcPr calcId="162913"/>
</workbook>
</file>

<file path=xl/calcChain.xml><?xml version="1.0" encoding="utf-8"?>
<calcChain xmlns="http://schemas.openxmlformats.org/spreadsheetml/2006/main">
  <c r="K29" i="2" l="1"/>
  <c r="Q16" i="2" l="1"/>
  <c r="Q17" i="2"/>
  <c r="K16" i="2"/>
  <c r="Q98" i="2"/>
  <c r="O98" i="2"/>
  <c r="K98" i="2"/>
  <c r="Q53" i="2"/>
  <c r="K53" i="2"/>
  <c r="Q115" i="2"/>
  <c r="K115" i="2"/>
  <c r="Q109" i="2"/>
  <c r="K109" i="2"/>
  <c r="Q106" i="2"/>
  <c r="K106" i="2"/>
  <c r="Q105" i="2"/>
  <c r="K105" i="2"/>
  <c r="Q116" i="2"/>
  <c r="K116" i="2"/>
  <c r="Q104" i="2"/>
  <c r="K104" i="2"/>
  <c r="Q125" i="2"/>
  <c r="Q126" i="2"/>
  <c r="Q127" i="2"/>
  <c r="K125" i="2"/>
  <c r="Q55" i="2"/>
  <c r="K55" i="2"/>
  <c r="Q54" i="2"/>
  <c r="K54" i="2"/>
  <c r="K52" i="2"/>
  <c r="Q52" i="2" s="1"/>
  <c r="M97" i="2"/>
  <c r="K97" i="2"/>
  <c r="Q97" i="2" s="1"/>
  <c r="K27" i="2"/>
  <c r="Q27" i="2" s="1"/>
  <c r="Q29" i="2"/>
  <c r="Q21" i="2"/>
  <c r="K21" i="2"/>
  <c r="O127" i="2"/>
  <c r="K127" i="2"/>
  <c r="K126" i="2"/>
  <c r="Q20" i="2"/>
  <c r="K20" i="2"/>
  <c r="M102" i="2"/>
  <c r="K102" i="2"/>
  <c r="Q102" i="2" s="1"/>
  <c r="Q85" i="2"/>
  <c r="Q86" i="2"/>
  <c r="K84" i="2"/>
  <c r="Q84" i="2" s="1"/>
  <c r="K30" i="2"/>
  <c r="Q30" i="2" s="1"/>
  <c r="K103" i="2"/>
  <c r="Q103" i="2" s="1"/>
  <c r="Q107" i="2"/>
  <c r="K19" i="2"/>
  <c r="Q19" i="2" s="1"/>
  <c r="Q31" i="2"/>
  <c r="K51" i="2"/>
  <c r="Q51" i="2" s="1"/>
  <c r="K22" i="2"/>
  <c r="Q22" i="2" s="1"/>
  <c r="K50" i="2"/>
  <c r="Q50" i="2" s="1"/>
  <c r="K101" i="2"/>
  <c r="Q101" i="2" s="1"/>
  <c r="K95" i="2" l="1"/>
  <c r="Q95" i="2" s="1"/>
  <c r="M83" i="2"/>
  <c r="K83" i="2"/>
  <c r="Q83" i="2" s="1"/>
  <c r="K108" i="2"/>
  <c r="Q108" i="2" s="1"/>
  <c r="O49" i="2"/>
  <c r="K49" i="2"/>
  <c r="M82" i="2"/>
  <c r="K82" i="2"/>
  <c r="Q82" i="2" s="1"/>
  <c r="Q18" i="2"/>
  <c r="K18" i="2"/>
  <c r="M81" i="2"/>
  <c r="K81" i="2"/>
  <c r="K80" i="2"/>
  <c r="Q80" i="2" s="1"/>
  <c r="Q23" i="2"/>
  <c r="O15" i="2"/>
  <c r="M15" i="2"/>
  <c r="Q15" i="2" s="1"/>
  <c r="K15" i="2"/>
  <c r="K79" i="2"/>
  <c r="Q79" i="2" s="1"/>
  <c r="Q118" i="2"/>
  <c r="Q119" i="2"/>
  <c r="Q120" i="2"/>
  <c r="Q121" i="2"/>
  <c r="Q122" i="2"/>
  <c r="Q123" i="2"/>
  <c r="Q124" i="2"/>
  <c r="O117" i="2"/>
  <c r="Q49" i="2" l="1"/>
  <c r="Q81" i="2"/>
  <c r="K100" i="2"/>
  <c r="K99" i="2"/>
  <c r="Q99" i="2" s="1"/>
  <c r="Q78" i="2"/>
  <c r="K78" i="2"/>
  <c r="K77" i="2"/>
  <c r="Q77" i="2" s="1"/>
  <c r="K96" i="2"/>
  <c r="K94" i="2"/>
  <c r="M93" i="2"/>
  <c r="K93" i="2"/>
  <c r="K92" i="2"/>
  <c r="O91" i="2"/>
  <c r="K91" i="2"/>
  <c r="K90" i="2"/>
  <c r="M89" i="2"/>
  <c r="K89" i="2"/>
  <c r="K88" i="2"/>
  <c r="M87" i="2"/>
  <c r="K87" i="2"/>
  <c r="K76" i="2" l="1"/>
  <c r="K75" i="2"/>
  <c r="K74" i="2"/>
  <c r="K73" i="2"/>
  <c r="Q73" i="2" s="1"/>
  <c r="K72" i="2"/>
  <c r="K71" i="2"/>
  <c r="K70" i="2"/>
  <c r="K69" i="2"/>
  <c r="Q69" i="2" s="1"/>
  <c r="O68" i="2"/>
  <c r="K68" i="2"/>
  <c r="K67" i="2"/>
  <c r="K66" i="2"/>
  <c r="Q66" i="2" s="1"/>
  <c r="O33" i="2"/>
  <c r="M33" i="2"/>
  <c r="K33" i="2"/>
  <c r="Q33" i="2"/>
  <c r="O57" i="2"/>
  <c r="Q57" i="2" s="1"/>
  <c r="Q56" i="2"/>
  <c r="Q58" i="2"/>
  <c r="Q59" i="2"/>
  <c r="Q60" i="2"/>
  <c r="Q61" i="2"/>
  <c r="Q62" i="2"/>
  <c r="Q63" i="2"/>
  <c r="Q64" i="2"/>
  <c r="Q65" i="2"/>
  <c r="Q67" i="2"/>
  <c r="Q68" i="2"/>
  <c r="Q70" i="2"/>
  <c r="Q71" i="2"/>
  <c r="Q72" i="2"/>
  <c r="Q74" i="2"/>
  <c r="Q75" i="2"/>
  <c r="Q76" i="2"/>
  <c r="Q87" i="2"/>
  <c r="Q88" i="2"/>
  <c r="Q89" i="2"/>
  <c r="Q90" i="2"/>
  <c r="Q91" i="2"/>
  <c r="Q92" i="2"/>
  <c r="Q93" i="2"/>
  <c r="Q94" i="2"/>
  <c r="Q96" i="2"/>
  <c r="Q100" i="2"/>
  <c r="Q110" i="2"/>
  <c r="Q111" i="2"/>
  <c r="Q112" i="2"/>
  <c r="Q113" i="2"/>
  <c r="Q114" i="2"/>
  <c r="Q117" i="2"/>
  <c r="M32" i="2" l="1"/>
  <c r="K32" i="2"/>
  <c r="Q32" i="2" s="1"/>
  <c r="K28" i="2"/>
  <c r="Q28" i="2" s="1"/>
  <c r="K48" i="2" l="1"/>
  <c r="Q48" i="2" s="1"/>
  <c r="M47" i="2"/>
  <c r="K47" i="2"/>
  <c r="K46" i="2"/>
  <c r="Q46" i="2" s="1"/>
  <c r="O45" i="2"/>
  <c r="K45" i="2"/>
  <c r="K44" i="2"/>
  <c r="Q44" i="2" s="1"/>
  <c r="K43" i="2"/>
  <c r="Q43" i="2" s="1"/>
  <c r="K42" i="2"/>
  <c r="Q42" i="2" s="1"/>
  <c r="Q45" i="2" l="1"/>
  <c r="Q47" i="2"/>
  <c r="Q41" i="2"/>
  <c r="Q40" i="2"/>
  <c r="Q39" i="2"/>
  <c r="Q38" i="2"/>
  <c r="Q37" i="2"/>
  <c r="Q36" i="2"/>
  <c r="Q35" i="2"/>
  <c r="Q34" i="2"/>
  <c r="Q26" i="2" l="1"/>
  <c r="Q25" i="2"/>
  <c r="Q24" i="2" l="1"/>
  <c r="Q14" i="2"/>
  <c r="Q13" i="2"/>
  <c r="Q12" i="2"/>
  <c r="Q11" i="2"/>
  <c r="Q10" i="2"/>
  <c r="Q9" i="2"/>
  <c r="Q8" i="2"/>
  <c r="Q7" i="2"/>
  <c r="Q6" i="2"/>
  <c r="Q5" i="2"/>
  <c r="Q4" i="2"/>
</calcChain>
</file>

<file path=xl/comments1.xml><?xml version="1.0" encoding="utf-8"?>
<comments xmlns="http://schemas.openxmlformats.org/spreadsheetml/2006/main">
  <authors>
    <author>Rita Kleizienė</author>
  </authors>
  <commentList>
    <comment ref="H2" authorId="0" shapeId="0">
      <text>
        <r>
          <rPr>
            <b/>
            <sz val="9"/>
            <color indexed="81"/>
            <rFont val="Tahoma"/>
            <family val="2"/>
            <charset val="186"/>
          </rPr>
          <t>Rita Kleizienė:</t>
        </r>
        <r>
          <rPr>
            <sz val="9"/>
            <color indexed="81"/>
            <rFont val="Tahoma"/>
            <family val="2"/>
            <charset val="186"/>
          </rPr>
          <t xml:space="preserve">
iš viso bus 10 dangos būklės lygių, kurias reiks žymėti atskiromis spalvomis</t>
        </r>
      </text>
    </comment>
  </commentList>
</comments>
</file>

<file path=xl/sharedStrings.xml><?xml version="1.0" encoding="utf-8"?>
<sst xmlns="http://schemas.openxmlformats.org/spreadsheetml/2006/main" count="24566" uniqueCount="527">
  <si>
    <t>Kategorija</t>
  </si>
  <si>
    <t>Eil. Nr.</t>
  </si>
  <si>
    <t>Kodas Registrų centro bazėje</t>
  </si>
  <si>
    <t>Pavadinimas</t>
  </si>
  <si>
    <t>Ilgis    m</t>
  </si>
  <si>
    <t>Kelio koordinatės</t>
  </si>
  <si>
    <t>Pradžia (sankryžos pav.)</t>
  </si>
  <si>
    <t>Pabaiga (sankryžos pav.)</t>
  </si>
  <si>
    <t>Eismo juostų skaičius (pirmyn ir atgal)</t>
  </si>
  <si>
    <t>Folderio pav.</t>
  </si>
  <si>
    <t>Viešojo transporto sustojimų skaičius</t>
  </si>
  <si>
    <t>Didžiausias bendras EI kelio ruože, aut./val.</t>
  </si>
  <si>
    <t>Dangos konstrukcijos klasė</t>
  </si>
  <si>
    <t>Bendras eismo intensyvumas, aut./val.</t>
  </si>
  <si>
    <t>Sunkiojo tranporto eismo intensyvumas aut./val.</t>
  </si>
  <si>
    <t>Viešasis transportas aut./p.</t>
  </si>
  <si>
    <t>Nuoroda</t>
  </si>
  <si>
    <t>Kelio pradžia</t>
  </si>
  <si>
    <t>Kelio pabaiga</t>
  </si>
  <si>
    <t>X</t>
  </si>
  <si>
    <t>Y</t>
  </si>
  <si>
    <t>Dangos tyrimo data</t>
  </si>
  <si>
    <t>Koordinatė</t>
  </si>
  <si>
    <t>Gatvės elementas (Važiuojamoji dalis, sustojimas)</t>
  </si>
  <si>
    <t>Gatvės elemento patikslinimas (jei važiuojamoji dalis - eismo juosta (važiuojant link), jei sustojimas - pavadinimas)</t>
  </si>
  <si>
    <t>Bandymo protokolo Nr.</t>
  </si>
  <si>
    <t>Failo pav.</t>
  </si>
  <si>
    <t>Dangos konstrukcija ir skersinis profilis</t>
  </si>
  <si>
    <t>Sustojimas</t>
  </si>
  <si>
    <t>Dangos konstrukcija</t>
  </si>
  <si>
    <t>Storis, cm</t>
  </si>
  <si>
    <t>Bendras dangos konstrukcijos storis, cm</t>
  </si>
  <si>
    <t>-</t>
  </si>
  <si>
    <t>Matavimo metai</t>
  </si>
  <si>
    <t>Dangos būklė</t>
  </si>
  <si>
    <t>Vidutinis provėžos gylis ruože, mm</t>
  </si>
  <si>
    <t>Didžiausias provėžos gylis ruože, mm</t>
  </si>
  <si>
    <t>Vidutinis dangos įlinkis ruože, mm</t>
  </si>
  <si>
    <t>Vidutinis nelygumo indeksas ruože, m/km</t>
  </si>
  <si>
    <t>Eismo juosta</t>
  </si>
  <si>
    <t>Važiavimo kryptis</t>
  </si>
  <si>
    <t>Projektinė apkrova A, mln.a.a. per 20 m.</t>
  </si>
  <si>
    <t>X_P</t>
  </si>
  <si>
    <t>X_G</t>
  </si>
  <si>
    <t>Y_P</t>
  </si>
  <si>
    <t>SK</t>
  </si>
  <si>
    <t>SM</t>
  </si>
  <si>
    <t>Dangos įlinkis, mm (prie +20C ir 707kPa)</t>
  </si>
  <si>
    <t>AC</t>
  </si>
  <si>
    <t>Ž ir S</t>
  </si>
  <si>
    <t>Ž</t>
  </si>
  <si>
    <t>R</t>
  </si>
  <si>
    <t>SCI300</t>
  </si>
  <si>
    <t>AI</t>
  </si>
  <si>
    <t>AK</t>
  </si>
  <si>
    <t>8-542</t>
  </si>
  <si>
    <t>Važiuojamoji dalis</t>
  </si>
  <si>
    <t>8-542.pdf</t>
  </si>
  <si>
    <t>TR</t>
  </si>
  <si>
    <t>8-543</t>
  </si>
  <si>
    <t>8-543.pdf</t>
  </si>
  <si>
    <t>GR</t>
  </si>
  <si>
    <t>8-544</t>
  </si>
  <si>
    <t>8-544.pdf</t>
  </si>
  <si>
    <t>8-550</t>
  </si>
  <si>
    <t>1 e.j. (važiuojant link centro)</t>
  </si>
  <si>
    <t>8-550.pdf</t>
  </si>
  <si>
    <t>8-551</t>
  </si>
  <si>
    <t>8-551.pdf</t>
  </si>
  <si>
    <t>8-573</t>
  </si>
  <si>
    <t>1 e.j. (važiuojant nuo centro)</t>
  </si>
  <si>
    <t>8-573.pdf</t>
  </si>
  <si>
    <t>ŽV</t>
  </si>
  <si>
    <t>8-574</t>
  </si>
  <si>
    <t>8-574.pdf</t>
  </si>
  <si>
    <t>8-705</t>
  </si>
  <si>
    <t>8-705.pdf</t>
  </si>
  <si>
    <t>GR ir ST</t>
  </si>
  <si>
    <t>GR ir Ž</t>
  </si>
  <si>
    <t>8-706</t>
  </si>
  <si>
    <t>8-706.pdf</t>
  </si>
  <si>
    <t>8-710</t>
  </si>
  <si>
    <t>8-710.pdf</t>
  </si>
  <si>
    <t>8-715</t>
  </si>
  <si>
    <t>8-715.pdf</t>
  </si>
  <si>
    <t>8-594</t>
  </si>
  <si>
    <t>8-595</t>
  </si>
  <si>
    <t>8-594.pdf</t>
  </si>
  <si>
    <t>8-595.pdf</t>
  </si>
  <si>
    <t>RA</t>
  </si>
  <si>
    <t>8-839</t>
  </si>
  <si>
    <t>Kelio ašis</t>
  </si>
  <si>
    <t>8-839.pdf</t>
  </si>
  <si>
    <t>8-840</t>
  </si>
  <si>
    <t>8-840.pdf</t>
  </si>
  <si>
    <t>8-546</t>
  </si>
  <si>
    <t>1 e.j. (važiuojant link Nemenčinės)</t>
  </si>
  <si>
    <t>8-546.pdf</t>
  </si>
  <si>
    <t>8-548</t>
  </si>
  <si>
    <t>1 e.j. (važiuojant link N. Vilnios)</t>
  </si>
  <si>
    <t>8-548.pdf</t>
  </si>
  <si>
    <t>8-549</t>
  </si>
  <si>
    <t>8-549.pdf</t>
  </si>
  <si>
    <t>8-552</t>
  </si>
  <si>
    <t>8-552.pdf</t>
  </si>
  <si>
    <t>8-553</t>
  </si>
  <si>
    <t>8-553.pdf</t>
  </si>
  <si>
    <t> 6066521</t>
  </si>
  <si>
    <t>8-554</t>
  </si>
  <si>
    <t>8-554.pdf</t>
  </si>
  <si>
    <t>8-634</t>
  </si>
  <si>
    <t>8-634.pdf</t>
  </si>
  <si>
    <t>8-637</t>
  </si>
  <si>
    <t>8-637.pdf</t>
  </si>
  <si>
    <t xml:space="preserve">Dangos konstrukcija </t>
  </si>
  <si>
    <t>8-866</t>
  </si>
  <si>
    <t>8-866.pdf</t>
  </si>
  <si>
    <t>8-867</t>
  </si>
  <si>
    <t>8-867.pdf</t>
  </si>
  <si>
    <t>8-868</t>
  </si>
  <si>
    <t>2 e.j. (važiuojant nuo centro)</t>
  </si>
  <si>
    <t>8-868.pdf</t>
  </si>
  <si>
    <t>8-869</t>
  </si>
  <si>
    <t>8-869.pdf</t>
  </si>
  <si>
    <t>8-870</t>
  </si>
  <si>
    <t>8-870.pdf</t>
  </si>
  <si>
    <t>8-871</t>
  </si>
  <si>
    <t>8-871.pdf</t>
  </si>
  <si>
    <t>8-872</t>
  </si>
  <si>
    <t>8-872.pdf</t>
  </si>
  <si>
    <t>8-330</t>
  </si>
  <si>
    <t>8-330.pdf</t>
  </si>
  <si>
    <t>Dangos tyrimo objektas (dangos konstrukcija, danga, skersinis profilis, FWD)</t>
  </si>
  <si>
    <t>2 e.j. (važiuojant link centro)</t>
  </si>
  <si>
    <t>Antakalnio g</t>
  </si>
  <si>
    <t>Bokšto g</t>
  </si>
  <si>
    <t>Dariaus ir Girėno g.</t>
  </si>
  <si>
    <t>Geležinio Vilko g</t>
  </si>
  <si>
    <t>Kairėnų g.</t>
  </si>
  <si>
    <t>Kalvarijų g.</t>
  </si>
  <si>
    <t>8-1111</t>
  </si>
  <si>
    <t>8-1112</t>
  </si>
  <si>
    <t>8-1111.pdf</t>
  </si>
  <si>
    <t>8-1112.pdf</t>
  </si>
  <si>
    <t>Jeruzalė</t>
  </si>
  <si>
    <t>SK ir Ž</t>
  </si>
  <si>
    <t>Jeruzalės g.</t>
  </si>
  <si>
    <t>8-563</t>
  </si>
  <si>
    <t>8-564</t>
  </si>
  <si>
    <t>8-565</t>
  </si>
  <si>
    <t>8-566</t>
  </si>
  <si>
    <t>8-567</t>
  </si>
  <si>
    <t>8-568</t>
  </si>
  <si>
    <t>8-569</t>
  </si>
  <si>
    <t>8-570</t>
  </si>
  <si>
    <t>8-571</t>
  </si>
  <si>
    <t>8-572</t>
  </si>
  <si>
    <t>8-563.pdf</t>
  </si>
  <si>
    <t>8-564.pdf</t>
  </si>
  <si>
    <t>8-565.pdf</t>
  </si>
  <si>
    <t>8-566.pdf</t>
  </si>
  <si>
    <t>8-567.pdf</t>
  </si>
  <si>
    <t>8-568.pdf</t>
  </si>
  <si>
    <t>8-569.pdf</t>
  </si>
  <si>
    <t>8-570.pdf</t>
  </si>
  <si>
    <t>8-571.pdf</t>
  </si>
  <si>
    <t>8-572.pdf</t>
  </si>
  <si>
    <t>Kosciuškos g. sankryža</t>
  </si>
  <si>
    <t>S</t>
  </si>
  <si>
    <t>1 e.j. (žiedinė sankryža)</t>
  </si>
  <si>
    <t>3 e.j. (žiedinė sankryža)</t>
  </si>
  <si>
    <t>2 e.j. (žiedinė sankryža)</t>
  </si>
  <si>
    <t>8-892</t>
  </si>
  <si>
    <t>8-893</t>
  </si>
  <si>
    <t>8-894</t>
  </si>
  <si>
    <t>8-895</t>
  </si>
  <si>
    <t>8-941</t>
  </si>
  <si>
    <t>8-942</t>
  </si>
  <si>
    <t>8-943</t>
  </si>
  <si>
    <t>8-944</t>
  </si>
  <si>
    <t>8-1040</t>
  </si>
  <si>
    <t>8-1055</t>
  </si>
  <si>
    <t>8-1056</t>
  </si>
  <si>
    <t>8-892.pdf</t>
  </si>
  <si>
    <t>8-893.pdf</t>
  </si>
  <si>
    <t>8-894.pdf</t>
  </si>
  <si>
    <t>8-895.pdf</t>
  </si>
  <si>
    <t>8-941.pdf</t>
  </si>
  <si>
    <t>8-942.pdf</t>
  </si>
  <si>
    <t>8-943.pdf</t>
  </si>
  <si>
    <t>8-944.pdf</t>
  </si>
  <si>
    <t>8-1040.pdf</t>
  </si>
  <si>
    <t>8-1055.pdf</t>
  </si>
  <si>
    <t>8-1056.pdf</t>
  </si>
  <si>
    <t>1 e.j. (važiuojant link Jasinskio g.)</t>
  </si>
  <si>
    <t>1 e.j. (važiuojant link Gedimino pr.)</t>
  </si>
  <si>
    <t>S ir GR</t>
  </si>
  <si>
    <t>Žemės sankasos gruntas (R - akmenys, rieduliai, grindinys; Ž - žvyras; S - smėlis; Ž ir S - žvyro ir smėlio mišinys; SD - smėlis dulkingas, smėlio ir dulkio mišinys; SM - smėlis molingas, smėlio ir molio mišinys; M - molis; D - dulkis; OM - molis su organinėmis priemaišomis; OD - dulkis su organinėmis priemaišomis; GR - gruntas; GR ir Ž - gruntas ir žvyras)</t>
  </si>
  <si>
    <t>SK ir S</t>
  </si>
  <si>
    <t>8-533</t>
  </si>
  <si>
    <t>8-534</t>
  </si>
  <si>
    <t>8-533.pdf</t>
  </si>
  <si>
    <t>8-534.pdf</t>
  </si>
  <si>
    <t>1 e.j. (važiuojant link Eišiškių plento)</t>
  </si>
  <si>
    <t>Kudirkos g.</t>
  </si>
  <si>
    <t>Mechankų g.</t>
  </si>
  <si>
    <t>8-804</t>
  </si>
  <si>
    <t>8-810</t>
  </si>
  <si>
    <t>8-811</t>
  </si>
  <si>
    <t>8-830</t>
  </si>
  <si>
    <t>8-835</t>
  </si>
  <si>
    <t>8-836</t>
  </si>
  <si>
    <t>8-837</t>
  </si>
  <si>
    <t>8-838</t>
  </si>
  <si>
    <t>8-804.pdf</t>
  </si>
  <si>
    <t>8-810.pdf</t>
  </si>
  <si>
    <t>8-811.pdf</t>
  </si>
  <si>
    <t>8-830.pdf</t>
  </si>
  <si>
    <t>8-835.pdf</t>
  </si>
  <si>
    <t>8-836.pdf</t>
  </si>
  <si>
    <t>8-837.pdf</t>
  </si>
  <si>
    <t>8-838.pdf</t>
  </si>
  <si>
    <t>M</t>
  </si>
  <si>
    <t>1 e.j. (važiuojant link Saulėtekio)</t>
  </si>
  <si>
    <t>2 e.j. (važiuojant link Saulėtekio)</t>
  </si>
  <si>
    <t>Nemenčinės pl.</t>
  </si>
  <si>
    <t>8-487</t>
  </si>
  <si>
    <t>8-488</t>
  </si>
  <si>
    <t>8-487.pdf</t>
  </si>
  <si>
    <t>8-488.pdf</t>
  </si>
  <si>
    <t>1 e.j. (važiuojant link Verkių g.)</t>
  </si>
  <si>
    <t>Kareivių g.</t>
  </si>
  <si>
    <t>Pramogų Arena</t>
  </si>
  <si>
    <t>Ozo g.</t>
  </si>
  <si>
    <t>8-659</t>
  </si>
  <si>
    <t>8-660</t>
  </si>
  <si>
    <t>8-659.pdf</t>
  </si>
  <si>
    <t>8-660.pdf</t>
  </si>
  <si>
    <t> 6064036</t>
  </si>
  <si>
    <t>Laisvės pr.</t>
  </si>
  <si>
    <t>8-657</t>
  </si>
  <si>
    <t>8-658</t>
  </si>
  <si>
    <t>Gedimino technikos universitetas (važiuojant link Nemenčinės pl.)</t>
  </si>
  <si>
    <t>Gedimino technikos universitetas (važiuojant nuo Nemenčinės pl.)</t>
  </si>
  <si>
    <t>8-657.pdf</t>
  </si>
  <si>
    <t>8-658.pdf</t>
  </si>
  <si>
    <t>Saulėtekio al.</t>
  </si>
  <si>
    <t>8-860</t>
  </si>
  <si>
    <t>1 e.j. (važiuojant link Kalnėnų g.)</t>
  </si>
  <si>
    <t>8-860.pdf</t>
  </si>
  <si>
    <t>Vengrų g.</t>
  </si>
  <si>
    <t>Verkių g.</t>
  </si>
  <si>
    <t>8-465</t>
  </si>
  <si>
    <t>8-466</t>
  </si>
  <si>
    <t>8-467</t>
  </si>
  <si>
    <t>8-468</t>
  </si>
  <si>
    <t>8-465.pdf</t>
  </si>
  <si>
    <t>8-466.pdf</t>
  </si>
  <si>
    <t>8-467.pdf</t>
  </si>
  <si>
    <t>8-468.pdf</t>
  </si>
  <si>
    <t>Sluoknsis (AC - asfalto danga; B - betono danga; TR - trinkelių, plytelių, grindinio danga; Ž - žvyro danga; SK ir Ž - skaldos ir žvyro mišinys)</t>
  </si>
  <si>
    <t>8-555</t>
  </si>
  <si>
    <t>8-556</t>
  </si>
  <si>
    <t>8-557</t>
  </si>
  <si>
    <t>8-558</t>
  </si>
  <si>
    <t>8-559</t>
  </si>
  <si>
    <t>8-560</t>
  </si>
  <si>
    <t>8-561</t>
  </si>
  <si>
    <t>8-562</t>
  </si>
  <si>
    <t>8-555.pdf</t>
  </si>
  <si>
    <t>8-556.pdf</t>
  </si>
  <si>
    <t>8-557.pdf</t>
  </si>
  <si>
    <t>8-558.pdf</t>
  </si>
  <si>
    <t>8-559.pdf</t>
  </si>
  <si>
    <t>8-560.pdf</t>
  </si>
  <si>
    <t>8-561.pdf</t>
  </si>
  <si>
    <t>8-562.pdf</t>
  </si>
  <si>
    <t>1 e.j. (važiuojant link oro uosto)</t>
  </si>
  <si>
    <t>1 e.j. (važiuojant link Tūkstantmečio g.)</t>
  </si>
  <si>
    <t>4 e.j. (važiuojant link Minsko pl.)</t>
  </si>
  <si>
    <t>2 e.j. (važiuojant link cento)</t>
  </si>
  <si>
    <t>2 e.j. (važiuojant link Nemėžio)</t>
  </si>
  <si>
    <t>2 e.j. (važiuojant link Žirnių g.)</t>
  </si>
  <si>
    <t>Žirnių g.-Minsko pl.-Liepkalnio g . sankryža</t>
  </si>
  <si>
    <t>8-1122</t>
  </si>
  <si>
    <t>1 e.j. (važiuojant link Minsko pl.)</t>
  </si>
  <si>
    <t>8-1122.pdf</t>
  </si>
  <si>
    <t>SD</t>
  </si>
  <si>
    <t>8-1120</t>
  </si>
  <si>
    <t>Tiškevičiaus g. ir E. Andrė g. sankryža</t>
  </si>
  <si>
    <t>Gurių g.</t>
  </si>
  <si>
    <t>8-1120.pdf</t>
  </si>
  <si>
    <t>1 e.j. (važiuojant link E. Andrė g.)</t>
  </si>
  <si>
    <t>8-1134</t>
  </si>
  <si>
    <t>8-1134.pdf</t>
  </si>
  <si>
    <t>8-1136</t>
  </si>
  <si>
    <t>8-1136.pdf</t>
  </si>
  <si>
    <t>Sluoknsis (HD - hidrauliniais rišikliais surištas pagrindas; SK- skalda; ŽV - žvyras; SK ir Ž - skaldos ir žvyro mišinys; S - smėlis; Ž ir S - žvyro ir smėlio mišinys; GR - gruntas; R - rieduliai, akmenys, grindinys; RA - naudoto asfalto granulės; SK ir S - skaldos ir smėlio mišinys; SD - smėlis dulkingas, smėlio ir dulkio mišinys)</t>
  </si>
  <si>
    <t>Sluoknsis (SK- skalda; ŽV - žvyras; S - smėlis; GR - gruntas; SK ir Ž - skaldos ir žvyro mišinys; R - rieduliai, akmenys, grindinys; SM - smėlis molingas, smėlio ir molio mišinys; S ir GR - smėlio ir grunto mišinys; GR ir ST - grunto ir statybinio laužo mišinys; SK ir S - skaldos ir smėlio mišinys; M - molis; RA - naudoto asfalto granulės)</t>
  </si>
  <si>
    <t>Asanavičiūtės g.</t>
  </si>
  <si>
    <t>8-1137</t>
  </si>
  <si>
    <t>8-1137.pdf</t>
  </si>
  <si>
    <t>8-1138</t>
  </si>
  <si>
    <t>Spaudos rūmai (k.p)</t>
  </si>
  <si>
    <t>8-1138.pdf</t>
  </si>
  <si>
    <t>8-1139</t>
  </si>
  <si>
    <t>Viršuliškės (d.p.)</t>
  </si>
  <si>
    <t>8-1139.pdf</t>
  </si>
  <si>
    <t>8-1140</t>
  </si>
  <si>
    <t>8-1140.pdf</t>
  </si>
  <si>
    <t>8-1141</t>
  </si>
  <si>
    <t>Viršuliškės (k.p.)</t>
  </si>
  <si>
    <t>8-1141.pdf</t>
  </si>
  <si>
    <t>8-1142</t>
  </si>
  <si>
    <t>8-1142.pdf</t>
  </si>
  <si>
    <t>T. Narbuto g.</t>
  </si>
  <si>
    <t>8-1143</t>
  </si>
  <si>
    <t>8-1143.pdf</t>
  </si>
  <si>
    <t>8-1144</t>
  </si>
  <si>
    <t>Laisvės pr. (k.p.)</t>
  </si>
  <si>
    <t>8-1144.pdf</t>
  </si>
  <si>
    <t>Saulėtekis (k.p.)</t>
  </si>
  <si>
    <t>8-1145</t>
  </si>
  <si>
    <t>8-1145.pdf</t>
  </si>
  <si>
    <t>8-1146</t>
  </si>
  <si>
    <t>8-1146.pdf</t>
  </si>
  <si>
    <t>Gedimino technikos universitetas (k.p.)</t>
  </si>
  <si>
    <t>8-1147</t>
  </si>
  <si>
    <t>8-1147.pdf</t>
  </si>
  <si>
    <t>8-1148</t>
  </si>
  <si>
    <t>8-1148.pdf</t>
  </si>
  <si>
    <t>Ateities g.</t>
  </si>
  <si>
    <t>8-1149</t>
  </si>
  <si>
    <t>8-1149.pdf</t>
  </si>
  <si>
    <t>Ateities  (d.p.)</t>
  </si>
  <si>
    <t>Tauragnų  (k.p)</t>
  </si>
  <si>
    <t>Tauragnų  (d.p)</t>
  </si>
  <si>
    <t>Giedraičių  (d.p.)</t>
  </si>
  <si>
    <t>Viršuliškių  (prie PC "Mada")</t>
  </si>
  <si>
    <t>Viršuliškių  (važiuojant nuo T. Narbuto g.)</t>
  </si>
  <si>
    <t>Sietyno  (k.p)</t>
  </si>
  <si>
    <t>Teodoro Narbuto  (d.p.)</t>
  </si>
  <si>
    <t>8-1150</t>
  </si>
  <si>
    <t>8-1150.pdf</t>
  </si>
  <si>
    <t>Gelvonų (k.p.)</t>
  </si>
  <si>
    <t>Gelvonų g.</t>
  </si>
  <si>
    <t>8-1151</t>
  </si>
  <si>
    <t>Karoliniškių poliklinika (d.p.)</t>
  </si>
  <si>
    <t>8-1151.pdf</t>
  </si>
  <si>
    <t>8-1152</t>
  </si>
  <si>
    <t>8-1152.pdf</t>
  </si>
  <si>
    <t>Savanorių prospektas (d.p.)</t>
  </si>
  <si>
    <t>8-1153</t>
  </si>
  <si>
    <t>8-1153.pdf</t>
  </si>
  <si>
    <t>Gelvonėlio (k.p.)</t>
  </si>
  <si>
    <t>8-1154</t>
  </si>
  <si>
    <t>8-1154.pdf</t>
  </si>
  <si>
    <t>Televizijos bokštas (k.p.)</t>
  </si>
  <si>
    <t>8-1155</t>
  </si>
  <si>
    <t>Gedimino technikos universitetas (d.p.)</t>
  </si>
  <si>
    <t>8-1155.pdf</t>
  </si>
  <si>
    <t>Savanorių pr.</t>
  </si>
  <si>
    <t>8-1156</t>
  </si>
  <si>
    <t>8-1156.pdf</t>
  </si>
  <si>
    <t>Atminties (k.p.)</t>
  </si>
  <si>
    <t>Žirmūnų g.</t>
  </si>
  <si>
    <t>8-1157</t>
  </si>
  <si>
    <t>8-1157.pdf</t>
  </si>
  <si>
    <t>Kareivių (k.p.)</t>
  </si>
  <si>
    <t>Žirmūnų (k.p.)</t>
  </si>
  <si>
    <t>8-1158</t>
  </si>
  <si>
    <t>8-1158.pdf</t>
  </si>
  <si>
    <t>8-1159</t>
  </si>
  <si>
    <t>Atminties (d.p.)</t>
  </si>
  <si>
    <t>8-1159.pdf</t>
  </si>
  <si>
    <t>Erfurto g.</t>
  </si>
  <si>
    <t>8-1160</t>
  </si>
  <si>
    <t>Lazdynai (k.p.)</t>
  </si>
  <si>
    <t>8-1160.pdf</t>
  </si>
  <si>
    <t>8-1161</t>
  </si>
  <si>
    <t>8-1161.pdf</t>
  </si>
  <si>
    <t>2 e.j. (važiuojant link Kareivių g.)</t>
  </si>
  <si>
    <t>8-1162</t>
  </si>
  <si>
    <t>3 e.j. (važiuojant link centro)</t>
  </si>
  <si>
    <t>8-1162.pdf</t>
  </si>
  <si>
    <t>8-1163</t>
  </si>
  <si>
    <t>4 e.j. (važiuojant link Žirmūnų g.)</t>
  </si>
  <si>
    <t>8-1163.pdf</t>
  </si>
  <si>
    <t>Žemaitės g.</t>
  </si>
  <si>
    <t>8-1164</t>
  </si>
  <si>
    <t>3 e.j. (važiuojant link Savanorių pr.)</t>
  </si>
  <si>
    <t>8-1164.pdf</t>
  </si>
  <si>
    <t>8-1165</t>
  </si>
  <si>
    <t>2 e.j.</t>
  </si>
  <si>
    <t>8-1165.pdf</t>
  </si>
  <si>
    <t>V. Pietario g.</t>
  </si>
  <si>
    <t>8-1166</t>
  </si>
  <si>
    <t>8-1166.pdf</t>
  </si>
  <si>
    <t>3 e.j. (važiuojant link Žemaitės g.)</t>
  </si>
  <si>
    <t>8-1167</t>
  </si>
  <si>
    <t>8-1167.pdf</t>
  </si>
  <si>
    <t>1 e.j.</t>
  </si>
  <si>
    <t>8-1168.pdf</t>
  </si>
  <si>
    <t>8-1169</t>
  </si>
  <si>
    <t>Vingis (d.p.)</t>
  </si>
  <si>
    <t>8-1169.pdf</t>
  </si>
  <si>
    <t>Žvėrynas (d.p.)</t>
  </si>
  <si>
    <t>Vilniaus g.</t>
  </si>
  <si>
    <t>Vinco Kudirkos aikštė (d.p.)</t>
  </si>
  <si>
    <t>8-1170</t>
  </si>
  <si>
    <t>8-1170.pdf</t>
  </si>
  <si>
    <t>8-1171</t>
  </si>
  <si>
    <t>Žaliasis tiltas (k.p.)</t>
  </si>
  <si>
    <t>8-1171.pdf</t>
  </si>
  <si>
    <t>Pylimo g.</t>
  </si>
  <si>
    <t>Reformatų</t>
  </si>
  <si>
    <t>8-1172</t>
  </si>
  <si>
    <t>8-1172.pdf</t>
  </si>
  <si>
    <t>8-1173</t>
  </si>
  <si>
    <t>8-1173.pdf</t>
  </si>
  <si>
    <t>Šilo tiltas (k.p.)</t>
  </si>
  <si>
    <t>Ugnegiasių  (d.p.)</t>
  </si>
  <si>
    <t>Ugnegiasių  (k.p.)</t>
  </si>
  <si>
    <t>Leono Sapiegos (d.p.)</t>
  </si>
  <si>
    <t>FWD</t>
  </si>
  <si>
    <t>Centrinė g.</t>
  </si>
  <si>
    <t>1 e.j. (važiuojant link Kairėnų g.)</t>
  </si>
  <si>
    <t>1 e.j. (važiuojant link Šiaurės g.)</t>
  </si>
  <si>
    <t>1 e.j. (važiuojant link Švitrigailos g.)</t>
  </si>
  <si>
    <t>1 e.j. (važiuojant link Geležinkelio g.)</t>
  </si>
  <si>
    <t>Drujos g.</t>
  </si>
  <si>
    <t>1 e.j. (važiuojant link Olandų g.)</t>
  </si>
  <si>
    <t>1 e.j. (važiuojant link S. Batoro g.)</t>
  </si>
  <si>
    <t>Dūmų g.</t>
  </si>
  <si>
    <t>Dunojaus g.</t>
  </si>
  <si>
    <t>Eišiškių pl.</t>
  </si>
  <si>
    <t>1 e.j. (važiuojant link Skirgiškių g.)</t>
  </si>
  <si>
    <t>Europos Parko g.</t>
  </si>
  <si>
    <t>1 e.j. (važiuojant link Žaliųjų Ežerų g.)</t>
  </si>
  <si>
    <t>1 e.j. (važiuojant link Pempių g.)</t>
  </si>
  <si>
    <t>G. Žemkalnio g.</t>
  </si>
  <si>
    <t>1 e.j. (važiuojant link Vilniaus g.)</t>
  </si>
  <si>
    <t>Galvės g.</t>
  </si>
  <si>
    <t>1 e.j. (važiuojant link Savanorių pr.)</t>
  </si>
  <si>
    <t>Geležinkelio g.</t>
  </si>
  <si>
    <t>1 e.j. (važiuojant link Naugarduko g.)</t>
  </si>
  <si>
    <t>Ieškmininkų g.</t>
  </si>
  <si>
    <t>1 e.j. (važiuojant link Panerių g.)</t>
  </si>
  <si>
    <t>1 e.j. (važiuojant link Nemenčinės pl.)</t>
  </si>
  <si>
    <t>1 e.j. (važiuojant link Centrinės g.)</t>
  </si>
  <si>
    <t>1 e.j. (važiuojant link Ukmergės g.)</t>
  </si>
  <si>
    <t>Konstitucijos pr.</t>
  </si>
  <si>
    <t>1 e.j. (važiuojant link Kalvarijų g.)</t>
  </si>
  <si>
    <t>Lentvario g.</t>
  </si>
  <si>
    <t>1 e.j. (važiuojant link Galvės g.)</t>
  </si>
  <si>
    <t>92-Liepkalnio g.</t>
  </si>
  <si>
    <t>93-Liepkalnio g.</t>
  </si>
  <si>
    <t>1 e.j. (važiuojant link Aušros Vartų g.)</t>
  </si>
  <si>
    <t>1 e.j. (važiuojant link Jašiūnų g.)</t>
  </si>
  <si>
    <t>1 e.j. (važiuojant link M. Lietuvio g.)</t>
  </si>
  <si>
    <t>Mokslininkų g.</t>
  </si>
  <si>
    <t>1 e.j. (važiuojant link Santariškių)</t>
  </si>
  <si>
    <t>1 e.j. (važiuojant link Didžiosios riešės)</t>
  </si>
  <si>
    <t>Molėtų pl.</t>
  </si>
  <si>
    <t>1 e.j. (važiuojant link Geležinio Vilko g.)</t>
  </si>
  <si>
    <t>1 e.j. (važiuojant link Vilkpėdės g.)</t>
  </si>
  <si>
    <t>Naugarduko g.</t>
  </si>
  <si>
    <t>1 e.j. (važiuojant link Pylimo g.)</t>
  </si>
  <si>
    <t>1 e.j. (važiuojant link Europos Parko g.)</t>
  </si>
  <si>
    <t>Naujanerių Sodų 1-oji g.)</t>
  </si>
  <si>
    <t>1 e.j. (važiuojant link Naujanerių Sodų 2-osios g.)</t>
  </si>
  <si>
    <t>1 e.j. (važiuojant link Antakalnio g.)</t>
  </si>
  <si>
    <t>Olandų g.</t>
  </si>
  <si>
    <t>1 e.j. (važiuojant link Drujos g.)</t>
  </si>
  <si>
    <t>1 e.j. (važiuojant link Ąžuolyno g.)</t>
  </si>
  <si>
    <t>Pagubės g.</t>
  </si>
  <si>
    <t>Panerių g.</t>
  </si>
  <si>
    <t>1 e.j. (važiuojant link Šumsko pl.)</t>
  </si>
  <si>
    <t>Pergalės g.</t>
  </si>
  <si>
    <t>1 e.j. (važiuojant link Pramonės g.)</t>
  </si>
  <si>
    <t>1 e.j. (važiuojant link Čekoniškių g.)</t>
  </si>
  <si>
    <t>Pilaitės pr.</t>
  </si>
  <si>
    <t>1 e.j. (važiuojant link T. Narbuto g.)</t>
  </si>
  <si>
    <t>1 e.j. (važiuojant link Lytos g.)</t>
  </si>
  <si>
    <t>Pramonės g.</t>
  </si>
  <si>
    <t>1 e.j. (važiuojant link Gariūnų)</t>
  </si>
  <si>
    <t>S. Batoro g.</t>
  </si>
  <si>
    <t>Sukilėlių g.</t>
  </si>
  <si>
    <t>1 e.j. (važiuojant link Dunojaus g.)</t>
  </si>
  <si>
    <t>1 e.j. (važiuojant link Konstitucijos pr.)</t>
  </si>
  <si>
    <t>Šeimyniškių g.</t>
  </si>
  <si>
    <t>1 e.j. (važiuojant link Žirmūnų g.)</t>
  </si>
  <si>
    <t>1 e.j. (važiuojant link Dūmų g.)</t>
  </si>
  <si>
    <t>Šiaurės g.</t>
  </si>
  <si>
    <t>1 e.j. (važiuojant link Pilaitės pr.)</t>
  </si>
  <si>
    <t>1 e.j. (važiuojant link Grikienių g.)</t>
  </si>
  <si>
    <t>Tarandės g.</t>
  </si>
  <si>
    <t>1 e.j. (važiuojant link Salotės g.)</t>
  </si>
  <si>
    <t>Taurupės g.</t>
  </si>
  <si>
    <t>1 e.j. (važiuojant link L. Asanavičiūtės g.)</t>
  </si>
  <si>
    <t>1 e.j. (važiuojant link Riešės)</t>
  </si>
  <si>
    <t>Ukmergės g.</t>
  </si>
  <si>
    <t>1 e.j. (važiuojant link S. Konarskio g.)</t>
  </si>
  <si>
    <t>Vilkpėdės g.</t>
  </si>
  <si>
    <t>Zietelos g.</t>
  </si>
  <si>
    <t>1 e.j. (važiuojant link Priekulės g.)</t>
  </si>
  <si>
    <t>Zujūnų g.</t>
  </si>
  <si>
    <t>Žaliųjų Ežerų g.</t>
  </si>
  <si>
    <t>1 e.j. (važiuojant link Naujanerių g.)</t>
  </si>
  <si>
    <t>1 e.j. (važiuojant link Santariškių g.)</t>
  </si>
  <si>
    <t>1 e.j. (važiuojant link Tuskulėnų g.)</t>
  </si>
  <si>
    <t>1 e.j. (važiuojant link Trinapolio g.)</t>
  </si>
  <si>
    <t>Žvalgų g.</t>
  </si>
  <si>
    <t>Kovo 11-osios g.</t>
  </si>
  <si>
    <t>1 e.j. (važiuojant link Šviesos g.)</t>
  </si>
  <si>
    <t>Šviesos g.</t>
  </si>
  <si>
    <t>1 e.j. (važiuojant link Afindevičių g.)</t>
  </si>
  <si>
    <t>1 e.j. (važiuojant link Kovo 11-osios g.)</t>
  </si>
  <si>
    <t>1 e.j. (važiuojant link Liepkalnio g.)</t>
  </si>
  <si>
    <t>1 e.j. (važiuojant link Rasų g.)</t>
  </si>
  <si>
    <t>1 e.j. (važiuojant link Dariaus ir Girėno g.)</t>
  </si>
  <si>
    <t>1 e.j. (važiuojant link Kirtimų g.)</t>
  </si>
  <si>
    <t>1 e.j. (važiuojant link Sodų g.)</t>
  </si>
  <si>
    <t>1 e.j (važiuojant link Minsko pl.)</t>
  </si>
  <si>
    <t>1 e.j (važiuojant link Dunojaus g.)</t>
  </si>
  <si>
    <t>1 e.j.  (važiuojant link Naujanerių g.)</t>
  </si>
  <si>
    <t>1 e.j. (važiuojant link Didžiųjų Gulbinų 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</si>
</sst>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  <font>
      <sz val="11"/>
      <color rgb="FF000000"/>
      <name val="Times New Roman"/>
      <family val="1"/>
      <charset val="186"/>
    </font>
    <font>
      <sz val="9"/>
      <color indexed="81"/>
      <name val="Tahoma"/>
      <family val="2"/>
      <charset val="186"/>
    </font>
    <font>
      <b/>
      <sz val="9"/>
      <color indexed="81"/>
      <name val="Tahoma"/>
      <family val="2"/>
      <charset val="186"/>
    </font>
    <font>
      <u/>
      <sz val="11"/>
      <color theme="10"/>
      <name val="Calibri"/>
      <family val="2"/>
      <charset val="186"/>
      <scheme val="minor"/>
    </font>
    <font>
      <u/>
      <sz val="11"/>
      <color theme="10"/>
      <name val="Times New Roman"/>
      <family val="1"/>
      <charset val="186"/>
    </font>
    <font>
      <sz val="11"/>
      <name val="Times New Roman"/>
      <family val="1"/>
      <charset val="186"/>
    </font>
    <font>
      <sz val="11"/>
      <color rgb="FF000000"/>
      <name val="Calibri"/>
      <family val="1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4" xfId="0" applyFont="1" applyFill="1" applyBorder="1"/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2" fillId="0" borderId="1" xfId="0" applyFont="1" applyBorder="1"/>
    <xf numFmtId="0" fontId="0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Bandym&#371;%20protokolai/Kalvarij&#371;%20g/8-868.pdf" TargetMode="External"/><Relationship Id="rId117" Type="http://schemas.openxmlformats.org/officeDocument/2006/relationships/hyperlink" Target="Bandym&#371;%20protokolai/T.%20Narbuto%20g/8-1143.pdf" TargetMode="External"/><Relationship Id="rId21" Type="http://schemas.openxmlformats.org/officeDocument/2006/relationships/hyperlink" Target="Bandym&#371;%20protokolai/Kair&#279;n&#371;%20g/8-554.pdf" TargetMode="External"/><Relationship Id="rId42" Type="http://schemas.openxmlformats.org/officeDocument/2006/relationships/hyperlink" Target="Bandym&#371;%20protokolai/Kos&#269;iu&#353;kos/8-571.pdf" TargetMode="External"/><Relationship Id="rId47" Type="http://schemas.openxmlformats.org/officeDocument/2006/relationships/hyperlink" Target="Bandym&#371;%20protokolai/Kudirkos%20g/8-1056.pdf" TargetMode="External"/><Relationship Id="rId63" Type="http://schemas.openxmlformats.org/officeDocument/2006/relationships/hyperlink" Target="Bandym&#371;%20protokolai/Nemen&#269;in&#279;s%20pl/8-837.pdf" TargetMode="External"/><Relationship Id="rId68" Type="http://schemas.openxmlformats.org/officeDocument/2006/relationships/hyperlink" Target="Bandym&#371;%20protokolai/Saul&#279;tekio%20al/8-657.pdf" TargetMode="External"/><Relationship Id="rId84" Type="http://schemas.openxmlformats.org/officeDocument/2006/relationships/hyperlink" Target="Bandym&#371;%20protokolai/Ti&#353;kevi&#269;iaus%20g/8-1120.pdf" TargetMode="External"/><Relationship Id="rId89" Type="http://schemas.openxmlformats.org/officeDocument/2006/relationships/hyperlink" Target="Bandym&#371;%20protokolai/Asanavi&#269;i&#363;t&#279;s%20g/8-1140.pdf" TargetMode="External"/><Relationship Id="rId112" Type="http://schemas.openxmlformats.org/officeDocument/2006/relationships/hyperlink" Target="Bandym&#371;%20protokolai/Saul&#279;tekio%20al/8-1155.pdf" TargetMode="External"/><Relationship Id="rId16" Type="http://schemas.openxmlformats.org/officeDocument/2006/relationships/hyperlink" Target="Bandym&#371;%20protokolai/Kair&#279;n&#371;%20g/8-546.pdf" TargetMode="External"/><Relationship Id="rId107" Type="http://schemas.openxmlformats.org/officeDocument/2006/relationships/hyperlink" Target="Bandym&#371;%20protokolai/Laisv&#279;s%20pr/8-1154.pdf" TargetMode="External"/><Relationship Id="rId11" Type="http://schemas.openxmlformats.org/officeDocument/2006/relationships/hyperlink" Target="Bandym&#371;%20protokolai/Antakalnio%20g/8-715.pdf" TargetMode="External"/><Relationship Id="rId32" Type="http://schemas.openxmlformats.org/officeDocument/2006/relationships/hyperlink" Target="Bandym&#371;%20protokolai/Jeruzal&#279;s/8-1111.pdf" TargetMode="External"/><Relationship Id="rId37" Type="http://schemas.openxmlformats.org/officeDocument/2006/relationships/hyperlink" Target="Bandym&#371;%20protokolai/Kos&#269;iu&#353;kos/8-566.pdf" TargetMode="External"/><Relationship Id="rId53" Type="http://schemas.openxmlformats.org/officeDocument/2006/relationships/hyperlink" Target="Bandym&#371;%20protokolai/Kudirkos%20g/8-941.pdf" TargetMode="External"/><Relationship Id="rId58" Type="http://schemas.openxmlformats.org/officeDocument/2006/relationships/hyperlink" Target="Bandym&#371;%20protokolai/Nemen&#269;in&#279;s%20pl/8-810.pdf" TargetMode="External"/><Relationship Id="rId74" Type="http://schemas.openxmlformats.org/officeDocument/2006/relationships/hyperlink" Target="Bandym&#371;%20protokolai/Verki&#371;%20g/8-468.pdf" TargetMode="External"/><Relationship Id="rId79" Type="http://schemas.openxmlformats.org/officeDocument/2006/relationships/hyperlink" Target="Bandym&#371;%20protokolai/&#381;irni&#371;%20g/8-559.pdf" TargetMode="External"/><Relationship Id="rId102" Type="http://schemas.openxmlformats.org/officeDocument/2006/relationships/hyperlink" Target="Bandym&#371;%20protokolai/Laisv&#279;s%20pr/8-1134.pdf" TargetMode="External"/><Relationship Id="rId123" Type="http://schemas.openxmlformats.org/officeDocument/2006/relationships/hyperlink" Target="Bandym&#371;%20protokolai/&#381;irm&#363;n&#371;%20g/8-1158.pdf" TargetMode="External"/><Relationship Id="rId5" Type="http://schemas.openxmlformats.org/officeDocument/2006/relationships/hyperlink" Target="Bandym&#371;%20protokolai/Antakalnio%20g/8-551.pdf" TargetMode="External"/><Relationship Id="rId61" Type="http://schemas.openxmlformats.org/officeDocument/2006/relationships/hyperlink" Target="Bandym&#371;%20protokolai/Nemen&#269;in&#279;s%20pl/8-835.pdf" TargetMode="External"/><Relationship Id="rId82" Type="http://schemas.openxmlformats.org/officeDocument/2006/relationships/hyperlink" Target="Bandym&#371;%20protokolai/&#381;irni&#371;%20g/8-562.pdf" TargetMode="External"/><Relationship Id="rId90" Type="http://schemas.openxmlformats.org/officeDocument/2006/relationships/hyperlink" Target="Bandym&#371;%20protokolai/Asanavi&#269;i&#363;t&#279;s%20g/8-1151.pdf" TargetMode="External"/><Relationship Id="rId95" Type="http://schemas.openxmlformats.org/officeDocument/2006/relationships/hyperlink" Target="Bandym&#371;%20protokolai/Gelvon&#371;%20g/8-1153.pdf" TargetMode="External"/><Relationship Id="rId19" Type="http://schemas.openxmlformats.org/officeDocument/2006/relationships/hyperlink" Target="Bandym&#371;%20protokolai/Kair&#279;n&#371;%20g/8-552.pdf" TargetMode="External"/><Relationship Id="rId14" Type="http://schemas.openxmlformats.org/officeDocument/2006/relationships/hyperlink" Target="Bandym&#371;%20protokolai/Dariaus%20ir%20Gir&#279;no%20g/8-839.pdf" TargetMode="External"/><Relationship Id="rId22" Type="http://schemas.openxmlformats.org/officeDocument/2006/relationships/hyperlink" Target="Bandym&#371;%20protokolai/Kair&#279;n&#371;%20g/8-634.pdf" TargetMode="External"/><Relationship Id="rId27" Type="http://schemas.openxmlformats.org/officeDocument/2006/relationships/hyperlink" Target="Bandym&#371;%20protokolai/Kalvarij&#371;%20g/8-869.pdf" TargetMode="External"/><Relationship Id="rId30" Type="http://schemas.openxmlformats.org/officeDocument/2006/relationships/hyperlink" Target="Bandym&#371;%20protokolai/Kalvarij&#371;%20g/8-872.pdf" TargetMode="External"/><Relationship Id="rId35" Type="http://schemas.openxmlformats.org/officeDocument/2006/relationships/hyperlink" Target="Bandym&#371;%20protokolai/Kos&#269;iu&#353;kos/8-564.pdf" TargetMode="External"/><Relationship Id="rId43" Type="http://schemas.openxmlformats.org/officeDocument/2006/relationships/hyperlink" Target="Bandym&#371;%20protokolai/Kos&#269;iu&#353;kos/8-572.pdf" TargetMode="External"/><Relationship Id="rId48" Type="http://schemas.openxmlformats.org/officeDocument/2006/relationships/hyperlink" Target="Bandym&#371;%20protokolai/Kudirkos%20g/8-1040.pdf" TargetMode="External"/><Relationship Id="rId56" Type="http://schemas.openxmlformats.org/officeDocument/2006/relationships/hyperlink" Target="Bandym&#371;%20protokolai/Mechanik&#371;%20g/8-534.pdf" TargetMode="External"/><Relationship Id="rId64" Type="http://schemas.openxmlformats.org/officeDocument/2006/relationships/hyperlink" Target="Bandym&#371;%20protokolai/Nemen&#269;in&#279;s%20pl/8-838.pdf" TargetMode="External"/><Relationship Id="rId69" Type="http://schemas.openxmlformats.org/officeDocument/2006/relationships/hyperlink" Target="Bandym&#371;%20protokolai/Saul&#279;tekio%20al/8-658.pdf" TargetMode="External"/><Relationship Id="rId77" Type="http://schemas.openxmlformats.org/officeDocument/2006/relationships/hyperlink" Target="Bandym&#371;%20protokolai/&#381;irni&#371;%20g/8-557.pdf" TargetMode="External"/><Relationship Id="rId100" Type="http://schemas.openxmlformats.org/officeDocument/2006/relationships/hyperlink" Target="Bandym&#371;%20protokolai/Kalvarij&#371;%20g/8-1171.pdf" TargetMode="External"/><Relationship Id="rId105" Type="http://schemas.openxmlformats.org/officeDocument/2006/relationships/hyperlink" Target="Bandym&#371;%20protokolai/Laisv&#279;s%20pr/8-1141.pdf" TargetMode="External"/><Relationship Id="rId113" Type="http://schemas.openxmlformats.org/officeDocument/2006/relationships/hyperlink" Target="Bandym&#371;%20protokolai/Savanori&#371;%20pr/8-1152.pdf" TargetMode="External"/><Relationship Id="rId118" Type="http://schemas.openxmlformats.org/officeDocument/2006/relationships/hyperlink" Target="Bandym&#371;%20protokolai/T.%20Narbuto%20g/8-1169.pdf" TargetMode="External"/><Relationship Id="rId8" Type="http://schemas.openxmlformats.org/officeDocument/2006/relationships/hyperlink" Target="Bandym&#371;%20protokolai/Antakalnio%20g/8-705.pdf" TargetMode="External"/><Relationship Id="rId51" Type="http://schemas.openxmlformats.org/officeDocument/2006/relationships/hyperlink" Target="Bandym&#371;%20protokolai/Kudirkos%20g/8-942.pdf" TargetMode="External"/><Relationship Id="rId72" Type="http://schemas.openxmlformats.org/officeDocument/2006/relationships/hyperlink" Target="Bandym&#371;%20protokolai/Verki&#371;%20g/8-466.pdf" TargetMode="External"/><Relationship Id="rId80" Type="http://schemas.openxmlformats.org/officeDocument/2006/relationships/hyperlink" Target="Bandym&#371;%20protokolai/&#381;irni&#371;%20g/8-560.pdf" TargetMode="External"/><Relationship Id="rId85" Type="http://schemas.openxmlformats.org/officeDocument/2006/relationships/hyperlink" Target="Bandym&#371;%20protokolai/Ozo%20g/8-488.pdf" TargetMode="External"/><Relationship Id="rId93" Type="http://schemas.openxmlformats.org/officeDocument/2006/relationships/hyperlink" Target="Bandym&#371;%20protokolai/Ateities%20g/8-1148.pdf" TargetMode="External"/><Relationship Id="rId98" Type="http://schemas.openxmlformats.org/officeDocument/2006/relationships/hyperlink" Target="Bandym&#371;%20protokolai/Kalvarij&#371;%20g/8-1149.pdf" TargetMode="External"/><Relationship Id="rId121" Type="http://schemas.openxmlformats.org/officeDocument/2006/relationships/hyperlink" Target="Bandym&#371;%20protokolai/&#381;emait&#279;s%20g/8-1164.pdf" TargetMode="External"/><Relationship Id="rId3" Type="http://schemas.openxmlformats.org/officeDocument/2006/relationships/hyperlink" Target="Bandym&#371;%20protokolai/Antakalnio%20g/8-544.pdf" TargetMode="External"/><Relationship Id="rId12" Type="http://schemas.openxmlformats.org/officeDocument/2006/relationships/hyperlink" Target="Bandym&#371;%20protokolai/Bok&#353;to%20g/8-594.pdf" TargetMode="External"/><Relationship Id="rId17" Type="http://schemas.openxmlformats.org/officeDocument/2006/relationships/hyperlink" Target="Bandym&#371;%20protokolai/Kair&#279;n&#371;%20g/8-548.pdf" TargetMode="External"/><Relationship Id="rId25" Type="http://schemas.openxmlformats.org/officeDocument/2006/relationships/hyperlink" Target="Bandym&#371;%20protokolai/Kalvarij&#371;%20g/8-867.pdf" TargetMode="External"/><Relationship Id="rId33" Type="http://schemas.openxmlformats.org/officeDocument/2006/relationships/hyperlink" Target="Bandym&#371;%20protokolai/Jeruzal&#279;s/8-1112.pdf" TargetMode="External"/><Relationship Id="rId38" Type="http://schemas.openxmlformats.org/officeDocument/2006/relationships/hyperlink" Target="Bandym&#371;%20protokolai/Kos&#269;iu&#353;kos/8-567.pdf" TargetMode="External"/><Relationship Id="rId46" Type="http://schemas.openxmlformats.org/officeDocument/2006/relationships/hyperlink" Target="Bandym&#371;%20protokolai/Kudirkos%20g/8-894.pdf" TargetMode="External"/><Relationship Id="rId59" Type="http://schemas.openxmlformats.org/officeDocument/2006/relationships/hyperlink" Target="Bandym&#371;%20protokolai/Nemen&#269;in&#279;s%20pl/8-811.pdf" TargetMode="External"/><Relationship Id="rId67" Type="http://schemas.openxmlformats.org/officeDocument/2006/relationships/hyperlink" Target="Bandym&#371;%20protokolai/Laisv&#279;s%20pr/8-660.pdf" TargetMode="External"/><Relationship Id="rId103" Type="http://schemas.openxmlformats.org/officeDocument/2006/relationships/hyperlink" Target="Bandym&#371;%20protokolai/Laisv&#279;s%20pr/8-1138.pdf" TargetMode="External"/><Relationship Id="rId108" Type="http://schemas.openxmlformats.org/officeDocument/2006/relationships/hyperlink" Target="Bandym&#371;%20protokolai/Nemen&#269;in&#279;s%20pl/8-1145.pdf" TargetMode="External"/><Relationship Id="rId116" Type="http://schemas.openxmlformats.org/officeDocument/2006/relationships/hyperlink" Target="Bandym&#371;%20protokolai/Savanori&#371;%20pr/8-1168.pdf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Bandym&#371;%20protokolai/Kair&#279;n&#371;%20g/8-553.pdf" TargetMode="External"/><Relationship Id="rId41" Type="http://schemas.openxmlformats.org/officeDocument/2006/relationships/hyperlink" Target="Bandym&#371;%20protokolai/Kos&#269;iu&#353;kos/8-570.pdf" TargetMode="External"/><Relationship Id="rId54" Type="http://schemas.openxmlformats.org/officeDocument/2006/relationships/hyperlink" Target="Bandym&#371;%20protokolai/Kudirkos%20g/8-895.pdf" TargetMode="External"/><Relationship Id="rId62" Type="http://schemas.openxmlformats.org/officeDocument/2006/relationships/hyperlink" Target="Bandym&#371;%20protokolai/Nemen&#269;in&#279;s%20pl/8-836.pdf" TargetMode="External"/><Relationship Id="rId70" Type="http://schemas.openxmlformats.org/officeDocument/2006/relationships/hyperlink" Target="Bandym&#371;%20protokolai/Vengr&#371;%20g" TargetMode="External"/><Relationship Id="rId75" Type="http://schemas.openxmlformats.org/officeDocument/2006/relationships/hyperlink" Target="Bandym&#371;%20protokolai/&#381;irni&#371;%20g/8-555.pdf" TargetMode="External"/><Relationship Id="rId83" Type="http://schemas.openxmlformats.org/officeDocument/2006/relationships/hyperlink" Target="Bandym&#371;%20protokolai/Guri&#371;%20g/8-1122.pdf" TargetMode="External"/><Relationship Id="rId88" Type="http://schemas.openxmlformats.org/officeDocument/2006/relationships/hyperlink" Target="Bandym&#371;%20protokolai/Asanavi&#269;i&#363;t&#279;s%20g/8-1137.pdf" TargetMode="External"/><Relationship Id="rId91" Type="http://schemas.openxmlformats.org/officeDocument/2006/relationships/hyperlink" Target="Bandym&#371;%20protokolai/Asanavi&#269;i&#363;t&#279;s%20g/8-1156.pdf" TargetMode="External"/><Relationship Id="rId96" Type="http://schemas.openxmlformats.org/officeDocument/2006/relationships/hyperlink" Target="Bandym&#371;%20protokolai/Kalvarij&#371;%20g/8-1142.pdf" TargetMode="External"/><Relationship Id="rId111" Type="http://schemas.openxmlformats.org/officeDocument/2006/relationships/hyperlink" Target="Bandym&#371;%20protokolai/Saul&#279;tekio%20al/8-1146.pdf" TargetMode="External"/><Relationship Id="rId1" Type="http://schemas.openxmlformats.org/officeDocument/2006/relationships/hyperlink" Target="Bandym&#371;%20protokolai/Antakalnio%20g/8-542.pdf" TargetMode="External"/><Relationship Id="rId6" Type="http://schemas.openxmlformats.org/officeDocument/2006/relationships/hyperlink" Target="Bandym&#371;%20protokolai/Antakalnio%20g/8-573.pdf" TargetMode="External"/><Relationship Id="rId15" Type="http://schemas.openxmlformats.org/officeDocument/2006/relationships/hyperlink" Target="Bandym&#371;%20protokolai/Dariaus%20ir%20Gir&#279;no%20g/8-840.pdf" TargetMode="External"/><Relationship Id="rId23" Type="http://schemas.openxmlformats.org/officeDocument/2006/relationships/hyperlink" Target="Bandym&#371;%20protokolai/Kair&#279;n&#371;%20g/8-637.pdf" TargetMode="External"/><Relationship Id="rId28" Type="http://schemas.openxmlformats.org/officeDocument/2006/relationships/hyperlink" Target="Bandym&#371;%20protokolai/Kalvarij&#371;%20g/8-870.pdf" TargetMode="External"/><Relationship Id="rId36" Type="http://schemas.openxmlformats.org/officeDocument/2006/relationships/hyperlink" Target="Bandym&#371;%20protokolai/Kos&#269;iu&#353;kos/8-565.pdf" TargetMode="External"/><Relationship Id="rId49" Type="http://schemas.openxmlformats.org/officeDocument/2006/relationships/hyperlink" Target="Bandym&#371;%20protokolai/Kudirkos%20g/8-1055.pdf" TargetMode="External"/><Relationship Id="rId57" Type="http://schemas.openxmlformats.org/officeDocument/2006/relationships/hyperlink" Target="Bandym&#371;%20protokolai/Nemen&#269;in&#279;s%20pl/8-804.pdf" TargetMode="External"/><Relationship Id="rId106" Type="http://schemas.openxmlformats.org/officeDocument/2006/relationships/hyperlink" Target="Bandym&#371;%20protokolai/Laisv&#279;s%20pr/8-1144.pdf" TargetMode="External"/><Relationship Id="rId114" Type="http://schemas.openxmlformats.org/officeDocument/2006/relationships/hyperlink" Target="Bandym&#371;%20protokolai/Savanori&#371;%20pr/8-1165.pdf" TargetMode="External"/><Relationship Id="rId119" Type="http://schemas.openxmlformats.org/officeDocument/2006/relationships/hyperlink" Target="Bandym&#371;%20protokolai/Vilniaus%20g/8-1170.pdf" TargetMode="External"/><Relationship Id="rId10" Type="http://schemas.openxmlformats.org/officeDocument/2006/relationships/hyperlink" Target="Bandym&#371;%20protokolai/Antakalnio%20g/8-710.pdf" TargetMode="External"/><Relationship Id="rId31" Type="http://schemas.openxmlformats.org/officeDocument/2006/relationships/hyperlink" Target="Bandym&#371;%20protokolai/Gele&#382;inio%20vilko%20g/8-330.pdf" TargetMode="External"/><Relationship Id="rId44" Type="http://schemas.openxmlformats.org/officeDocument/2006/relationships/hyperlink" Target="Bandym&#371;%20protokolai/Kudirkos%20g/8-892.pdf" TargetMode="External"/><Relationship Id="rId52" Type="http://schemas.openxmlformats.org/officeDocument/2006/relationships/hyperlink" Target="Bandym&#371;%20protokolai/Kudirkos%20g/8-943.pdf" TargetMode="External"/><Relationship Id="rId60" Type="http://schemas.openxmlformats.org/officeDocument/2006/relationships/hyperlink" Target="Bandym&#371;%20protokolai/Nemen&#269;in&#279;s%20pl/8-830.pdf" TargetMode="External"/><Relationship Id="rId65" Type="http://schemas.openxmlformats.org/officeDocument/2006/relationships/hyperlink" Target="Bandym&#371;%20protokolai/Ozo%20g/8-487.pdf" TargetMode="External"/><Relationship Id="rId73" Type="http://schemas.openxmlformats.org/officeDocument/2006/relationships/hyperlink" Target="Bandym&#371;%20protokolai/Verki&#371;%20g/8-467.pdf" TargetMode="External"/><Relationship Id="rId78" Type="http://schemas.openxmlformats.org/officeDocument/2006/relationships/hyperlink" Target="Bandym&#371;%20protokolai/&#381;irni&#371;%20g/8-558.pdf" TargetMode="External"/><Relationship Id="rId81" Type="http://schemas.openxmlformats.org/officeDocument/2006/relationships/hyperlink" Target="Bandym&#371;%20protokolai/&#381;irni&#371;%20g/8-561.pdf" TargetMode="External"/><Relationship Id="rId86" Type="http://schemas.openxmlformats.org/officeDocument/2006/relationships/hyperlink" Target="Bandym&#371;%20protokolai/Antakalnio%20g/8-1136.pdf" TargetMode="External"/><Relationship Id="rId94" Type="http://schemas.openxmlformats.org/officeDocument/2006/relationships/hyperlink" Target="Bandym&#371;%20protokolai/Erfurto%20g/8-1160.pdf" TargetMode="External"/><Relationship Id="rId99" Type="http://schemas.openxmlformats.org/officeDocument/2006/relationships/hyperlink" Target="Bandym&#371;%20protokolai/Kalvarij&#371;%20g/8-1162.pdf" TargetMode="External"/><Relationship Id="rId101" Type="http://schemas.openxmlformats.org/officeDocument/2006/relationships/hyperlink" Target="Bandym&#371;%20protokolai/Kareivi&#371;%20g/8-1163.pdf" TargetMode="External"/><Relationship Id="rId122" Type="http://schemas.openxmlformats.org/officeDocument/2006/relationships/hyperlink" Target="Bandym&#371;%20protokolai/&#381;irm&#363;n&#371;%20g/8-1157.pdf" TargetMode="External"/><Relationship Id="rId4" Type="http://schemas.openxmlformats.org/officeDocument/2006/relationships/hyperlink" Target="Bandym&#371;%20protokolai/Antakalnio%20g/8-550.pdf" TargetMode="External"/><Relationship Id="rId9" Type="http://schemas.openxmlformats.org/officeDocument/2006/relationships/hyperlink" Target="Bandym&#371;%20protokolai/Antakalnio%20g/8-706.pdf" TargetMode="External"/><Relationship Id="rId13" Type="http://schemas.openxmlformats.org/officeDocument/2006/relationships/hyperlink" Target="Bandym&#371;%20protokolai/Bok&#353;to%20g/8-595.pdf" TargetMode="External"/><Relationship Id="rId18" Type="http://schemas.openxmlformats.org/officeDocument/2006/relationships/hyperlink" Target="Bandym&#371;%20protokolai/Kair&#279;n&#371;%20g/8-549.pdf" TargetMode="External"/><Relationship Id="rId39" Type="http://schemas.openxmlformats.org/officeDocument/2006/relationships/hyperlink" Target="Bandym&#371;%20protokolai/Kos&#269;iu&#353;kos/8-568.pdf" TargetMode="External"/><Relationship Id="rId109" Type="http://schemas.openxmlformats.org/officeDocument/2006/relationships/hyperlink" Target="Bandym&#371;%20protokolai/Ozo%20g/8-1161.pdf" TargetMode="External"/><Relationship Id="rId34" Type="http://schemas.openxmlformats.org/officeDocument/2006/relationships/hyperlink" Target="Bandym&#371;%20protokolai/Kos&#269;iu&#353;kos/8-563.pdf" TargetMode="External"/><Relationship Id="rId50" Type="http://schemas.openxmlformats.org/officeDocument/2006/relationships/hyperlink" Target="Bandym&#371;%20protokolai/Kudirkos%20g/8-944.pdf" TargetMode="External"/><Relationship Id="rId55" Type="http://schemas.openxmlformats.org/officeDocument/2006/relationships/hyperlink" Target="Bandym&#371;%20protokolai/Mechanik&#371;%20g/8-533.pdf" TargetMode="External"/><Relationship Id="rId76" Type="http://schemas.openxmlformats.org/officeDocument/2006/relationships/hyperlink" Target="Bandym&#371;%20protokolai/&#381;irni&#371;%20g/8-556.pdf" TargetMode="External"/><Relationship Id="rId97" Type="http://schemas.openxmlformats.org/officeDocument/2006/relationships/hyperlink" Target="Bandym&#371;%20protokolai/Kalvarij&#371;%20g/8-1147.pdf" TargetMode="External"/><Relationship Id="rId104" Type="http://schemas.openxmlformats.org/officeDocument/2006/relationships/hyperlink" Target="Bandym&#371;%20protokolai/Laisv&#279;s%20pr/8-1139.pdf" TargetMode="External"/><Relationship Id="rId120" Type="http://schemas.openxmlformats.org/officeDocument/2006/relationships/hyperlink" Target="Bandym&#371;%20protokolai/V.%20Pietario%20g/8-1166.pdf" TargetMode="External"/><Relationship Id="rId7" Type="http://schemas.openxmlformats.org/officeDocument/2006/relationships/hyperlink" Target="Bandym&#371;%20protokolai/Antakalnio%20g/8-574.pdf" TargetMode="External"/><Relationship Id="rId71" Type="http://schemas.openxmlformats.org/officeDocument/2006/relationships/hyperlink" Target="Bandym&#371;%20protokolai/Verki&#371;%20g/8-465.pdf" TargetMode="External"/><Relationship Id="rId92" Type="http://schemas.openxmlformats.org/officeDocument/2006/relationships/hyperlink" Target="Bandym&#371;%20protokolai/Asanavi&#269;i&#363;t&#279;s%20g/8-1159.pdf" TargetMode="External"/><Relationship Id="rId2" Type="http://schemas.openxmlformats.org/officeDocument/2006/relationships/hyperlink" Target="Bandym&#371;%20protokolai/Antakalnio%20g/8-543.pdf" TargetMode="External"/><Relationship Id="rId29" Type="http://schemas.openxmlformats.org/officeDocument/2006/relationships/hyperlink" Target="Bandym&#371;%20protokolai/Kalvarij&#371;%20g/8-871.pdf" TargetMode="External"/><Relationship Id="rId24" Type="http://schemas.openxmlformats.org/officeDocument/2006/relationships/hyperlink" Target="Bandym&#371;%20protokolai/Kalvarij&#371;%20g/8-866.pdf" TargetMode="External"/><Relationship Id="rId40" Type="http://schemas.openxmlformats.org/officeDocument/2006/relationships/hyperlink" Target="Bandym&#371;%20protokolai/Kos&#269;iu&#353;kos/8-569.pdf" TargetMode="External"/><Relationship Id="rId45" Type="http://schemas.openxmlformats.org/officeDocument/2006/relationships/hyperlink" Target="Bandym&#371;%20protokolai/Kudirkos%20g/8-893.pdf" TargetMode="External"/><Relationship Id="rId66" Type="http://schemas.openxmlformats.org/officeDocument/2006/relationships/hyperlink" Target="Bandym&#371;%20protokolai/Laisv&#279;s%20pr" TargetMode="External"/><Relationship Id="rId87" Type="http://schemas.openxmlformats.org/officeDocument/2006/relationships/hyperlink" Target="Bandym&#371;%20protokolai/Antakalnio%20g/8-1173.pdf" TargetMode="External"/><Relationship Id="rId110" Type="http://schemas.openxmlformats.org/officeDocument/2006/relationships/hyperlink" Target="Bandym&#371;%20protokolai/Pylimo%20g/8-1172.pdf" TargetMode="External"/><Relationship Id="rId115" Type="http://schemas.openxmlformats.org/officeDocument/2006/relationships/hyperlink" Target="Bandym&#371;%20protokolai/Savanori&#371;%20pr/8-1167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5"/>
  <sheetViews>
    <sheetView workbookViewId="0">
      <selection activeCell="E7" sqref="E7"/>
    </sheetView>
  </sheetViews>
  <sheetFormatPr defaultRowHeight="15" x14ac:dyDescent="0.25"/>
  <cols>
    <col min="1" max="13" width="9.140625" style="1"/>
    <col min="14" max="14" width="12.85546875" style="1" customWidth="1"/>
    <col min="15" max="21" width="9.140625" style="1" customWidth="1"/>
    <col min="22" max="16384" width="9.140625" style="1"/>
  </cols>
  <sheetData>
    <row r="2" spans="1:23" ht="15" customHeight="1" x14ac:dyDescent="0.25">
      <c r="A2" s="37" t="s">
        <v>0</v>
      </c>
      <c r="B2" s="36" t="s">
        <v>1</v>
      </c>
      <c r="C2" s="37" t="s">
        <v>2</v>
      </c>
      <c r="D2" s="37" t="s">
        <v>3</v>
      </c>
      <c r="E2" s="37" t="s">
        <v>0</v>
      </c>
      <c r="F2" s="37" t="s">
        <v>4</v>
      </c>
      <c r="G2" s="35" t="s">
        <v>5</v>
      </c>
      <c r="H2" s="35"/>
      <c r="I2" s="35"/>
      <c r="J2" s="35"/>
      <c r="K2" s="35" t="s">
        <v>6</v>
      </c>
      <c r="L2" s="35" t="s">
        <v>7</v>
      </c>
      <c r="M2" s="35" t="s">
        <v>8</v>
      </c>
      <c r="N2" s="35" t="s">
        <v>9</v>
      </c>
      <c r="O2" s="35" t="s">
        <v>10</v>
      </c>
      <c r="P2" s="35" t="s">
        <v>41</v>
      </c>
      <c r="Q2" s="35" t="s">
        <v>12</v>
      </c>
      <c r="R2" s="35" t="s">
        <v>13</v>
      </c>
      <c r="S2" s="35" t="s">
        <v>11</v>
      </c>
      <c r="T2" s="35" t="s">
        <v>14</v>
      </c>
      <c r="U2" s="35" t="s">
        <v>15</v>
      </c>
      <c r="V2" s="36" t="s">
        <v>16</v>
      </c>
    </row>
    <row r="3" spans="1:23" x14ac:dyDescent="0.25">
      <c r="A3" s="37"/>
      <c r="B3" s="36"/>
      <c r="C3" s="37"/>
      <c r="D3" s="37"/>
      <c r="E3" s="37"/>
      <c r="F3" s="37"/>
      <c r="G3" s="35" t="s">
        <v>17</v>
      </c>
      <c r="H3" s="35"/>
      <c r="I3" s="35" t="s">
        <v>18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6"/>
    </row>
    <row r="4" spans="1:23" x14ac:dyDescent="0.25">
      <c r="A4" s="37"/>
      <c r="B4" s="36"/>
      <c r="C4" s="37"/>
      <c r="D4" s="37"/>
      <c r="E4" s="37"/>
      <c r="F4" s="37"/>
      <c r="G4" s="6" t="s">
        <v>42</v>
      </c>
      <c r="H4" s="6" t="s">
        <v>44</v>
      </c>
      <c r="I4" s="6" t="s">
        <v>43</v>
      </c>
      <c r="J4" s="6" t="s">
        <v>20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6"/>
    </row>
    <row r="5" spans="1:23" x14ac:dyDescent="0.25">
      <c r="A5" s="2"/>
      <c r="B5" s="3"/>
      <c r="C5" s="2"/>
      <c r="D5" s="4"/>
      <c r="E5" s="2"/>
      <c r="F5" s="2"/>
      <c r="G5" s="2"/>
      <c r="H5" s="2"/>
      <c r="I5" s="2"/>
      <c r="J5" s="2"/>
      <c r="K5" s="3"/>
      <c r="L5" s="3"/>
      <c r="M5" s="2"/>
      <c r="N5" s="3"/>
      <c r="O5" s="3"/>
      <c r="P5" s="3"/>
      <c r="Q5" s="3"/>
      <c r="R5" s="3"/>
      <c r="S5" s="3"/>
      <c r="T5" s="3"/>
      <c r="U5" s="3"/>
      <c r="V5" s="3"/>
      <c r="W5" s="5"/>
    </row>
  </sheetData>
  <mergeCells count="21">
    <mergeCell ref="F2:F4"/>
    <mergeCell ref="A2:A4"/>
    <mergeCell ref="B2:B4"/>
    <mergeCell ref="C2:C4"/>
    <mergeCell ref="D2:D4"/>
    <mergeCell ref="E2:E4"/>
    <mergeCell ref="U2:U4"/>
    <mergeCell ref="V2:V4"/>
    <mergeCell ref="G3:H3"/>
    <mergeCell ref="I3:J3"/>
    <mergeCell ref="P2:P4"/>
    <mergeCell ref="Q2:Q4"/>
    <mergeCell ref="R2:R4"/>
    <mergeCell ref="S2:S4"/>
    <mergeCell ref="T2:T4"/>
    <mergeCell ref="N2:N4"/>
    <mergeCell ref="O2:O4"/>
    <mergeCell ref="G2:J2"/>
    <mergeCell ref="K2:K4"/>
    <mergeCell ref="L2:L4"/>
    <mergeCell ref="M2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517"/>
  <sheetViews>
    <sheetView tabSelected="1" topLeftCell="A1738" zoomScaleNormal="100" zoomScaleSheetLayoutView="100" workbookViewId="0">
      <selection activeCell="B1763" sqref="B1763"/>
    </sheetView>
  </sheetViews>
  <sheetFormatPr defaultRowHeight="15" x14ac:dyDescent="0.25"/>
  <cols>
    <col min="2" max="2" width="10.28515625" customWidth="1"/>
    <col min="3" max="3" width="9.5703125" customWidth="1"/>
    <col min="4" max="4" width="21.42578125" customWidth="1"/>
    <col min="5" max="7" width="13.5703125" customWidth="1"/>
    <col min="8" max="8" width="28.85546875" customWidth="1"/>
    <col min="9" max="9" width="12.85546875" customWidth="1"/>
    <col min="10" max="10" width="23.85546875" customWidth="1"/>
    <col min="12" max="12" width="23.85546875" customWidth="1"/>
    <col min="14" max="14" width="23.85546875" customWidth="1"/>
    <col min="16" max="16" width="23.85546875" customWidth="1"/>
  </cols>
  <sheetData>
    <row r="1" spans="1:20" x14ac:dyDescent="0.25">
      <c r="R1" s="11" t="s">
        <v>53</v>
      </c>
      <c r="S1" s="11" t="s">
        <v>54</v>
      </c>
    </row>
    <row r="2" spans="1:20" ht="18" customHeight="1" x14ac:dyDescent="0.25">
      <c r="A2" s="38" t="s">
        <v>1</v>
      </c>
      <c r="B2" s="38" t="s">
        <v>22</v>
      </c>
      <c r="C2" s="38"/>
      <c r="D2" s="38" t="s">
        <v>132</v>
      </c>
      <c r="E2" s="38" t="s">
        <v>21</v>
      </c>
      <c r="F2" s="38" t="s">
        <v>25</v>
      </c>
      <c r="G2" s="38" t="s">
        <v>23</v>
      </c>
      <c r="H2" s="38" t="s">
        <v>24</v>
      </c>
      <c r="I2" s="41" t="s">
        <v>26</v>
      </c>
      <c r="J2" s="41" t="s">
        <v>29</v>
      </c>
      <c r="K2" s="41"/>
      <c r="L2" s="41"/>
      <c r="M2" s="41"/>
      <c r="N2" s="41"/>
      <c r="O2" s="41"/>
      <c r="P2" s="41"/>
      <c r="Q2" s="39" t="s">
        <v>31</v>
      </c>
      <c r="R2" s="39" t="s">
        <v>47</v>
      </c>
      <c r="S2" s="38" t="s">
        <v>52</v>
      </c>
    </row>
    <row r="3" spans="1:20" ht="221.25" customHeight="1" x14ac:dyDescent="0.25">
      <c r="A3" s="38"/>
      <c r="B3" s="9" t="s">
        <v>19</v>
      </c>
      <c r="C3" s="9" t="s">
        <v>20</v>
      </c>
      <c r="D3" s="38"/>
      <c r="E3" s="38"/>
      <c r="F3" s="38"/>
      <c r="G3" s="38"/>
      <c r="H3" s="38"/>
      <c r="I3" s="41"/>
      <c r="J3" s="26" t="s">
        <v>260</v>
      </c>
      <c r="K3" s="26" t="s">
        <v>30</v>
      </c>
      <c r="L3" s="26" t="s">
        <v>297</v>
      </c>
      <c r="M3" s="26" t="s">
        <v>30</v>
      </c>
      <c r="N3" s="26" t="s">
        <v>298</v>
      </c>
      <c r="O3" s="26" t="s">
        <v>30</v>
      </c>
      <c r="P3" s="26" t="s">
        <v>197</v>
      </c>
      <c r="Q3" s="40"/>
      <c r="R3" s="40"/>
      <c r="S3" s="38"/>
    </row>
    <row r="4" spans="1:20" x14ac:dyDescent="0.25">
      <c r="A4" s="16">
        <v>1</v>
      </c>
      <c r="B4" s="12"/>
      <c r="C4" s="13"/>
      <c r="D4" s="14" t="s">
        <v>29</v>
      </c>
      <c r="E4" s="15"/>
      <c r="F4" s="16" t="s">
        <v>55</v>
      </c>
      <c r="G4" s="16" t="s">
        <v>56</v>
      </c>
      <c r="H4" s="16"/>
      <c r="I4" s="17" t="s">
        <v>57</v>
      </c>
      <c r="J4" s="16" t="s">
        <v>48</v>
      </c>
      <c r="K4" s="16">
        <v>27.1</v>
      </c>
      <c r="L4" s="16" t="s">
        <v>51</v>
      </c>
      <c r="M4" s="16">
        <v>10.9</v>
      </c>
      <c r="N4" s="16" t="s">
        <v>168</v>
      </c>
      <c r="O4" s="16">
        <v>68.400000000000006</v>
      </c>
      <c r="P4" s="16" t="s">
        <v>32</v>
      </c>
      <c r="Q4" s="16">
        <f t="shared" ref="Q4:Q35" si="0">SUM(K4,M4,O4)</f>
        <v>106.4</v>
      </c>
      <c r="R4" s="16" t="s">
        <v>32</v>
      </c>
      <c r="S4" s="16" t="s">
        <v>32</v>
      </c>
      <c r="T4" s="24" t="s">
        <v>134</v>
      </c>
    </row>
    <row r="5" spans="1:20" x14ac:dyDescent="0.25">
      <c r="A5" s="16">
        <v>2</v>
      </c>
      <c r="B5" s="12"/>
      <c r="C5" s="13"/>
      <c r="D5" s="14" t="s">
        <v>29</v>
      </c>
      <c r="E5" s="15"/>
      <c r="F5" s="16" t="s">
        <v>59</v>
      </c>
      <c r="G5" s="16" t="s">
        <v>56</v>
      </c>
      <c r="H5" s="16"/>
      <c r="I5" s="17" t="s">
        <v>60</v>
      </c>
      <c r="J5" s="16" t="s">
        <v>48</v>
      </c>
      <c r="K5" s="16">
        <v>16.7</v>
      </c>
      <c r="L5" s="16" t="s">
        <v>45</v>
      </c>
      <c r="M5" s="16">
        <v>23</v>
      </c>
      <c r="N5" s="16" t="s">
        <v>168</v>
      </c>
      <c r="O5" s="16">
        <v>9.1</v>
      </c>
      <c r="P5" s="16" t="s">
        <v>61</v>
      </c>
      <c r="Q5" s="16">
        <f t="shared" si="0"/>
        <v>48.800000000000004</v>
      </c>
      <c r="R5" s="16" t="s">
        <v>32</v>
      </c>
      <c r="S5" s="16" t="s">
        <v>32</v>
      </c>
      <c r="T5" s="24" t="s">
        <v>134</v>
      </c>
    </row>
    <row r="6" spans="1:20" x14ac:dyDescent="0.25">
      <c r="A6" s="16">
        <v>3</v>
      </c>
      <c r="B6" s="12"/>
      <c r="C6" s="13"/>
      <c r="D6" s="14" t="s">
        <v>29</v>
      </c>
      <c r="E6" s="15"/>
      <c r="F6" s="16" t="s">
        <v>62</v>
      </c>
      <c r="G6" s="16" t="s">
        <v>56</v>
      </c>
      <c r="H6" s="16"/>
      <c r="I6" s="17" t="s">
        <v>63</v>
      </c>
      <c r="J6" s="16" t="s">
        <v>48</v>
      </c>
      <c r="K6" s="16">
        <v>26.7</v>
      </c>
      <c r="L6" s="16" t="s">
        <v>51</v>
      </c>
      <c r="M6" s="16">
        <v>13.8</v>
      </c>
      <c r="N6" s="16" t="s">
        <v>168</v>
      </c>
      <c r="O6" s="16">
        <v>24.9</v>
      </c>
      <c r="P6" s="16" t="s">
        <v>61</v>
      </c>
      <c r="Q6" s="16">
        <f t="shared" si="0"/>
        <v>65.400000000000006</v>
      </c>
      <c r="R6" s="16" t="s">
        <v>32</v>
      </c>
      <c r="S6" s="16" t="s">
        <v>32</v>
      </c>
      <c r="T6" s="24" t="s">
        <v>134</v>
      </c>
    </row>
    <row r="7" spans="1:20" x14ac:dyDescent="0.25">
      <c r="A7" s="16">
        <v>4</v>
      </c>
      <c r="B7" s="12"/>
      <c r="C7" s="13"/>
      <c r="D7" s="14" t="s">
        <v>29</v>
      </c>
      <c r="E7" s="15">
        <v>41568</v>
      </c>
      <c r="F7" s="16" t="s">
        <v>64</v>
      </c>
      <c r="G7" s="16" t="s">
        <v>56</v>
      </c>
      <c r="H7" s="16" t="s">
        <v>65</v>
      </c>
      <c r="I7" s="17" t="s">
        <v>66</v>
      </c>
      <c r="J7" s="16" t="s">
        <v>48</v>
      </c>
      <c r="K7" s="16">
        <v>29.3</v>
      </c>
      <c r="L7" s="16" t="s">
        <v>51</v>
      </c>
      <c r="M7" s="16">
        <v>14.9</v>
      </c>
      <c r="N7" s="16" t="s">
        <v>168</v>
      </c>
      <c r="O7" s="16">
        <v>12.1</v>
      </c>
      <c r="P7" s="16" t="s">
        <v>168</v>
      </c>
      <c r="Q7" s="16">
        <f t="shared" si="0"/>
        <v>56.300000000000004</v>
      </c>
      <c r="R7" s="16" t="s">
        <v>32</v>
      </c>
      <c r="S7" s="16" t="s">
        <v>32</v>
      </c>
      <c r="T7" s="24" t="s">
        <v>134</v>
      </c>
    </row>
    <row r="8" spans="1:20" x14ac:dyDescent="0.25">
      <c r="A8" s="16">
        <v>5</v>
      </c>
      <c r="B8" s="18"/>
      <c r="C8" s="13"/>
      <c r="D8" s="14" t="s">
        <v>29</v>
      </c>
      <c r="E8" s="15">
        <v>41568</v>
      </c>
      <c r="F8" s="16" t="s">
        <v>67</v>
      </c>
      <c r="G8" s="16" t="s">
        <v>56</v>
      </c>
      <c r="H8" s="16" t="s">
        <v>65</v>
      </c>
      <c r="I8" s="17" t="s">
        <v>68</v>
      </c>
      <c r="J8" s="16" t="s">
        <v>48</v>
      </c>
      <c r="K8" s="16">
        <v>26.3</v>
      </c>
      <c r="L8" s="16" t="s">
        <v>51</v>
      </c>
      <c r="M8" s="16">
        <v>20.100000000000001</v>
      </c>
      <c r="N8" s="16" t="s">
        <v>168</v>
      </c>
      <c r="O8" s="16">
        <v>21.8</v>
      </c>
      <c r="P8" s="16" t="s">
        <v>32</v>
      </c>
      <c r="Q8" s="16">
        <f t="shared" si="0"/>
        <v>68.2</v>
      </c>
      <c r="R8" s="16" t="s">
        <v>32</v>
      </c>
      <c r="S8" s="16" t="s">
        <v>32</v>
      </c>
      <c r="T8" s="24" t="s">
        <v>134</v>
      </c>
    </row>
    <row r="9" spans="1:20" x14ac:dyDescent="0.25">
      <c r="A9" s="16">
        <v>6</v>
      </c>
      <c r="B9" s="12"/>
      <c r="C9" s="13"/>
      <c r="D9" s="14" t="s">
        <v>29</v>
      </c>
      <c r="E9" s="15">
        <v>41591</v>
      </c>
      <c r="F9" s="16" t="s">
        <v>69</v>
      </c>
      <c r="G9" s="16" t="s">
        <v>56</v>
      </c>
      <c r="H9" s="16" t="s">
        <v>70</v>
      </c>
      <c r="I9" s="17" t="s">
        <v>71</v>
      </c>
      <c r="J9" s="16" t="s">
        <v>48</v>
      </c>
      <c r="K9" s="16">
        <v>21</v>
      </c>
      <c r="L9" s="16" t="s">
        <v>45</v>
      </c>
      <c r="M9" s="16">
        <v>24.5</v>
      </c>
      <c r="N9" s="16" t="s">
        <v>72</v>
      </c>
      <c r="O9" s="16">
        <v>39.1</v>
      </c>
      <c r="P9" s="16" t="s">
        <v>32</v>
      </c>
      <c r="Q9" s="16">
        <f t="shared" si="0"/>
        <v>84.6</v>
      </c>
      <c r="R9" s="16" t="s">
        <v>32</v>
      </c>
      <c r="S9" s="16" t="s">
        <v>32</v>
      </c>
      <c r="T9" s="24" t="s">
        <v>134</v>
      </c>
    </row>
    <row r="10" spans="1:20" x14ac:dyDescent="0.25">
      <c r="A10" s="16">
        <v>7</v>
      </c>
      <c r="B10" s="13"/>
      <c r="C10" s="13"/>
      <c r="D10" s="14" t="s">
        <v>29</v>
      </c>
      <c r="E10" s="15">
        <v>41591</v>
      </c>
      <c r="F10" s="19" t="s">
        <v>73</v>
      </c>
      <c r="G10" s="16" t="s">
        <v>56</v>
      </c>
      <c r="H10" s="16" t="s">
        <v>70</v>
      </c>
      <c r="I10" s="17" t="s">
        <v>74</v>
      </c>
      <c r="J10" s="16" t="s">
        <v>48</v>
      </c>
      <c r="K10" s="16">
        <v>29.3</v>
      </c>
      <c r="L10" s="16" t="s">
        <v>51</v>
      </c>
      <c r="M10" s="16">
        <v>21.1</v>
      </c>
      <c r="N10" s="16" t="s">
        <v>168</v>
      </c>
      <c r="O10" s="16">
        <v>31.4</v>
      </c>
      <c r="P10" s="16" t="s">
        <v>32</v>
      </c>
      <c r="Q10" s="16">
        <f t="shared" si="0"/>
        <v>81.800000000000011</v>
      </c>
      <c r="R10" s="16" t="s">
        <v>32</v>
      </c>
      <c r="S10" s="16" t="s">
        <v>32</v>
      </c>
      <c r="T10" s="24" t="s">
        <v>134</v>
      </c>
    </row>
    <row r="11" spans="1:20" x14ac:dyDescent="0.25">
      <c r="A11" s="16">
        <v>8</v>
      </c>
      <c r="B11" s="13">
        <v>6064080.2000000002</v>
      </c>
      <c r="C11" s="13">
        <v>584503.80000000005</v>
      </c>
      <c r="D11" s="14" t="s">
        <v>29</v>
      </c>
      <c r="E11" s="15">
        <v>42086</v>
      </c>
      <c r="F11" s="19" t="s">
        <v>75</v>
      </c>
      <c r="G11" s="16" t="s">
        <v>56</v>
      </c>
      <c r="H11" s="16" t="s">
        <v>70</v>
      </c>
      <c r="I11" s="17" t="s">
        <v>76</v>
      </c>
      <c r="J11" s="16" t="s">
        <v>48</v>
      </c>
      <c r="K11" s="16">
        <v>23.8</v>
      </c>
      <c r="L11" s="16" t="s">
        <v>51</v>
      </c>
      <c r="M11" s="16">
        <v>16.100000000000001</v>
      </c>
      <c r="N11" s="16" t="s">
        <v>77</v>
      </c>
      <c r="O11" s="16">
        <v>38.799999999999997</v>
      </c>
      <c r="P11" s="16" t="s">
        <v>78</v>
      </c>
      <c r="Q11" s="16">
        <f t="shared" si="0"/>
        <v>78.7</v>
      </c>
      <c r="R11" s="16" t="s">
        <v>32</v>
      </c>
      <c r="S11" s="16" t="s">
        <v>32</v>
      </c>
      <c r="T11" s="24" t="s">
        <v>134</v>
      </c>
    </row>
    <row r="12" spans="1:20" x14ac:dyDescent="0.25">
      <c r="A12" s="16">
        <v>9</v>
      </c>
      <c r="B12" s="13">
        <v>6064538.2999999998</v>
      </c>
      <c r="C12" s="13">
        <v>584699.80000000005</v>
      </c>
      <c r="D12" s="14" t="s">
        <v>29</v>
      </c>
      <c r="E12" s="15">
        <v>42087</v>
      </c>
      <c r="F12" s="19" t="s">
        <v>79</v>
      </c>
      <c r="G12" s="16" t="s">
        <v>56</v>
      </c>
      <c r="H12" s="16" t="s">
        <v>70</v>
      </c>
      <c r="I12" s="17" t="s">
        <v>80</v>
      </c>
      <c r="J12" s="16" t="s">
        <v>48</v>
      </c>
      <c r="K12" s="16">
        <v>21.6</v>
      </c>
      <c r="L12" s="16" t="s">
        <v>51</v>
      </c>
      <c r="M12" s="16">
        <v>17.7</v>
      </c>
      <c r="N12" s="16" t="s">
        <v>168</v>
      </c>
      <c r="O12" s="16">
        <v>7.7</v>
      </c>
      <c r="P12" s="16" t="s">
        <v>50</v>
      </c>
      <c r="Q12" s="16">
        <f t="shared" si="0"/>
        <v>47</v>
      </c>
      <c r="R12" s="16" t="s">
        <v>32</v>
      </c>
      <c r="S12" s="16" t="s">
        <v>32</v>
      </c>
      <c r="T12" s="24" t="s">
        <v>134</v>
      </c>
    </row>
    <row r="13" spans="1:20" x14ac:dyDescent="0.25">
      <c r="A13" s="16">
        <v>10</v>
      </c>
      <c r="B13" s="13">
        <v>6064261.2999999998</v>
      </c>
      <c r="C13" s="13">
        <v>584590.19999999995</v>
      </c>
      <c r="D13" s="14" t="s">
        <v>29</v>
      </c>
      <c r="E13" s="15">
        <v>42088</v>
      </c>
      <c r="F13" s="19" t="s">
        <v>81</v>
      </c>
      <c r="G13" s="16" t="s">
        <v>56</v>
      </c>
      <c r="H13" s="16" t="s">
        <v>70</v>
      </c>
      <c r="I13" s="17" t="s">
        <v>82</v>
      </c>
      <c r="J13" s="16" t="s">
        <v>48</v>
      </c>
      <c r="K13" s="16">
        <v>25.8</v>
      </c>
      <c r="L13" s="16" t="s">
        <v>51</v>
      </c>
      <c r="M13" s="16">
        <v>19.5</v>
      </c>
      <c r="N13" s="16" t="s">
        <v>196</v>
      </c>
      <c r="O13" s="16">
        <v>8.3000000000000007</v>
      </c>
      <c r="P13" s="16" t="s">
        <v>50</v>
      </c>
      <c r="Q13" s="16">
        <f t="shared" si="0"/>
        <v>53.599999999999994</v>
      </c>
      <c r="R13" s="16" t="s">
        <v>32</v>
      </c>
      <c r="S13" s="16" t="s">
        <v>32</v>
      </c>
      <c r="T13" s="24" t="s">
        <v>134</v>
      </c>
    </row>
    <row r="14" spans="1:20" x14ac:dyDescent="0.25">
      <c r="A14" s="16">
        <v>11</v>
      </c>
      <c r="B14" s="13">
        <v>6064679.9000000004</v>
      </c>
      <c r="C14" s="13">
        <v>584727.9</v>
      </c>
      <c r="D14" s="14" t="s">
        <v>29</v>
      </c>
      <c r="E14" s="15">
        <v>42090</v>
      </c>
      <c r="F14" s="19" t="s">
        <v>83</v>
      </c>
      <c r="G14" s="16" t="s">
        <v>56</v>
      </c>
      <c r="H14" s="16" t="s">
        <v>70</v>
      </c>
      <c r="I14" s="17" t="s">
        <v>84</v>
      </c>
      <c r="J14" s="16" t="s">
        <v>48</v>
      </c>
      <c r="K14" s="16">
        <v>21.1</v>
      </c>
      <c r="L14" s="16" t="s">
        <v>51</v>
      </c>
      <c r="M14" s="16">
        <v>17</v>
      </c>
      <c r="N14" s="16" t="s">
        <v>168</v>
      </c>
      <c r="O14" s="16">
        <v>4.8</v>
      </c>
      <c r="P14" s="16" t="s">
        <v>50</v>
      </c>
      <c r="Q14" s="16">
        <f t="shared" si="0"/>
        <v>42.9</v>
      </c>
      <c r="R14" s="16" t="s">
        <v>32</v>
      </c>
      <c r="S14" s="16" t="s">
        <v>32</v>
      </c>
      <c r="T14" s="24" t="s">
        <v>134</v>
      </c>
    </row>
    <row r="15" spans="1:20" ht="30" x14ac:dyDescent="0.25">
      <c r="A15" s="16">
        <v>12</v>
      </c>
      <c r="B15" s="21">
        <v>6063068</v>
      </c>
      <c r="C15" s="21">
        <v>584359</v>
      </c>
      <c r="D15" s="14" t="s">
        <v>27</v>
      </c>
      <c r="E15" s="15">
        <v>42709</v>
      </c>
      <c r="F15" s="19" t="s">
        <v>295</v>
      </c>
      <c r="G15" s="16" t="s">
        <v>28</v>
      </c>
      <c r="H15" s="16" t="s">
        <v>423</v>
      </c>
      <c r="I15" s="20" t="s">
        <v>296</v>
      </c>
      <c r="J15" s="16" t="s">
        <v>48</v>
      </c>
      <c r="K15" s="16">
        <f>7.6+3.9+8.2+2+6.2</f>
        <v>27.9</v>
      </c>
      <c r="L15" s="16" t="s">
        <v>45</v>
      </c>
      <c r="M15" s="16">
        <f>19.7+24.9</f>
        <v>44.599999999999994</v>
      </c>
      <c r="N15" s="16" t="s">
        <v>89</v>
      </c>
      <c r="O15" s="16">
        <f>13+8.3</f>
        <v>21.3</v>
      </c>
      <c r="P15" s="16" t="s">
        <v>51</v>
      </c>
      <c r="Q15" s="16">
        <f t="shared" si="0"/>
        <v>93.8</v>
      </c>
      <c r="R15" s="16" t="s">
        <v>32</v>
      </c>
      <c r="S15" s="16" t="s">
        <v>32</v>
      </c>
      <c r="T15" s="24" t="s">
        <v>134</v>
      </c>
    </row>
    <row r="16" spans="1:20" ht="30" x14ac:dyDescent="0.25">
      <c r="A16" s="16">
        <v>13</v>
      </c>
      <c r="B16" s="21"/>
      <c r="C16" s="21"/>
      <c r="D16" s="14" t="s">
        <v>27</v>
      </c>
      <c r="E16" s="15">
        <v>42710</v>
      </c>
      <c r="F16" s="19" t="s">
        <v>418</v>
      </c>
      <c r="G16" s="16" t="s">
        <v>28</v>
      </c>
      <c r="H16" s="16" t="s">
        <v>420</v>
      </c>
      <c r="I16" s="20" t="s">
        <v>419</v>
      </c>
      <c r="J16" s="16" t="s">
        <v>48</v>
      </c>
      <c r="K16" s="16">
        <f>6+7.1</f>
        <v>13.1</v>
      </c>
      <c r="L16" s="16" t="s">
        <v>45</v>
      </c>
      <c r="M16" s="16">
        <v>19.399999999999999</v>
      </c>
      <c r="N16" s="16" t="s">
        <v>72</v>
      </c>
      <c r="O16" s="16">
        <v>49.8</v>
      </c>
      <c r="P16" s="16" t="s">
        <v>32</v>
      </c>
      <c r="Q16" s="16">
        <f t="shared" si="0"/>
        <v>82.3</v>
      </c>
      <c r="R16" s="16" t="s">
        <v>32</v>
      </c>
      <c r="S16" s="16" t="s">
        <v>32</v>
      </c>
      <c r="T16" s="24" t="s">
        <v>134</v>
      </c>
    </row>
    <row r="17" spans="1:20" ht="30" x14ac:dyDescent="0.25">
      <c r="A17" s="16">
        <v>14</v>
      </c>
      <c r="B17" s="21">
        <v>6062128</v>
      </c>
      <c r="C17" s="21">
        <v>577953</v>
      </c>
      <c r="D17" s="14" t="s">
        <v>27</v>
      </c>
      <c r="E17" s="15">
        <v>42709</v>
      </c>
      <c r="F17" s="19" t="s">
        <v>300</v>
      </c>
      <c r="G17" s="16" t="s">
        <v>28</v>
      </c>
      <c r="H17" s="16" t="s">
        <v>422</v>
      </c>
      <c r="I17" s="17" t="s">
        <v>301</v>
      </c>
      <c r="J17" s="16" t="s">
        <v>48</v>
      </c>
      <c r="K17" s="16">
        <v>15.7</v>
      </c>
      <c r="L17" s="16" t="s">
        <v>45</v>
      </c>
      <c r="M17" s="16">
        <v>18.3</v>
      </c>
      <c r="N17" s="16" t="s">
        <v>72</v>
      </c>
      <c r="O17" s="16">
        <v>24</v>
      </c>
      <c r="P17" s="16" t="s">
        <v>49</v>
      </c>
      <c r="Q17" s="16">
        <f t="shared" si="0"/>
        <v>58</v>
      </c>
      <c r="R17" s="16" t="s">
        <v>32</v>
      </c>
      <c r="S17" s="16" t="s">
        <v>32</v>
      </c>
      <c r="T17" s="24" t="s">
        <v>299</v>
      </c>
    </row>
    <row r="18" spans="1:20" ht="30" x14ac:dyDescent="0.25">
      <c r="A18" s="16">
        <v>15</v>
      </c>
      <c r="B18" s="21">
        <v>6062208</v>
      </c>
      <c r="C18" s="21">
        <v>578057</v>
      </c>
      <c r="D18" s="14" t="s">
        <v>27</v>
      </c>
      <c r="E18" s="15">
        <v>42709</v>
      </c>
      <c r="F18" s="19" t="s">
        <v>308</v>
      </c>
      <c r="G18" s="16" t="s">
        <v>28</v>
      </c>
      <c r="H18" s="16" t="s">
        <v>421</v>
      </c>
      <c r="I18" s="20" t="s">
        <v>309</v>
      </c>
      <c r="J18" s="16" t="s">
        <v>48</v>
      </c>
      <c r="K18" s="16">
        <f>9.2+1.1+5.1+4.9</f>
        <v>20.299999999999997</v>
      </c>
      <c r="L18" s="16" t="s">
        <v>45</v>
      </c>
      <c r="M18" s="16">
        <v>11.8</v>
      </c>
      <c r="N18" s="16" t="s">
        <v>72</v>
      </c>
      <c r="O18" s="16">
        <v>25.4</v>
      </c>
      <c r="P18" s="16" t="s">
        <v>50</v>
      </c>
      <c r="Q18" s="16">
        <f t="shared" si="0"/>
        <v>57.499999999999993</v>
      </c>
      <c r="R18" s="16" t="s">
        <v>32</v>
      </c>
      <c r="S18" s="16" t="s">
        <v>32</v>
      </c>
      <c r="T18" s="24" t="s">
        <v>299</v>
      </c>
    </row>
    <row r="19" spans="1:20" ht="30" x14ac:dyDescent="0.25">
      <c r="A19" s="16">
        <v>16</v>
      </c>
      <c r="B19" s="21">
        <v>6062567</v>
      </c>
      <c r="C19" s="21">
        <v>578339</v>
      </c>
      <c r="D19" s="14" t="s">
        <v>27</v>
      </c>
      <c r="E19" s="15">
        <v>42710</v>
      </c>
      <c r="F19" s="19" t="s">
        <v>346</v>
      </c>
      <c r="G19" s="16" t="s">
        <v>28</v>
      </c>
      <c r="H19" s="16" t="s">
        <v>347</v>
      </c>
      <c r="I19" s="20" t="s">
        <v>348</v>
      </c>
      <c r="J19" s="16" t="s">
        <v>48</v>
      </c>
      <c r="K19" s="16">
        <f>8.5+3.4+7.5</f>
        <v>19.399999999999999</v>
      </c>
      <c r="L19" s="16" t="s">
        <v>45</v>
      </c>
      <c r="M19" s="16">
        <v>25.1</v>
      </c>
      <c r="N19" s="16" t="s">
        <v>168</v>
      </c>
      <c r="O19" s="16">
        <v>30.8</v>
      </c>
      <c r="P19" s="16" t="s">
        <v>168</v>
      </c>
      <c r="Q19" s="16">
        <f t="shared" si="0"/>
        <v>75.3</v>
      </c>
      <c r="R19" s="16" t="s">
        <v>32</v>
      </c>
      <c r="S19" s="16" t="s">
        <v>32</v>
      </c>
      <c r="T19" s="24" t="s">
        <v>299</v>
      </c>
    </row>
    <row r="20" spans="1:20" ht="30" x14ac:dyDescent="0.25">
      <c r="A20" s="16">
        <v>17</v>
      </c>
      <c r="B20" s="21">
        <v>6061811</v>
      </c>
      <c r="C20" s="21">
        <v>577792</v>
      </c>
      <c r="D20" s="14" t="s">
        <v>27</v>
      </c>
      <c r="E20" s="15">
        <v>42710</v>
      </c>
      <c r="F20" s="19" t="s">
        <v>362</v>
      </c>
      <c r="G20" s="16" t="s">
        <v>28</v>
      </c>
      <c r="H20" s="16" t="s">
        <v>364</v>
      </c>
      <c r="I20" s="20" t="s">
        <v>363</v>
      </c>
      <c r="J20" s="16" t="s">
        <v>48</v>
      </c>
      <c r="K20" s="16">
        <f>7.5+8.7</f>
        <v>16.2</v>
      </c>
      <c r="L20" s="16" t="s">
        <v>45</v>
      </c>
      <c r="M20" s="16">
        <v>30.4</v>
      </c>
      <c r="N20" s="16" t="s">
        <v>72</v>
      </c>
      <c r="O20" s="16">
        <v>46.9</v>
      </c>
      <c r="P20" s="16" t="s">
        <v>32</v>
      </c>
      <c r="Q20" s="16">
        <f t="shared" si="0"/>
        <v>93.5</v>
      </c>
      <c r="R20" s="16" t="s">
        <v>32</v>
      </c>
      <c r="S20" s="16" t="s">
        <v>32</v>
      </c>
      <c r="T20" s="24" t="s">
        <v>299</v>
      </c>
    </row>
    <row r="21" spans="1:20" ht="30" x14ac:dyDescent="0.25">
      <c r="A21" s="16">
        <v>18</v>
      </c>
      <c r="B21" s="21">
        <v>6061863</v>
      </c>
      <c r="C21" s="21">
        <v>577832</v>
      </c>
      <c r="D21" s="14" t="s">
        <v>27</v>
      </c>
      <c r="E21" s="15">
        <v>42710</v>
      </c>
      <c r="F21" s="19" t="s">
        <v>372</v>
      </c>
      <c r="G21" s="16" t="s">
        <v>28</v>
      </c>
      <c r="H21" s="16" t="s">
        <v>373</v>
      </c>
      <c r="I21" s="20" t="s">
        <v>374</v>
      </c>
      <c r="J21" s="16" t="s">
        <v>48</v>
      </c>
      <c r="K21" s="16">
        <f>8.3+2.8+11</f>
        <v>22.1</v>
      </c>
      <c r="L21" s="16" t="s">
        <v>45</v>
      </c>
      <c r="M21" s="16">
        <v>19.3</v>
      </c>
      <c r="N21" s="16" t="s">
        <v>72</v>
      </c>
      <c r="O21" s="16">
        <v>50.1</v>
      </c>
      <c r="P21" s="16" t="s">
        <v>32</v>
      </c>
      <c r="Q21" s="16">
        <f t="shared" si="0"/>
        <v>91.5</v>
      </c>
      <c r="R21" s="16" t="s">
        <v>32</v>
      </c>
      <c r="S21" s="16" t="s">
        <v>32</v>
      </c>
      <c r="T21" s="24" t="s">
        <v>299</v>
      </c>
    </row>
    <row r="22" spans="1:20" ht="30" x14ac:dyDescent="0.25">
      <c r="A22" s="16">
        <v>19</v>
      </c>
      <c r="B22" s="21">
        <v>6067456</v>
      </c>
      <c r="C22" s="21">
        <v>581476</v>
      </c>
      <c r="D22" s="14" t="s">
        <v>27</v>
      </c>
      <c r="E22" s="15">
        <v>42710</v>
      </c>
      <c r="F22" s="19" t="s">
        <v>329</v>
      </c>
      <c r="G22" s="16" t="s">
        <v>28</v>
      </c>
      <c r="H22" s="16" t="s">
        <v>334</v>
      </c>
      <c r="I22" s="20" t="s">
        <v>330</v>
      </c>
      <c r="J22" s="16" t="s">
        <v>48</v>
      </c>
      <c r="K22" s="16">
        <f>8.5+4.6+8.4</f>
        <v>21.5</v>
      </c>
      <c r="L22" s="16" t="s">
        <v>45</v>
      </c>
      <c r="M22" s="16">
        <v>8.4</v>
      </c>
      <c r="N22" s="16" t="s">
        <v>72</v>
      </c>
      <c r="O22" s="16">
        <v>52.6</v>
      </c>
      <c r="P22" s="16" t="s">
        <v>50</v>
      </c>
      <c r="Q22" s="16">
        <f t="shared" si="0"/>
        <v>82.5</v>
      </c>
      <c r="R22" s="16" t="s">
        <v>32</v>
      </c>
      <c r="S22" s="16" t="s">
        <v>32</v>
      </c>
      <c r="T22" s="24" t="s">
        <v>331</v>
      </c>
    </row>
    <row r="23" spans="1:20" x14ac:dyDescent="0.25">
      <c r="A23" s="16">
        <v>20</v>
      </c>
      <c r="B23" s="21">
        <v>6061239</v>
      </c>
      <c r="C23" s="21">
        <v>583208</v>
      </c>
      <c r="D23" s="14" t="s">
        <v>29</v>
      </c>
      <c r="E23" s="15">
        <v>41694</v>
      </c>
      <c r="F23" s="19" t="s">
        <v>85</v>
      </c>
      <c r="G23" s="16"/>
      <c r="H23" s="16"/>
      <c r="I23" s="20" t="s">
        <v>87</v>
      </c>
      <c r="J23" s="19" t="s">
        <v>58</v>
      </c>
      <c r="K23" s="19">
        <v>7.1</v>
      </c>
      <c r="L23" s="19" t="s">
        <v>45</v>
      </c>
      <c r="M23" s="19">
        <v>9</v>
      </c>
      <c r="N23" s="19" t="s">
        <v>61</v>
      </c>
      <c r="O23" s="19">
        <v>54.1</v>
      </c>
      <c r="P23" s="19" t="s">
        <v>32</v>
      </c>
      <c r="Q23" s="16">
        <f t="shared" si="0"/>
        <v>70.2</v>
      </c>
      <c r="R23" s="16" t="s">
        <v>32</v>
      </c>
      <c r="S23" s="16" t="s">
        <v>32</v>
      </c>
      <c r="T23" s="24" t="s">
        <v>135</v>
      </c>
    </row>
    <row r="24" spans="1:20" x14ac:dyDescent="0.25">
      <c r="A24" s="16">
        <v>21</v>
      </c>
      <c r="B24" s="21">
        <v>6061228</v>
      </c>
      <c r="C24" s="21">
        <v>583317</v>
      </c>
      <c r="D24" s="14" t="s">
        <v>29</v>
      </c>
      <c r="E24" s="15">
        <v>41694</v>
      </c>
      <c r="F24" s="19" t="s">
        <v>86</v>
      </c>
      <c r="G24" s="16"/>
      <c r="H24" s="16"/>
      <c r="I24" s="20" t="s">
        <v>88</v>
      </c>
      <c r="J24" s="19" t="s">
        <v>48</v>
      </c>
      <c r="K24" s="19">
        <v>10.199999999999999</v>
      </c>
      <c r="L24" s="19" t="s">
        <v>89</v>
      </c>
      <c r="M24" s="19">
        <v>10</v>
      </c>
      <c r="N24" s="19" t="s">
        <v>51</v>
      </c>
      <c r="O24" s="19">
        <v>11.1</v>
      </c>
      <c r="P24" s="19" t="s">
        <v>61</v>
      </c>
      <c r="Q24" s="19">
        <f t="shared" si="0"/>
        <v>31.299999999999997</v>
      </c>
      <c r="R24" s="16" t="s">
        <v>32</v>
      </c>
      <c r="S24" s="16" t="s">
        <v>32</v>
      </c>
      <c r="T24" s="24" t="s">
        <v>135</v>
      </c>
    </row>
    <row r="25" spans="1:20" x14ac:dyDescent="0.25">
      <c r="A25" s="16">
        <v>22</v>
      </c>
      <c r="B25" s="21"/>
      <c r="C25" s="16"/>
      <c r="D25" s="14" t="s">
        <v>29</v>
      </c>
      <c r="E25" s="15">
        <v>42346</v>
      </c>
      <c r="F25" s="16" t="s">
        <v>90</v>
      </c>
      <c r="G25" s="16" t="s">
        <v>56</v>
      </c>
      <c r="H25" s="16" t="s">
        <v>91</v>
      </c>
      <c r="I25" s="17" t="s">
        <v>92</v>
      </c>
      <c r="J25" s="16" t="s">
        <v>32</v>
      </c>
      <c r="K25" s="16" t="s">
        <v>32</v>
      </c>
      <c r="L25" s="16" t="s">
        <v>45</v>
      </c>
      <c r="M25" s="16">
        <v>22.2</v>
      </c>
      <c r="N25" s="16" t="s">
        <v>168</v>
      </c>
      <c r="O25" s="16">
        <v>31.9</v>
      </c>
      <c r="P25" s="16" t="s">
        <v>32</v>
      </c>
      <c r="Q25" s="16">
        <f t="shared" si="0"/>
        <v>54.099999999999994</v>
      </c>
      <c r="R25" s="16" t="s">
        <v>32</v>
      </c>
      <c r="S25" s="16" t="s">
        <v>32</v>
      </c>
      <c r="T25" s="24" t="s">
        <v>136</v>
      </c>
    </row>
    <row r="26" spans="1:20" x14ac:dyDescent="0.25">
      <c r="A26" s="16">
        <v>23</v>
      </c>
      <c r="B26" s="21"/>
      <c r="C26" s="16"/>
      <c r="D26" s="14" t="s">
        <v>29</v>
      </c>
      <c r="E26" s="15">
        <v>42346</v>
      </c>
      <c r="F26" s="16" t="s">
        <v>93</v>
      </c>
      <c r="G26" s="16" t="s">
        <v>56</v>
      </c>
      <c r="H26" s="16" t="s">
        <v>91</v>
      </c>
      <c r="I26" s="17" t="s">
        <v>94</v>
      </c>
      <c r="J26" s="16" t="s">
        <v>32</v>
      </c>
      <c r="K26" s="16" t="s">
        <v>32</v>
      </c>
      <c r="L26" s="16" t="s">
        <v>45</v>
      </c>
      <c r="M26" s="16">
        <v>20.2</v>
      </c>
      <c r="N26" s="16" t="s">
        <v>168</v>
      </c>
      <c r="O26" s="16">
        <v>33.4</v>
      </c>
      <c r="P26" s="16" t="s">
        <v>32</v>
      </c>
      <c r="Q26" s="16">
        <f t="shared" si="0"/>
        <v>53.599999999999994</v>
      </c>
      <c r="R26" s="16" t="s">
        <v>32</v>
      </c>
      <c r="S26" s="16" t="s">
        <v>32</v>
      </c>
      <c r="T26" s="24" t="s">
        <v>136</v>
      </c>
    </row>
    <row r="27" spans="1:20" ht="30" x14ac:dyDescent="0.25">
      <c r="A27" s="16">
        <v>24</v>
      </c>
      <c r="B27" s="21">
        <v>6060339</v>
      </c>
      <c r="C27" s="21">
        <v>577437</v>
      </c>
      <c r="D27" s="14" t="s">
        <v>27</v>
      </c>
      <c r="E27" s="15">
        <v>42710</v>
      </c>
      <c r="F27" s="16" t="s">
        <v>376</v>
      </c>
      <c r="G27" s="16" t="s">
        <v>28</v>
      </c>
      <c r="H27" s="16" t="s">
        <v>377</v>
      </c>
      <c r="I27" s="17" t="s">
        <v>378</v>
      </c>
      <c r="J27" s="16" t="s">
        <v>48</v>
      </c>
      <c r="K27" s="16">
        <f>9+3.8+9.9</f>
        <v>22.700000000000003</v>
      </c>
      <c r="L27" s="16" t="s">
        <v>51</v>
      </c>
      <c r="M27" s="16">
        <v>16.3</v>
      </c>
      <c r="N27" s="16" t="s">
        <v>45</v>
      </c>
      <c r="O27" s="16">
        <v>13.5</v>
      </c>
      <c r="P27" s="16" t="s">
        <v>50</v>
      </c>
      <c r="Q27" s="16">
        <f t="shared" si="0"/>
        <v>52.5</v>
      </c>
      <c r="R27" s="16" t="s">
        <v>32</v>
      </c>
      <c r="S27" s="16" t="s">
        <v>32</v>
      </c>
      <c r="T27" s="24" t="s">
        <v>375</v>
      </c>
    </row>
    <row r="28" spans="1:20" ht="30" x14ac:dyDescent="0.25">
      <c r="A28" s="16">
        <v>25</v>
      </c>
      <c r="B28" s="21">
        <v>6063563</v>
      </c>
      <c r="C28" s="21">
        <v>581416</v>
      </c>
      <c r="D28" s="14" t="s">
        <v>27</v>
      </c>
      <c r="E28" s="15">
        <v>41039</v>
      </c>
      <c r="F28" s="16" t="s">
        <v>130</v>
      </c>
      <c r="G28" s="16" t="s">
        <v>56</v>
      </c>
      <c r="H28" s="16" t="s">
        <v>133</v>
      </c>
      <c r="I28" s="17" t="s">
        <v>131</v>
      </c>
      <c r="J28" s="16" t="s">
        <v>48</v>
      </c>
      <c r="K28" s="16">
        <f>2+3.4+5.3+4.4+4.7</f>
        <v>19.8</v>
      </c>
      <c r="L28" s="16" t="s">
        <v>45</v>
      </c>
      <c r="M28" s="16">
        <v>28.2</v>
      </c>
      <c r="N28" s="16" t="s">
        <v>168</v>
      </c>
      <c r="O28" s="16">
        <v>9</v>
      </c>
      <c r="P28" s="16" t="s">
        <v>61</v>
      </c>
      <c r="Q28" s="16">
        <f t="shared" si="0"/>
        <v>57</v>
      </c>
      <c r="R28" s="16" t="s">
        <v>32</v>
      </c>
      <c r="S28" s="16" t="s">
        <v>32</v>
      </c>
      <c r="T28" s="24" t="s">
        <v>137</v>
      </c>
    </row>
    <row r="29" spans="1:20" ht="30" x14ac:dyDescent="0.25">
      <c r="A29" s="16">
        <v>26</v>
      </c>
      <c r="B29" s="21">
        <v>6065397</v>
      </c>
      <c r="C29" s="21">
        <v>581025</v>
      </c>
      <c r="D29" s="14" t="s">
        <v>27</v>
      </c>
      <c r="E29" s="15">
        <v>42710</v>
      </c>
      <c r="F29" s="16" t="s">
        <v>342</v>
      </c>
      <c r="G29" s="16" t="s">
        <v>28</v>
      </c>
      <c r="H29" s="16" t="s">
        <v>344</v>
      </c>
      <c r="I29" s="16" t="s">
        <v>343</v>
      </c>
      <c r="J29" s="16" t="s">
        <v>48</v>
      </c>
      <c r="K29" s="16">
        <f>11.3+9.1</f>
        <v>20.399999999999999</v>
      </c>
      <c r="L29" s="16" t="s">
        <v>45</v>
      </c>
      <c r="M29" s="16">
        <v>18.600000000000001</v>
      </c>
      <c r="N29" s="16" t="s">
        <v>168</v>
      </c>
      <c r="O29" s="16">
        <v>41.2</v>
      </c>
      <c r="P29" s="16" t="s">
        <v>32</v>
      </c>
      <c r="Q29" s="16">
        <f t="shared" si="0"/>
        <v>80.2</v>
      </c>
      <c r="R29" s="16" t="s">
        <v>32</v>
      </c>
      <c r="S29" s="16" t="s">
        <v>32</v>
      </c>
      <c r="T29" s="25" t="s">
        <v>345</v>
      </c>
    </row>
    <row r="30" spans="1:20" ht="30" x14ac:dyDescent="0.25">
      <c r="A30" s="16">
        <v>27</v>
      </c>
      <c r="B30" s="21">
        <v>6065025</v>
      </c>
      <c r="C30" s="21">
        <v>581016</v>
      </c>
      <c r="D30" s="14" t="s">
        <v>27</v>
      </c>
      <c r="E30" s="15">
        <v>42710</v>
      </c>
      <c r="F30" s="16" t="s">
        <v>352</v>
      </c>
      <c r="G30" s="16" t="s">
        <v>28</v>
      </c>
      <c r="H30" s="16" t="s">
        <v>354</v>
      </c>
      <c r="I30" s="17" t="s">
        <v>353</v>
      </c>
      <c r="J30" s="16" t="s">
        <v>48</v>
      </c>
      <c r="K30" s="16">
        <f>8.2+2+4.6+4.6+5.8</f>
        <v>25.2</v>
      </c>
      <c r="L30" s="16" t="s">
        <v>45</v>
      </c>
      <c r="M30" s="16">
        <v>15.3</v>
      </c>
      <c r="N30" s="16" t="s">
        <v>168</v>
      </c>
      <c r="O30" s="16">
        <v>42.7</v>
      </c>
      <c r="P30" s="16" t="s">
        <v>51</v>
      </c>
      <c r="Q30" s="16">
        <f t="shared" si="0"/>
        <v>83.2</v>
      </c>
      <c r="R30" s="16" t="s">
        <v>32</v>
      </c>
      <c r="S30" s="16" t="s">
        <v>32</v>
      </c>
      <c r="T30" s="25" t="s">
        <v>345</v>
      </c>
    </row>
    <row r="31" spans="1:20" x14ac:dyDescent="0.25">
      <c r="A31" s="16">
        <v>28</v>
      </c>
      <c r="B31" s="21">
        <v>6058433</v>
      </c>
      <c r="C31" s="21">
        <v>585964</v>
      </c>
      <c r="D31" s="14" t="s">
        <v>29</v>
      </c>
      <c r="E31" s="15">
        <v>42695</v>
      </c>
      <c r="F31" s="16" t="s">
        <v>284</v>
      </c>
      <c r="G31" s="16" t="s">
        <v>56</v>
      </c>
      <c r="H31" s="16" t="s">
        <v>285</v>
      </c>
      <c r="I31" s="17" t="s">
        <v>286</v>
      </c>
      <c r="J31" s="16" t="s">
        <v>50</v>
      </c>
      <c r="K31" s="16">
        <v>51.7</v>
      </c>
      <c r="L31" s="16" t="s">
        <v>287</v>
      </c>
      <c r="M31" s="16">
        <v>33.5</v>
      </c>
      <c r="N31" s="16" t="s">
        <v>168</v>
      </c>
      <c r="O31" s="16">
        <v>24.7</v>
      </c>
      <c r="P31" s="16" t="s">
        <v>32</v>
      </c>
      <c r="Q31" s="16">
        <f t="shared" si="0"/>
        <v>109.9</v>
      </c>
      <c r="R31" s="16" t="s">
        <v>32</v>
      </c>
      <c r="S31" s="16" t="s">
        <v>32</v>
      </c>
      <c r="T31" s="25" t="s">
        <v>290</v>
      </c>
    </row>
    <row r="32" spans="1:20" x14ac:dyDescent="0.25">
      <c r="A32" s="16">
        <v>29</v>
      </c>
      <c r="B32" s="21">
        <v>6067760</v>
      </c>
      <c r="C32" s="21">
        <v>582205</v>
      </c>
      <c r="D32" s="14" t="s">
        <v>29</v>
      </c>
      <c r="E32" s="15">
        <v>42577</v>
      </c>
      <c r="F32" s="16" t="s">
        <v>140</v>
      </c>
      <c r="G32" s="16" t="s">
        <v>56</v>
      </c>
      <c r="H32" s="16" t="s">
        <v>133</v>
      </c>
      <c r="I32" s="17" t="s">
        <v>142</v>
      </c>
      <c r="J32" s="19" t="s">
        <v>48</v>
      </c>
      <c r="K32" s="19">
        <f>5.6+3+6.4</f>
        <v>15</v>
      </c>
      <c r="L32" s="19" t="s">
        <v>145</v>
      </c>
      <c r="M32" s="19">
        <f>11+15</f>
        <v>26</v>
      </c>
      <c r="N32" s="19" t="s">
        <v>51</v>
      </c>
      <c r="O32" s="19">
        <v>10</v>
      </c>
      <c r="P32" s="19" t="s">
        <v>168</v>
      </c>
      <c r="Q32" s="19">
        <f t="shared" si="0"/>
        <v>51</v>
      </c>
      <c r="R32" s="16" t="s">
        <v>32</v>
      </c>
      <c r="S32" s="16" t="s">
        <v>32</v>
      </c>
      <c r="T32" s="25" t="s">
        <v>146</v>
      </c>
    </row>
    <row r="33" spans="1:20" x14ac:dyDescent="0.25">
      <c r="A33" s="16">
        <v>30</v>
      </c>
      <c r="B33" s="21">
        <v>6068288</v>
      </c>
      <c r="C33" s="21">
        <v>582277</v>
      </c>
      <c r="D33" s="14" t="s">
        <v>29</v>
      </c>
      <c r="E33" s="15">
        <v>42577</v>
      </c>
      <c r="F33" s="16" t="s">
        <v>141</v>
      </c>
      <c r="G33" s="16" t="s">
        <v>28</v>
      </c>
      <c r="H33" s="16" t="s">
        <v>144</v>
      </c>
      <c r="I33" s="17" t="s">
        <v>143</v>
      </c>
      <c r="J33" s="16" t="s">
        <v>48</v>
      </c>
      <c r="K33" s="16">
        <f>3.8+9.3</f>
        <v>13.100000000000001</v>
      </c>
      <c r="L33" s="16" t="s">
        <v>45</v>
      </c>
      <c r="M33" s="16">
        <f>3.1+19</f>
        <v>22.1</v>
      </c>
      <c r="N33" s="16" t="s">
        <v>168</v>
      </c>
      <c r="O33" s="16">
        <f>18+28.9</f>
        <v>46.9</v>
      </c>
      <c r="P33" s="16" t="s">
        <v>61</v>
      </c>
      <c r="Q33" s="16">
        <f t="shared" si="0"/>
        <v>82.1</v>
      </c>
      <c r="R33" s="16" t="s">
        <v>32</v>
      </c>
      <c r="S33" s="16" t="s">
        <v>32</v>
      </c>
      <c r="T33" s="25" t="s">
        <v>146</v>
      </c>
    </row>
    <row r="34" spans="1:20" x14ac:dyDescent="0.25">
      <c r="A34" s="16">
        <v>31</v>
      </c>
      <c r="B34" s="21">
        <v>6067571</v>
      </c>
      <c r="C34" s="21">
        <v>590446</v>
      </c>
      <c r="D34" s="14" t="s">
        <v>29</v>
      </c>
      <c r="E34" s="15">
        <v>41551</v>
      </c>
      <c r="F34" s="16" t="s">
        <v>95</v>
      </c>
      <c r="G34" s="16" t="s">
        <v>56</v>
      </c>
      <c r="H34" s="16" t="s">
        <v>96</v>
      </c>
      <c r="I34" s="17" t="s">
        <v>97</v>
      </c>
      <c r="J34" s="19" t="s">
        <v>48</v>
      </c>
      <c r="K34" s="19">
        <v>23.3</v>
      </c>
      <c r="L34" s="19" t="s">
        <v>72</v>
      </c>
      <c r="M34" s="19">
        <v>21.4</v>
      </c>
      <c r="N34" s="19" t="s">
        <v>168</v>
      </c>
      <c r="O34" s="19">
        <v>20.3</v>
      </c>
      <c r="P34" s="19" t="s">
        <v>61</v>
      </c>
      <c r="Q34" s="16">
        <f t="shared" si="0"/>
        <v>65</v>
      </c>
      <c r="R34" s="16" t="s">
        <v>32</v>
      </c>
      <c r="S34" s="16" t="s">
        <v>32</v>
      </c>
      <c r="T34" s="24" t="s">
        <v>138</v>
      </c>
    </row>
    <row r="35" spans="1:20" x14ac:dyDescent="0.25">
      <c r="A35" s="16">
        <v>32</v>
      </c>
      <c r="B35" s="21">
        <v>6067309</v>
      </c>
      <c r="C35" s="21">
        <v>590790</v>
      </c>
      <c r="D35" s="14" t="s">
        <v>29</v>
      </c>
      <c r="E35" s="15">
        <v>41551</v>
      </c>
      <c r="F35" s="16" t="s">
        <v>98</v>
      </c>
      <c r="G35" s="16" t="s">
        <v>56</v>
      </c>
      <c r="H35" s="16" t="s">
        <v>99</v>
      </c>
      <c r="I35" s="17" t="s">
        <v>100</v>
      </c>
      <c r="J35" s="16" t="s">
        <v>48</v>
      </c>
      <c r="K35" s="16">
        <v>15</v>
      </c>
      <c r="L35" s="19" t="s">
        <v>72</v>
      </c>
      <c r="M35" s="16">
        <v>21.3</v>
      </c>
      <c r="N35" s="16" t="s">
        <v>168</v>
      </c>
      <c r="O35" s="16">
        <v>53.8</v>
      </c>
      <c r="P35" s="16" t="s">
        <v>32</v>
      </c>
      <c r="Q35" s="16">
        <f t="shared" si="0"/>
        <v>90.1</v>
      </c>
      <c r="R35" s="16" t="s">
        <v>32</v>
      </c>
      <c r="S35" s="16" t="s">
        <v>32</v>
      </c>
      <c r="T35" s="24" t="s">
        <v>138</v>
      </c>
    </row>
    <row r="36" spans="1:20" x14ac:dyDescent="0.25">
      <c r="A36" s="16">
        <v>33</v>
      </c>
      <c r="B36" s="21">
        <v>6066832</v>
      </c>
      <c r="C36" s="21">
        <v>590950</v>
      </c>
      <c r="D36" s="14" t="s">
        <v>29</v>
      </c>
      <c r="E36" s="15">
        <v>41551</v>
      </c>
      <c r="F36" s="16" t="s">
        <v>101</v>
      </c>
      <c r="G36" s="16" t="s">
        <v>56</v>
      </c>
      <c r="H36" s="16" t="s">
        <v>99</v>
      </c>
      <c r="I36" s="17" t="s">
        <v>102</v>
      </c>
      <c r="J36" s="16" t="s">
        <v>48</v>
      </c>
      <c r="K36" s="16">
        <v>13.6</v>
      </c>
      <c r="L36" s="19" t="s">
        <v>72</v>
      </c>
      <c r="M36" s="16">
        <v>42.8</v>
      </c>
      <c r="N36" s="16" t="s">
        <v>61</v>
      </c>
      <c r="O36" s="16">
        <v>27.2</v>
      </c>
      <c r="P36" s="16" t="s">
        <v>32</v>
      </c>
      <c r="Q36" s="16">
        <f t="shared" ref="Q36:Q67" si="1">SUM(K36,M36,O36)</f>
        <v>83.6</v>
      </c>
      <c r="R36" s="16" t="s">
        <v>32</v>
      </c>
      <c r="S36" s="16" t="s">
        <v>32</v>
      </c>
      <c r="T36" s="24" t="s">
        <v>138</v>
      </c>
    </row>
    <row r="37" spans="1:20" x14ac:dyDescent="0.25">
      <c r="A37" s="16">
        <v>34</v>
      </c>
      <c r="B37" s="21">
        <v>6066743</v>
      </c>
      <c r="C37" s="21">
        <v>590942</v>
      </c>
      <c r="D37" s="14" t="s">
        <v>29</v>
      </c>
      <c r="E37" s="15">
        <v>41568</v>
      </c>
      <c r="F37" s="16" t="s">
        <v>103</v>
      </c>
      <c r="G37" s="16" t="s">
        <v>56</v>
      </c>
      <c r="H37" s="16"/>
      <c r="I37" s="17" t="s">
        <v>104</v>
      </c>
      <c r="J37" s="16" t="s">
        <v>48</v>
      </c>
      <c r="K37" s="16">
        <v>10.4</v>
      </c>
      <c r="L37" s="19" t="s">
        <v>72</v>
      </c>
      <c r="M37" s="16">
        <v>20.9</v>
      </c>
      <c r="N37" s="16" t="s">
        <v>168</v>
      </c>
      <c r="O37" s="16">
        <v>23</v>
      </c>
      <c r="P37" s="16" t="s">
        <v>61</v>
      </c>
      <c r="Q37" s="16">
        <f t="shared" si="1"/>
        <v>54.3</v>
      </c>
      <c r="R37" s="16" t="s">
        <v>32</v>
      </c>
      <c r="S37" s="16" t="s">
        <v>32</v>
      </c>
      <c r="T37" s="24" t="s">
        <v>138</v>
      </c>
    </row>
    <row r="38" spans="1:20" x14ac:dyDescent="0.25">
      <c r="A38" s="16">
        <v>35</v>
      </c>
      <c r="B38" s="21">
        <v>6066415</v>
      </c>
      <c r="C38" s="21">
        <v>590973</v>
      </c>
      <c r="D38" s="14" t="s">
        <v>29</v>
      </c>
      <c r="E38" s="15">
        <v>41568</v>
      </c>
      <c r="F38" s="16" t="s">
        <v>105</v>
      </c>
      <c r="G38" s="16" t="s">
        <v>56</v>
      </c>
      <c r="H38" s="16" t="s">
        <v>99</v>
      </c>
      <c r="I38" s="17" t="s">
        <v>106</v>
      </c>
      <c r="J38" s="16" t="s">
        <v>48</v>
      </c>
      <c r="K38" s="16">
        <v>15.8</v>
      </c>
      <c r="L38" s="19" t="s">
        <v>72</v>
      </c>
      <c r="M38" s="16">
        <v>35.6</v>
      </c>
      <c r="N38" s="16" t="s">
        <v>168</v>
      </c>
      <c r="O38" s="16">
        <v>24.8</v>
      </c>
      <c r="P38" s="16" t="s">
        <v>168</v>
      </c>
      <c r="Q38" s="16">
        <f t="shared" si="1"/>
        <v>76.2</v>
      </c>
      <c r="R38" s="16" t="s">
        <v>32</v>
      </c>
      <c r="S38" s="16" t="s">
        <v>32</v>
      </c>
      <c r="T38" s="24" t="s">
        <v>138</v>
      </c>
    </row>
    <row r="39" spans="1:20" x14ac:dyDescent="0.25">
      <c r="A39" s="16">
        <v>36</v>
      </c>
      <c r="B39" s="21" t="s">
        <v>107</v>
      </c>
      <c r="C39" s="21">
        <v>590960</v>
      </c>
      <c r="D39" s="14" t="s">
        <v>29</v>
      </c>
      <c r="E39" s="15">
        <v>41568</v>
      </c>
      <c r="F39" s="19" t="s">
        <v>108</v>
      </c>
      <c r="G39" s="16" t="s">
        <v>56</v>
      </c>
      <c r="H39" s="16"/>
      <c r="I39" s="17" t="s">
        <v>109</v>
      </c>
      <c r="J39" s="16" t="s">
        <v>48</v>
      </c>
      <c r="K39" s="16">
        <v>13</v>
      </c>
      <c r="L39" s="19" t="s">
        <v>72</v>
      </c>
      <c r="M39" s="16">
        <v>15.1</v>
      </c>
      <c r="N39" s="19" t="s">
        <v>72</v>
      </c>
      <c r="O39" s="16">
        <v>8.1999999999999993</v>
      </c>
      <c r="P39" s="16" t="s">
        <v>61</v>
      </c>
      <c r="Q39" s="16">
        <f t="shared" si="1"/>
        <v>36.299999999999997</v>
      </c>
      <c r="R39" s="16" t="s">
        <v>32</v>
      </c>
      <c r="S39" s="16" t="s">
        <v>32</v>
      </c>
      <c r="T39" s="24" t="s">
        <v>138</v>
      </c>
    </row>
    <row r="40" spans="1:20" x14ac:dyDescent="0.25">
      <c r="A40" s="16">
        <v>37</v>
      </c>
      <c r="B40" s="23">
        <v>6067574.7599999998</v>
      </c>
      <c r="C40" s="21">
        <v>590439.31999999995</v>
      </c>
      <c r="D40" s="14" t="s">
        <v>29</v>
      </c>
      <c r="E40" s="15">
        <v>41810</v>
      </c>
      <c r="F40" s="19" t="s">
        <v>110</v>
      </c>
      <c r="G40" s="16" t="s">
        <v>56</v>
      </c>
      <c r="H40" s="16" t="s">
        <v>96</v>
      </c>
      <c r="I40" s="17" t="s">
        <v>111</v>
      </c>
      <c r="J40" s="16" t="s">
        <v>48</v>
      </c>
      <c r="K40" s="16">
        <v>16.7</v>
      </c>
      <c r="L40" s="19" t="s">
        <v>72</v>
      </c>
      <c r="M40" s="16">
        <v>8</v>
      </c>
      <c r="N40" s="16" t="s">
        <v>51</v>
      </c>
      <c r="O40" s="16">
        <v>11.9</v>
      </c>
      <c r="P40" s="16" t="s">
        <v>168</v>
      </c>
      <c r="Q40" s="16">
        <f t="shared" si="1"/>
        <v>36.6</v>
      </c>
      <c r="R40" s="16" t="s">
        <v>32</v>
      </c>
      <c r="S40" s="16" t="s">
        <v>32</v>
      </c>
      <c r="T40" s="24" t="s">
        <v>138</v>
      </c>
    </row>
    <row r="41" spans="1:20" x14ac:dyDescent="0.25">
      <c r="A41" s="16">
        <v>38</v>
      </c>
      <c r="B41" s="23">
        <v>6066394.4900000002</v>
      </c>
      <c r="C41" s="21">
        <v>590971.55000000005</v>
      </c>
      <c r="D41" s="14" t="s">
        <v>29</v>
      </c>
      <c r="E41" s="15">
        <v>41815</v>
      </c>
      <c r="F41" s="19" t="s">
        <v>112</v>
      </c>
      <c r="G41" s="16" t="s">
        <v>56</v>
      </c>
      <c r="H41" s="16" t="s">
        <v>99</v>
      </c>
      <c r="I41" s="17" t="s">
        <v>113</v>
      </c>
      <c r="J41" s="16" t="s">
        <v>48</v>
      </c>
      <c r="K41" s="16">
        <v>15.2</v>
      </c>
      <c r="L41" s="19" t="s">
        <v>72</v>
      </c>
      <c r="M41" s="16">
        <v>39.4</v>
      </c>
      <c r="N41" s="19" t="s">
        <v>72</v>
      </c>
      <c r="O41" s="16">
        <v>25.5</v>
      </c>
      <c r="P41" s="16" t="s">
        <v>32</v>
      </c>
      <c r="Q41" s="16">
        <f t="shared" si="1"/>
        <v>80.099999999999994</v>
      </c>
      <c r="R41" s="16" t="s">
        <v>32</v>
      </c>
      <c r="S41" s="16" t="s">
        <v>32</v>
      </c>
      <c r="T41" s="24" t="s">
        <v>138</v>
      </c>
    </row>
    <row r="42" spans="1:20" x14ac:dyDescent="0.25">
      <c r="A42" s="16">
        <v>39</v>
      </c>
      <c r="B42" s="21">
        <v>6064238</v>
      </c>
      <c r="C42" s="16">
        <v>582830</v>
      </c>
      <c r="D42" s="14" t="s">
        <v>114</v>
      </c>
      <c r="E42" s="15">
        <v>42466</v>
      </c>
      <c r="F42" s="16" t="s">
        <v>115</v>
      </c>
      <c r="G42" s="16" t="s">
        <v>56</v>
      </c>
      <c r="H42" s="16" t="s">
        <v>70</v>
      </c>
      <c r="I42" s="17" t="s">
        <v>116</v>
      </c>
      <c r="J42" s="16" t="s">
        <v>48</v>
      </c>
      <c r="K42" s="16">
        <f>3.1+2.8+6.4+6.2</f>
        <v>18.5</v>
      </c>
      <c r="L42" s="16" t="s">
        <v>51</v>
      </c>
      <c r="M42" s="16">
        <v>17.100000000000001</v>
      </c>
      <c r="N42" s="16" t="s">
        <v>49</v>
      </c>
      <c r="O42" s="16">
        <v>81.8</v>
      </c>
      <c r="P42" s="16" t="s">
        <v>32</v>
      </c>
      <c r="Q42" s="16">
        <f t="shared" si="1"/>
        <v>117.4</v>
      </c>
      <c r="R42" s="16" t="s">
        <v>32</v>
      </c>
      <c r="S42" s="16" t="s">
        <v>32</v>
      </c>
      <c r="T42" s="24" t="s">
        <v>139</v>
      </c>
    </row>
    <row r="43" spans="1:20" x14ac:dyDescent="0.25">
      <c r="A43" s="16">
        <v>40</v>
      </c>
      <c r="B43" s="21">
        <v>6064135</v>
      </c>
      <c r="C43" s="16">
        <v>582791</v>
      </c>
      <c r="D43" s="14" t="s">
        <v>114</v>
      </c>
      <c r="E43" s="15">
        <v>42467</v>
      </c>
      <c r="F43" s="16" t="s">
        <v>117</v>
      </c>
      <c r="G43" s="16" t="s">
        <v>56</v>
      </c>
      <c r="H43" s="16" t="s">
        <v>65</v>
      </c>
      <c r="I43" s="17" t="s">
        <v>118</v>
      </c>
      <c r="J43" s="16" t="s">
        <v>48</v>
      </c>
      <c r="K43" s="16">
        <f>2.5+5+2.5+3.2+4</f>
        <v>17.2</v>
      </c>
      <c r="L43" s="16" t="s">
        <v>51</v>
      </c>
      <c r="M43" s="16">
        <v>18.600000000000001</v>
      </c>
      <c r="N43" s="16" t="s">
        <v>49</v>
      </c>
      <c r="O43" s="16">
        <v>80.2</v>
      </c>
      <c r="P43" s="16" t="s">
        <v>49</v>
      </c>
      <c r="Q43" s="16">
        <f t="shared" si="1"/>
        <v>116</v>
      </c>
      <c r="R43" s="16" t="s">
        <v>32</v>
      </c>
      <c r="S43" s="16" t="s">
        <v>32</v>
      </c>
      <c r="T43" s="24" t="s">
        <v>139</v>
      </c>
    </row>
    <row r="44" spans="1:20" x14ac:dyDescent="0.25">
      <c r="A44" s="16">
        <v>41</v>
      </c>
      <c r="B44" s="21">
        <v>6064060</v>
      </c>
      <c r="C44" s="16">
        <v>582784</v>
      </c>
      <c r="D44" s="14" t="s">
        <v>114</v>
      </c>
      <c r="E44" s="15">
        <v>42467</v>
      </c>
      <c r="F44" s="16" t="s">
        <v>119</v>
      </c>
      <c r="G44" s="16" t="s">
        <v>56</v>
      </c>
      <c r="H44" s="16" t="s">
        <v>120</v>
      </c>
      <c r="I44" s="17" t="s">
        <v>121</v>
      </c>
      <c r="J44" s="16" t="s">
        <v>48</v>
      </c>
      <c r="K44" s="16">
        <f>2.4+6+4.4+5.3</f>
        <v>18.100000000000001</v>
      </c>
      <c r="L44" s="16" t="s">
        <v>45</v>
      </c>
      <c r="M44" s="16">
        <v>40.299999999999997</v>
      </c>
      <c r="N44" s="16" t="s">
        <v>49</v>
      </c>
      <c r="O44" s="16">
        <v>11.3</v>
      </c>
      <c r="P44" s="16" t="s">
        <v>49</v>
      </c>
      <c r="Q44" s="16">
        <f t="shared" si="1"/>
        <v>69.7</v>
      </c>
      <c r="R44" s="16" t="s">
        <v>32</v>
      </c>
      <c r="S44" s="16" t="s">
        <v>32</v>
      </c>
      <c r="T44" s="24" t="s">
        <v>139</v>
      </c>
    </row>
    <row r="45" spans="1:20" x14ac:dyDescent="0.25">
      <c r="A45" s="16">
        <v>42</v>
      </c>
      <c r="B45" s="21">
        <v>6063942</v>
      </c>
      <c r="C45" s="16">
        <v>582751</v>
      </c>
      <c r="D45" s="14" t="s">
        <v>114</v>
      </c>
      <c r="E45" s="15">
        <v>42467</v>
      </c>
      <c r="F45" s="16" t="s">
        <v>122</v>
      </c>
      <c r="G45" s="16" t="s">
        <v>56</v>
      </c>
      <c r="H45" s="16" t="s">
        <v>65</v>
      </c>
      <c r="I45" s="17" t="s">
        <v>123</v>
      </c>
      <c r="J45" s="16" t="s">
        <v>48</v>
      </c>
      <c r="K45" s="16">
        <f>4.5+3.4+2.2+3.4</f>
        <v>13.500000000000002</v>
      </c>
      <c r="L45" s="16" t="s">
        <v>51</v>
      </c>
      <c r="M45" s="16">
        <v>16.899999999999999</v>
      </c>
      <c r="N45" s="16" t="s">
        <v>49</v>
      </c>
      <c r="O45" s="16">
        <f>29.1+19.6</f>
        <v>48.7</v>
      </c>
      <c r="P45" s="16" t="s">
        <v>61</v>
      </c>
      <c r="Q45" s="16">
        <f t="shared" si="1"/>
        <v>79.099999999999994</v>
      </c>
      <c r="R45" s="16" t="s">
        <v>32</v>
      </c>
      <c r="S45" s="16" t="s">
        <v>32</v>
      </c>
      <c r="T45" s="24" t="s">
        <v>139</v>
      </c>
    </row>
    <row r="46" spans="1:20" x14ac:dyDescent="0.25">
      <c r="A46" s="16">
        <v>43</v>
      </c>
      <c r="B46" s="22">
        <v>6063840</v>
      </c>
      <c r="C46" s="16">
        <v>582755</v>
      </c>
      <c r="D46" s="14" t="s">
        <v>114</v>
      </c>
      <c r="E46" s="15">
        <v>42468</v>
      </c>
      <c r="F46" s="16" t="s">
        <v>124</v>
      </c>
      <c r="G46" s="16" t="s">
        <v>56</v>
      </c>
      <c r="H46" s="16" t="s">
        <v>70</v>
      </c>
      <c r="I46" s="17" t="s">
        <v>125</v>
      </c>
      <c r="J46" s="16" t="s">
        <v>48</v>
      </c>
      <c r="K46" s="16">
        <f>3.5+3.6+5.2+4.3+1.4+5.8+2.5</f>
        <v>26.3</v>
      </c>
      <c r="L46" s="16" t="s">
        <v>51</v>
      </c>
      <c r="M46" s="16">
        <v>7.9</v>
      </c>
      <c r="N46" s="16" t="s">
        <v>49</v>
      </c>
      <c r="O46" s="16">
        <v>32</v>
      </c>
      <c r="P46" s="16" t="s">
        <v>61</v>
      </c>
      <c r="Q46" s="16">
        <f t="shared" si="1"/>
        <v>66.2</v>
      </c>
      <c r="R46" s="16" t="s">
        <v>32</v>
      </c>
      <c r="S46" s="16" t="s">
        <v>32</v>
      </c>
      <c r="T46" s="24" t="s">
        <v>139</v>
      </c>
    </row>
    <row r="47" spans="1:20" x14ac:dyDescent="0.25">
      <c r="A47" s="16">
        <v>44</v>
      </c>
      <c r="B47" s="21">
        <v>6063807</v>
      </c>
      <c r="C47" s="16">
        <v>582731</v>
      </c>
      <c r="D47" s="14" t="s">
        <v>114</v>
      </c>
      <c r="E47" s="15">
        <v>42468</v>
      </c>
      <c r="F47" s="16" t="s">
        <v>126</v>
      </c>
      <c r="G47" s="16" t="s">
        <v>56</v>
      </c>
      <c r="H47" s="16" t="s">
        <v>65</v>
      </c>
      <c r="I47" s="17" t="s">
        <v>127</v>
      </c>
      <c r="J47" s="16" t="s">
        <v>48</v>
      </c>
      <c r="K47" s="16">
        <f>4.9+5.2+2.3</f>
        <v>12.400000000000002</v>
      </c>
      <c r="L47" s="16" t="s">
        <v>45</v>
      </c>
      <c r="M47" s="16">
        <f>9.5+14.2+18.7</f>
        <v>42.4</v>
      </c>
      <c r="N47" s="16" t="s">
        <v>49</v>
      </c>
      <c r="O47" s="16">
        <v>13.9</v>
      </c>
      <c r="P47" s="16" t="s">
        <v>49</v>
      </c>
      <c r="Q47" s="16">
        <f t="shared" si="1"/>
        <v>68.7</v>
      </c>
      <c r="R47" s="16" t="s">
        <v>32</v>
      </c>
      <c r="S47" s="16" t="s">
        <v>32</v>
      </c>
      <c r="T47" s="24" t="s">
        <v>139</v>
      </c>
    </row>
    <row r="48" spans="1:20" x14ac:dyDescent="0.25">
      <c r="A48" s="16">
        <v>45</v>
      </c>
      <c r="B48" s="23">
        <v>6063775</v>
      </c>
      <c r="C48" s="19">
        <v>582746</v>
      </c>
      <c r="D48" s="14" t="s">
        <v>114</v>
      </c>
      <c r="E48" s="15">
        <v>42468</v>
      </c>
      <c r="F48" s="19" t="s">
        <v>128</v>
      </c>
      <c r="G48" s="16" t="s">
        <v>56</v>
      </c>
      <c r="H48" s="16" t="s">
        <v>70</v>
      </c>
      <c r="I48" s="17" t="s">
        <v>129</v>
      </c>
      <c r="J48" s="19" t="s">
        <v>48</v>
      </c>
      <c r="K48" s="16">
        <f>2.4+5+4.5+5.3</f>
        <v>17.2</v>
      </c>
      <c r="L48" s="19" t="s">
        <v>51</v>
      </c>
      <c r="M48" s="19">
        <v>13.6</v>
      </c>
      <c r="N48" s="16" t="s">
        <v>49</v>
      </c>
      <c r="O48" s="19">
        <v>61.1</v>
      </c>
      <c r="P48" s="19" t="s">
        <v>32</v>
      </c>
      <c r="Q48" s="16">
        <f t="shared" si="1"/>
        <v>91.9</v>
      </c>
      <c r="R48" s="16" t="s">
        <v>32</v>
      </c>
      <c r="S48" s="16" t="s">
        <v>32</v>
      </c>
      <c r="T48" s="24" t="s">
        <v>139</v>
      </c>
    </row>
    <row r="49" spans="1:20" ht="30" x14ac:dyDescent="0.25">
      <c r="A49" s="16">
        <v>46</v>
      </c>
      <c r="B49" s="21">
        <v>6064679</v>
      </c>
      <c r="C49" s="21">
        <v>582885</v>
      </c>
      <c r="D49" s="27" t="s">
        <v>27</v>
      </c>
      <c r="E49" s="15">
        <v>42709</v>
      </c>
      <c r="F49" s="19" t="s">
        <v>313</v>
      </c>
      <c r="G49" s="16" t="s">
        <v>28</v>
      </c>
      <c r="H49" s="16" t="s">
        <v>335</v>
      </c>
      <c r="I49" s="20" t="s">
        <v>314</v>
      </c>
      <c r="J49" s="19" t="s">
        <v>48</v>
      </c>
      <c r="K49" s="16">
        <f>8.6+3+6.4</f>
        <v>18</v>
      </c>
      <c r="L49" s="19" t="s">
        <v>45</v>
      </c>
      <c r="M49" s="19">
        <v>15.4</v>
      </c>
      <c r="N49" s="16" t="s">
        <v>168</v>
      </c>
      <c r="O49" s="19">
        <f>38.3+7.4</f>
        <v>45.699999999999996</v>
      </c>
      <c r="P49" s="19" t="s">
        <v>168</v>
      </c>
      <c r="Q49" s="16">
        <f t="shared" si="1"/>
        <v>79.099999999999994</v>
      </c>
      <c r="R49" s="16" t="s">
        <v>32</v>
      </c>
      <c r="S49" s="16" t="s">
        <v>32</v>
      </c>
      <c r="T49" s="24" t="s">
        <v>139</v>
      </c>
    </row>
    <row r="50" spans="1:20" ht="30" x14ac:dyDescent="0.25">
      <c r="A50" s="16">
        <v>47</v>
      </c>
      <c r="B50" s="21">
        <v>6064751</v>
      </c>
      <c r="C50" s="21">
        <v>582910</v>
      </c>
      <c r="D50" s="27" t="s">
        <v>27</v>
      </c>
      <c r="E50" s="15">
        <v>42709</v>
      </c>
      <c r="F50" s="19" t="s">
        <v>327</v>
      </c>
      <c r="G50" s="16" t="s">
        <v>28</v>
      </c>
      <c r="H50" s="16" t="s">
        <v>336</v>
      </c>
      <c r="I50" s="20" t="s">
        <v>328</v>
      </c>
      <c r="J50" s="19" t="s">
        <v>48</v>
      </c>
      <c r="K50" s="16">
        <f>8.6+4.4+7.6+7.5</f>
        <v>28.1</v>
      </c>
      <c r="L50" s="19" t="s">
        <v>45</v>
      </c>
      <c r="M50" s="19">
        <v>16.2</v>
      </c>
      <c r="N50" s="19" t="s">
        <v>72</v>
      </c>
      <c r="O50" s="19">
        <v>20.7</v>
      </c>
      <c r="P50" s="19" t="s">
        <v>50</v>
      </c>
      <c r="Q50" s="16">
        <f t="shared" si="1"/>
        <v>65</v>
      </c>
      <c r="R50" s="16" t="s">
        <v>32</v>
      </c>
      <c r="S50" s="16" t="s">
        <v>32</v>
      </c>
      <c r="T50" s="24" t="s">
        <v>139</v>
      </c>
    </row>
    <row r="51" spans="1:20" ht="30" x14ac:dyDescent="0.25">
      <c r="A51" s="16">
        <v>48</v>
      </c>
      <c r="B51" s="21">
        <v>6064267</v>
      </c>
      <c r="C51" s="21">
        <v>582839</v>
      </c>
      <c r="D51" s="27" t="s">
        <v>27</v>
      </c>
      <c r="E51" s="15">
        <v>42710</v>
      </c>
      <c r="F51" s="19" t="s">
        <v>332</v>
      </c>
      <c r="G51" s="16" t="s">
        <v>28</v>
      </c>
      <c r="H51" s="16" t="s">
        <v>337</v>
      </c>
      <c r="I51" s="20" t="s">
        <v>333</v>
      </c>
      <c r="J51" s="19" t="s">
        <v>48</v>
      </c>
      <c r="K51" s="16">
        <f>6.1+8+6.3</f>
        <v>20.399999999999999</v>
      </c>
      <c r="L51" s="19" t="s">
        <v>51</v>
      </c>
      <c r="M51" s="19">
        <v>6.3</v>
      </c>
      <c r="N51" s="19" t="s">
        <v>168</v>
      </c>
      <c r="O51" s="19">
        <v>52.7</v>
      </c>
      <c r="P51" s="19" t="s">
        <v>168</v>
      </c>
      <c r="Q51" s="16">
        <f t="shared" si="1"/>
        <v>79.400000000000006</v>
      </c>
      <c r="R51" s="16" t="s">
        <v>32</v>
      </c>
      <c r="S51" s="16" t="s">
        <v>32</v>
      </c>
      <c r="T51" s="24" t="s">
        <v>139</v>
      </c>
    </row>
    <row r="52" spans="1:20" ht="30" x14ac:dyDescent="0.25">
      <c r="A52" s="16">
        <v>49</v>
      </c>
      <c r="B52" s="21"/>
      <c r="C52" s="21"/>
      <c r="D52" s="27" t="s">
        <v>27</v>
      </c>
      <c r="E52" s="15">
        <v>42710</v>
      </c>
      <c r="F52" s="19" t="s">
        <v>382</v>
      </c>
      <c r="G52" s="19" t="s">
        <v>56</v>
      </c>
      <c r="H52" s="16" t="s">
        <v>383</v>
      </c>
      <c r="I52" s="20" t="s">
        <v>384</v>
      </c>
      <c r="J52" s="19" t="s">
        <v>48</v>
      </c>
      <c r="K52" s="16">
        <f>11.4+4.6+3+3.2+14.6+9.7</f>
        <v>46.5</v>
      </c>
      <c r="L52" s="19" t="s">
        <v>45</v>
      </c>
      <c r="M52" s="19">
        <v>8.8000000000000007</v>
      </c>
      <c r="N52" s="19" t="s">
        <v>45</v>
      </c>
      <c r="O52" s="19">
        <v>9.1</v>
      </c>
      <c r="P52" s="19" t="s">
        <v>32</v>
      </c>
      <c r="Q52" s="16">
        <f t="shared" si="1"/>
        <v>64.399999999999991</v>
      </c>
      <c r="R52" s="16" t="s">
        <v>32</v>
      </c>
      <c r="S52" s="16" t="s">
        <v>32</v>
      </c>
      <c r="T52" s="24" t="s">
        <v>139</v>
      </c>
    </row>
    <row r="53" spans="1:20" ht="30" x14ac:dyDescent="0.25">
      <c r="A53" s="16">
        <v>50</v>
      </c>
      <c r="B53" s="21"/>
      <c r="C53" s="21"/>
      <c r="D53" s="27" t="s">
        <v>27</v>
      </c>
      <c r="E53" s="15">
        <v>42710</v>
      </c>
      <c r="F53" s="19" t="s">
        <v>411</v>
      </c>
      <c r="G53" s="16" t="s">
        <v>28</v>
      </c>
      <c r="H53" s="16" t="s">
        <v>412</v>
      </c>
      <c r="I53" s="20" t="s">
        <v>413</v>
      </c>
      <c r="J53" s="19" t="s">
        <v>48</v>
      </c>
      <c r="K53" s="16">
        <f>7.8+4.7+4.6+7.1+6.4</f>
        <v>30.6</v>
      </c>
      <c r="L53" s="19" t="s">
        <v>45</v>
      </c>
      <c r="M53" s="19">
        <v>23.9</v>
      </c>
      <c r="N53" s="19" t="s">
        <v>168</v>
      </c>
      <c r="O53" s="19">
        <v>28.3</v>
      </c>
      <c r="P53" s="19" t="s">
        <v>32</v>
      </c>
      <c r="Q53" s="16">
        <f t="shared" si="1"/>
        <v>82.8</v>
      </c>
      <c r="R53" s="16" t="s">
        <v>32</v>
      </c>
      <c r="S53" s="16" t="s">
        <v>32</v>
      </c>
      <c r="T53" s="24" t="s">
        <v>139</v>
      </c>
    </row>
    <row r="54" spans="1:20" ht="30" x14ac:dyDescent="0.25">
      <c r="A54" s="16">
        <v>51</v>
      </c>
      <c r="B54" s="21">
        <v>6065276</v>
      </c>
      <c r="C54" s="21">
        <v>583392</v>
      </c>
      <c r="D54" s="27" t="s">
        <v>27</v>
      </c>
      <c r="E54" s="15">
        <v>41337</v>
      </c>
      <c r="F54" s="19" t="s">
        <v>227</v>
      </c>
      <c r="G54" s="19" t="s">
        <v>56</v>
      </c>
      <c r="H54" s="16" t="s">
        <v>230</v>
      </c>
      <c r="I54" s="20" t="s">
        <v>229</v>
      </c>
      <c r="J54" s="19" t="s">
        <v>48</v>
      </c>
      <c r="K54" s="16">
        <f>3+3.4+7.5</f>
        <v>13.9</v>
      </c>
      <c r="L54" s="19" t="s">
        <v>45</v>
      </c>
      <c r="M54" s="19">
        <v>25.6</v>
      </c>
      <c r="N54" s="19" t="s">
        <v>72</v>
      </c>
      <c r="O54" s="19">
        <v>23</v>
      </c>
      <c r="P54" s="19" t="s">
        <v>61</v>
      </c>
      <c r="Q54" s="16">
        <f t="shared" si="1"/>
        <v>62.5</v>
      </c>
      <c r="R54" s="16" t="s">
        <v>32</v>
      </c>
      <c r="S54" s="16" t="s">
        <v>32</v>
      </c>
      <c r="T54" s="24" t="s">
        <v>231</v>
      </c>
    </row>
    <row r="55" spans="1:20" x14ac:dyDescent="0.25">
      <c r="A55" s="16">
        <v>52</v>
      </c>
      <c r="B55" s="21"/>
      <c r="C55" s="21"/>
      <c r="D55" s="14" t="s">
        <v>114</v>
      </c>
      <c r="E55" s="15">
        <v>42710</v>
      </c>
      <c r="F55" s="19" t="s">
        <v>385</v>
      </c>
      <c r="G55" s="19" t="s">
        <v>56</v>
      </c>
      <c r="H55" s="16" t="s">
        <v>386</v>
      </c>
      <c r="I55" s="20" t="s">
        <v>387</v>
      </c>
      <c r="J55" s="19" t="s">
        <v>48</v>
      </c>
      <c r="K55" s="16">
        <f>10.3+2.5+7.8</f>
        <v>20.6</v>
      </c>
      <c r="L55" s="19" t="s">
        <v>45</v>
      </c>
      <c r="M55" s="19">
        <v>3.6</v>
      </c>
      <c r="N55" s="19" t="s">
        <v>45</v>
      </c>
      <c r="O55" s="19">
        <v>28</v>
      </c>
      <c r="P55" s="19" t="s">
        <v>168</v>
      </c>
      <c r="Q55" s="16">
        <f t="shared" si="1"/>
        <v>52.2</v>
      </c>
      <c r="R55" s="16" t="s">
        <v>32</v>
      </c>
      <c r="S55" s="16" t="s">
        <v>32</v>
      </c>
      <c r="T55" s="24" t="s">
        <v>231</v>
      </c>
    </row>
    <row r="56" spans="1:20" x14ac:dyDescent="0.25">
      <c r="A56" s="16">
        <v>53</v>
      </c>
      <c r="B56" s="21">
        <v>6062631</v>
      </c>
      <c r="C56" s="21">
        <v>584118</v>
      </c>
      <c r="D56" s="14" t="s">
        <v>114</v>
      </c>
      <c r="E56" s="15">
        <v>41588</v>
      </c>
      <c r="F56" s="19" t="s">
        <v>147</v>
      </c>
      <c r="G56" s="19" t="s">
        <v>56</v>
      </c>
      <c r="H56" s="16" t="s">
        <v>169</v>
      </c>
      <c r="I56" s="20" t="s">
        <v>157</v>
      </c>
      <c r="J56" s="19" t="s">
        <v>48</v>
      </c>
      <c r="K56" s="16">
        <v>20</v>
      </c>
      <c r="L56" s="19" t="s">
        <v>45</v>
      </c>
      <c r="M56" s="19">
        <v>21.3</v>
      </c>
      <c r="N56" s="19" t="s">
        <v>145</v>
      </c>
      <c r="O56" s="19">
        <v>10.3</v>
      </c>
      <c r="P56" s="19" t="s">
        <v>50</v>
      </c>
      <c r="Q56" s="16">
        <f t="shared" si="1"/>
        <v>51.599999999999994</v>
      </c>
      <c r="R56" s="16" t="s">
        <v>32</v>
      </c>
      <c r="S56" s="16" t="s">
        <v>32</v>
      </c>
      <c r="T56" s="24" t="s">
        <v>167</v>
      </c>
    </row>
    <row r="57" spans="1:20" x14ac:dyDescent="0.25">
      <c r="A57" s="16">
        <v>54</v>
      </c>
      <c r="B57" s="21">
        <v>6062664</v>
      </c>
      <c r="C57" s="21">
        <v>584114</v>
      </c>
      <c r="D57" s="14" t="s">
        <v>114</v>
      </c>
      <c r="E57" s="15">
        <v>41588</v>
      </c>
      <c r="F57" s="19" t="s">
        <v>148</v>
      </c>
      <c r="G57" s="19" t="s">
        <v>56</v>
      </c>
      <c r="H57" s="19" t="s">
        <v>170</v>
      </c>
      <c r="I57" s="20" t="s">
        <v>158</v>
      </c>
      <c r="J57" s="19" t="s">
        <v>48</v>
      </c>
      <c r="K57" s="16">
        <v>17.399999999999999</v>
      </c>
      <c r="L57" s="19" t="s">
        <v>45</v>
      </c>
      <c r="M57" s="19">
        <v>12.8</v>
      </c>
      <c r="N57" s="19" t="s">
        <v>49</v>
      </c>
      <c r="O57" s="19">
        <f>15.7+10.4</f>
        <v>26.1</v>
      </c>
      <c r="P57" s="19" t="s">
        <v>51</v>
      </c>
      <c r="Q57" s="16">
        <f t="shared" si="1"/>
        <v>56.3</v>
      </c>
      <c r="R57" s="16" t="s">
        <v>32</v>
      </c>
      <c r="S57" s="16" t="s">
        <v>32</v>
      </c>
      <c r="T57" s="24" t="s">
        <v>167</v>
      </c>
    </row>
    <row r="58" spans="1:20" x14ac:dyDescent="0.25">
      <c r="A58" s="16">
        <v>55</v>
      </c>
      <c r="B58" s="21">
        <v>6062701</v>
      </c>
      <c r="C58" s="21">
        <v>584127</v>
      </c>
      <c r="D58" s="14" t="s">
        <v>114</v>
      </c>
      <c r="E58" s="15">
        <v>41588</v>
      </c>
      <c r="F58" s="19" t="s">
        <v>149</v>
      </c>
      <c r="G58" s="19" t="s">
        <v>56</v>
      </c>
      <c r="H58" s="16" t="s">
        <v>169</v>
      </c>
      <c r="I58" s="20" t="s">
        <v>159</v>
      </c>
      <c r="J58" s="19" t="s">
        <v>48</v>
      </c>
      <c r="K58" s="16">
        <v>18.399999999999999</v>
      </c>
      <c r="L58" s="19" t="s">
        <v>168</v>
      </c>
      <c r="M58" s="19">
        <v>4.3</v>
      </c>
      <c r="N58" s="19" t="s">
        <v>51</v>
      </c>
      <c r="O58" s="19">
        <v>23.6</v>
      </c>
      <c r="P58" s="19" t="s">
        <v>168</v>
      </c>
      <c r="Q58" s="16">
        <f t="shared" si="1"/>
        <v>46.3</v>
      </c>
      <c r="R58" s="16" t="s">
        <v>32</v>
      </c>
      <c r="S58" s="16" t="s">
        <v>32</v>
      </c>
      <c r="T58" s="24" t="s">
        <v>167</v>
      </c>
    </row>
    <row r="59" spans="1:20" x14ac:dyDescent="0.25">
      <c r="A59" s="16">
        <v>56</v>
      </c>
      <c r="B59" s="21">
        <v>6062715</v>
      </c>
      <c r="C59" s="21">
        <v>584113</v>
      </c>
      <c r="D59" s="14" t="s">
        <v>114</v>
      </c>
      <c r="E59" s="15">
        <v>41588</v>
      </c>
      <c r="F59" s="19" t="s">
        <v>150</v>
      </c>
      <c r="G59" s="19" t="s">
        <v>56</v>
      </c>
      <c r="H59" s="16" t="s">
        <v>169</v>
      </c>
      <c r="I59" s="20" t="s">
        <v>160</v>
      </c>
      <c r="J59" s="19" t="s">
        <v>48</v>
      </c>
      <c r="K59" s="16">
        <v>13.9</v>
      </c>
      <c r="L59" s="19" t="s">
        <v>45</v>
      </c>
      <c r="M59" s="19">
        <v>32.5</v>
      </c>
      <c r="N59" s="19" t="s">
        <v>168</v>
      </c>
      <c r="O59" s="19">
        <v>29.8</v>
      </c>
      <c r="P59" s="19" t="s">
        <v>32</v>
      </c>
      <c r="Q59" s="16">
        <f t="shared" si="1"/>
        <v>76.2</v>
      </c>
      <c r="R59" s="16" t="s">
        <v>32</v>
      </c>
      <c r="S59" s="16" t="s">
        <v>32</v>
      </c>
      <c r="T59" s="24" t="s">
        <v>167</v>
      </c>
    </row>
    <row r="60" spans="1:20" x14ac:dyDescent="0.25">
      <c r="A60" s="16">
        <v>57</v>
      </c>
      <c r="B60" s="21">
        <v>6062716</v>
      </c>
      <c r="C60" s="21">
        <v>584057</v>
      </c>
      <c r="D60" s="14" t="s">
        <v>114</v>
      </c>
      <c r="E60" s="15">
        <v>41589</v>
      </c>
      <c r="F60" s="19" t="s">
        <v>151</v>
      </c>
      <c r="G60" s="19" t="s">
        <v>56</v>
      </c>
      <c r="H60" s="16" t="s">
        <v>169</v>
      </c>
      <c r="I60" s="20" t="s">
        <v>161</v>
      </c>
      <c r="J60" s="19" t="s">
        <v>48</v>
      </c>
      <c r="K60" s="16">
        <v>14.3</v>
      </c>
      <c r="L60" s="19" t="s">
        <v>45</v>
      </c>
      <c r="M60" s="19">
        <v>16.100000000000001</v>
      </c>
      <c r="N60" s="19" t="s">
        <v>72</v>
      </c>
      <c r="O60" s="19">
        <v>10.1</v>
      </c>
      <c r="P60" s="19" t="s">
        <v>168</v>
      </c>
      <c r="Q60" s="16">
        <f t="shared" si="1"/>
        <v>40.5</v>
      </c>
      <c r="R60" s="16" t="s">
        <v>32</v>
      </c>
      <c r="S60" s="16" t="s">
        <v>32</v>
      </c>
      <c r="T60" s="24" t="s">
        <v>167</v>
      </c>
    </row>
    <row r="61" spans="1:20" x14ac:dyDescent="0.25">
      <c r="A61" s="16">
        <v>58</v>
      </c>
      <c r="B61" s="21">
        <v>6062710</v>
      </c>
      <c r="C61" s="21">
        <v>584038</v>
      </c>
      <c r="D61" s="14" t="s">
        <v>114</v>
      </c>
      <c r="E61" s="15">
        <v>41589</v>
      </c>
      <c r="F61" s="19" t="s">
        <v>152</v>
      </c>
      <c r="G61" s="19" t="s">
        <v>56</v>
      </c>
      <c r="H61" s="16" t="s">
        <v>169</v>
      </c>
      <c r="I61" s="20" t="s">
        <v>162</v>
      </c>
      <c r="J61" s="19" t="s">
        <v>48</v>
      </c>
      <c r="K61" s="16">
        <v>14.3</v>
      </c>
      <c r="L61" s="19" t="s">
        <v>45</v>
      </c>
      <c r="M61" s="19">
        <v>28.5</v>
      </c>
      <c r="N61" s="19" t="s">
        <v>72</v>
      </c>
      <c r="O61" s="19">
        <v>5.0999999999999996</v>
      </c>
      <c r="P61" s="19" t="s">
        <v>61</v>
      </c>
      <c r="Q61" s="16">
        <f t="shared" si="1"/>
        <v>47.9</v>
      </c>
      <c r="R61" s="16" t="s">
        <v>32</v>
      </c>
      <c r="S61" s="16" t="s">
        <v>32</v>
      </c>
      <c r="T61" s="24" t="s">
        <v>167</v>
      </c>
    </row>
    <row r="62" spans="1:20" x14ac:dyDescent="0.25">
      <c r="A62" s="16">
        <v>59</v>
      </c>
      <c r="B62" s="21">
        <v>6062668</v>
      </c>
      <c r="C62" s="21">
        <v>584047</v>
      </c>
      <c r="D62" s="14" t="s">
        <v>114</v>
      </c>
      <c r="E62" s="15">
        <v>41590</v>
      </c>
      <c r="F62" s="19" t="s">
        <v>153</v>
      </c>
      <c r="G62" s="19" t="s">
        <v>56</v>
      </c>
      <c r="H62" s="16" t="s">
        <v>171</v>
      </c>
      <c r="I62" s="20" t="s">
        <v>163</v>
      </c>
      <c r="J62" s="19" t="s">
        <v>48</v>
      </c>
      <c r="K62" s="16">
        <v>15.4</v>
      </c>
      <c r="L62" s="19" t="s">
        <v>45</v>
      </c>
      <c r="M62" s="19">
        <v>25</v>
      </c>
      <c r="N62" s="19" t="s">
        <v>145</v>
      </c>
      <c r="O62" s="19">
        <v>9.1999999999999993</v>
      </c>
      <c r="P62" s="19" t="s">
        <v>61</v>
      </c>
      <c r="Q62" s="16">
        <f t="shared" si="1"/>
        <v>49.599999999999994</v>
      </c>
      <c r="R62" s="16" t="s">
        <v>32</v>
      </c>
      <c r="S62" s="16" t="s">
        <v>32</v>
      </c>
      <c r="T62" s="24" t="s">
        <v>167</v>
      </c>
    </row>
    <row r="63" spans="1:20" x14ac:dyDescent="0.25">
      <c r="A63" s="16">
        <v>60</v>
      </c>
      <c r="B63" s="21">
        <v>6062632</v>
      </c>
      <c r="C63" s="21">
        <v>584034</v>
      </c>
      <c r="D63" s="14" t="s">
        <v>114</v>
      </c>
      <c r="E63" s="15">
        <v>41589</v>
      </c>
      <c r="F63" s="19" t="s">
        <v>154</v>
      </c>
      <c r="G63" s="19" t="s">
        <v>56</v>
      </c>
      <c r="H63" s="16" t="s">
        <v>171</v>
      </c>
      <c r="I63" s="20" t="s">
        <v>164</v>
      </c>
      <c r="J63" s="19" t="s">
        <v>48</v>
      </c>
      <c r="K63" s="16">
        <v>26.5</v>
      </c>
      <c r="L63" s="19" t="s">
        <v>51</v>
      </c>
      <c r="M63" s="19">
        <v>10.1</v>
      </c>
      <c r="N63" s="19" t="s">
        <v>168</v>
      </c>
      <c r="O63" s="19">
        <v>7.9</v>
      </c>
      <c r="P63" s="19" t="s">
        <v>61</v>
      </c>
      <c r="Q63" s="16">
        <f t="shared" si="1"/>
        <v>44.5</v>
      </c>
      <c r="R63" s="16" t="s">
        <v>32</v>
      </c>
      <c r="S63" s="16" t="s">
        <v>32</v>
      </c>
      <c r="T63" s="24" t="s">
        <v>167</v>
      </c>
    </row>
    <row r="64" spans="1:20" x14ac:dyDescent="0.25">
      <c r="A64" s="16">
        <v>61</v>
      </c>
      <c r="B64" s="21">
        <v>6062618</v>
      </c>
      <c r="C64" s="21">
        <v>584039</v>
      </c>
      <c r="D64" s="14" t="s">
        <v>114</v>
      </c>
      <c r="E64" s="15">
        <v>41589</v>
      </c>
      <c r="F64" s="19" t="s">
        <v>155</v>
      </c>
      <c r="G64" s="19" t="s">
        <v>56</v>
      </c>
      <c r="H64" s="16" t="s">
        <v>169</v>
      </c>
      <c r="I64" s="20" t="s">
        <v>165</v>
      </c>
      <c r="J64" s="19" t="s">
        <v>48</v>
      </c>
      <c r="K64" s="16">
        <v>15.9</v>
      </c>
      <c r="L64" s="19" t="s">
        <v>45</v>
      </c>
      <c r="M64" s="19">
        <v>17.600000000000001</v>
      </c>
      <c r="N64" s="19" t="s">
        <v>168</v>
      </c>
      <c r="O64" s="19">
        <v>10.1</v>
      </c>
      <c r="P64" s="19" t="s">
        <v>61</v>
      </c>
      <c r="Q64" s="16">
        <f t="shared" si="1"/>
        <v>43.6</v>
      </c>
      <c r="R64" s="16" t="s">
        <v>32</v>
      </c>
      <c r="S64" s="16" t="s">
        <v>32</v>
      </c>
      <c r="T64" s="24" t="s">
        <v>167</v>
      </c>
    </row>
    <row r="65" spans="1:20" x14ac:dyDescent="0.25">
      <c r="A65" s="16">
        <v>62</v>
      </c>
      <c r="B65" s="21">
        <v>6062624</v>
      </c>
      <c r="C65" s="21">
        <v>584110</v>
      </c>
      <c r="D65" s="14" t="s">
        <v>114</v>
      </c>
      <c r="E65" s="15">
        <v>41589</v>
      </c>
      <c r="F65" s="19" t="s">
        <v>156</v>
      </c>
      <c r="G65" s="19" t="s">
        <v>56</v>
      </c>
      <c r="H65" s="16" t="s">
        <v>171</v>
      </c>
      <c r="I65" s="20" t="s">
        <v>166</v>
      </c>
      <c r="J65" s="19" t="s">
        <v>48</v>
      </c>
      <c r="K65" s="16">
        <v>22.3</v>
      </c>
      <c r="L65" s="19" t="s">
        <v>45</v>
      </c>
      <c r="M65" s="19">
        <v>28.1</v>
      </c>
      <c r="N65" s="16" t="s">
        <v>50</v>
      </c>
      <c r="O65" s="19">
        <v>15.3</v>
      </c>
      <c r="P65" s="19" t="s">
        <v>61</v>
      </c>
      <c r="Q65" s="16">
        <f t="shared" si="1"/>
        <v>65.7</v>
      </c>
      <c r="R65" s="16" t="s">
        <v>32</v>
      </c>
      <c r="S65" s="16" t="s">
        <v>32</v>
      </c>
      <c r="T65" s="24" t="s">
        <v>167</v>
      </c>
    </row>
    <row r="66" spans="1:20" x14ac:dyDescent="0.25">
      <c r="A66" s="16">
        <v>63</v>
      </c>
      <c r="B66" s="23">
        <v>6062061</v>
      </c>
      <c r="C66" s="23">
        <v>581769</v>
      </c>
      <c r="D66" s="14" t="s">
        <v>114</v>
      </c>
      <c r="E66" s="15">
        <v>42508</v>
      </c>
      <c r="F66" s="19" t="s">
        <v>172</v>
      </c>
      <c r="G66" s="19" t="s">
        <v>56</v>
      </c>
      <c r="H66" s="16" t="s">
        <v>195</v>
      </c>
      <c r="I66" s="20" t="s">
        <v>183</v>
      </c>
      <c r="J66" s="19" t="s">
        <v>48</v>
      </c>
      <c r="K66" s="16">
        <f>4.1+2.3+2.4+8.3</f>
        <v>17.100000000000001</v>
      </c>
      <c r="L66" s="19" t="s">
        <v>45</v>
      </c>
      <c r="M66" s="19">
        <v>16.899999999999999</v>
      </c>
      <c r="N66" s="19" t="s">
        <v>168</v>
      </c>
      <c r="O66" s="19">
        <v>40</v>
      </c>
      <c r="P66" s="19" t="s">
        <v>61</v>
      </c>
      <c r="Q66" s="16">
        <f t="shared" si="1"/>
        <v>74</v>
      </c>
      <c r="R66" s="16" t="s">
        <v>32</v>
      </c>
      <c r="S66" s="16" t="s">
        <v>32</v>
      </c>
      <c r="T66" s="24" t="s">
        <v>204</v>
      </c>
    </row>
    <row r="67" spans="1:20" x14ac:dyDescent="0.25">
      <c r="A67" s="16">
        <v>64</v>
      </c>
      <c r="B67" s="23">
        <v>6061916</v>
      </c>
      <c r="C67" s="23">
        <v>581743</v>
      </c>
      <c r="D67" s="14" t="s">
        <v>114</v>
      </c>
      <c r="E67" s="15">
        <v>42508</v>
      </c>
      <c r="F67" s="19" t="s">
        <v>173</v>
      </c>
      <c r="G67" s="19" t="s">
        <v>56</v>
      </c>
      <c r="H67" s="16" t="s">
        <v>195</v>
      </c>
      <c r="I67" s="20" t="s">
        <v>184</v>
      </c>
      <c r="J67" s="19" t="s">
        <v>48</v>
      </c>
      <c r="K67" s="16">
        <f>2.7+2.8+5.1</f>
        <v>10.6</v>
      </c>
      <c r="L67" s="19" t="s">
        <v>45</v>
      </c>
      <c r="M67" s="19">
        <v>11.2</v>
      </c>
      <c r="N67" s="19" t="s">
        <v>46</v>
      </c>
      <c r="O67" s="19">
        <v>18.399999999999999</v>
      </c>
      <c r="P67" s="19" t="s">
        <v>61</v>
      </c>
      <c r="Q67" s="16">
        <f t="shared" si="1"/>
        <v>40.199999999999996</v>
      </c>
      <c r="R67" s="16" t="s">
        <v>32</v>
      </c>
      <c r="S67" s="16" t="s">
        <v>32</v>
      </c>
      <c r="T67" s="24" t="s">
        <v>204</v>
      </c>
    </row>
    <row r="68" spans="1:20" x14ac:dyDescent="0.25">
      <c r="A68" s="16">
        <v>65</v>
      </c>
      <c r="B68" s="23">
        <v>6061632</v>
      </c>
      <c r="C68" s="23">
        <v>581562</v>
      </c>
      <c r="D68" s="14" t="s">
        <v>114</v>
      </c>
      <c r="E68" s="15">
        <v>42509</v>
      </c>
      <c r="F68" s="19" t="s">
        <v>174</v>
      </c>
      <c r="G68" s="19" t="s">
        <v>56</v>
      </c>
      <c r="H68" s="16" t="s">
        <v>195</v>
      </c>
      <c r="I68" s="20" t="s">
        <v>185</v>
      </c>
      <c r="J68" s="19" t="s">
        <v>48</v>
      </c>
      <c r="K68" s="16">
        <f>6.3+3.9+9</f>
        <v>19.2</v>
      </c>
      <c r="L68" s="19" t="s">
        <v>51</v>
      </c>
      <c r="M68" s="19">
        <v>13.8</v>
      </c>
      <c r="N68" s="16" t="s">
        <v>49</v>
      </c>
      <c r="O68" s="19">
        <f>15.8+14.1</f>
        <v>29.9</v>
      </c>
      <c r="P68" s="19" t="s">
        <v>61</v>
      </c>
      <c r="Q68" s="16">
        <f t="shared" ref="Q68:Q99" si="2">SUM(K68,M68,O68)</f>
        <v>62.9</v>
      </c>
      <c r="R68" s="16" t="s">
        <v>32</v>
      </c>
      <c r="S68" s="16" t="s">
        <v>32</v>
      </c>
      <c r="T68" s="24" t="s">
        <v>204</v>
      </c>
    </row>
    <row r="69" spans="1:20" x14ac:dyDescent="0.25">
      <c r="A69" s="16">
        <v>66</v>
      </c>
      <c r="B69" s="23">
        <v>6061739</v>
      </c>
      <c r="C69" s="23">
        <v>581652</v>
      </c>
      <c r="D69" s="14" t="s">
        <v>114</v>
      </c>
      <c r="E69" s="15">
        <v>42509</v>
      </c>
      <c r="F69" s="19" t="s">
        <v>175</v>
      </c>
      <c r="G69" s="19" t="s">
        <v>56</v>
      </c>
      <c r="H69" s="16" t="s">
        <v>195</v>
      </c>
      <c r="I69" s="20" t="s">
        <v>186</v>
      </c>
      <c r="J69" s="19" t="s">
        <v>48</v>
      </c>
      <c r="K69" s="16">
        <f>4+3.3+5.2+4.8+6+6.8</f>
        <v>30.1</v>
      </c>
      <c r="L69" s="19" t="s">
        <v>45</v>
      </c>
      <c r="M69" s="19">
        <v>11.5</v>
      </c>
      <c r="N69" s="19" t="s">
        <v>168</v>
      </c>
      <c r="O69" s="19">
        <v>20.2</v>
      </c>
      <c r="P69" s="19" t="s">
        <v>61</v>
      </c>
      <c r="Q69" s="16">
        <f t="shared" si="2"/>
        <v>61.8</v>
      </c>
      <c r="R69" s="16" t="s">
        <v>32</v>
      </c>
      <c r="S69" s="16" t="s">
        <v>32</v>
      </c>
      <c r="T69" s="24" t="s">
        <v>204</v>
      </c>
    </row>
    <row r="70" spans="1:20" x14ac:dyDescent="0.25">
      <c r="A70" s="16">
        <v>67</v>
      </c>
      <c r="B70" s="23">
        <v>6061940</v>
      </c>
      <c r="C70" s="23">
        <v>581746</v>
      </c>
      <c r="D70" s="14" t="s">
        <v>114</v>
      </c>
      <c r="E70" s="15">
        <v>42535</v>
      </c>
      <c r="F70" s="19" t="s">
        <v>176</v>
      </c>
      <c r="G70" s="19" t="s">
        <v>56</v>
      </c>
      <c r="H70" s="16" t="s">
        <v>194</v>
      </c>
      <c r="I70" s="20" t="s">
        <v>187</v>
      </c>
      <c r="J70" s="19" t="s">
        <v>48</v>
      </c>
      <c r="K70" s="16">
        <f>1.9+13.2</f>
        <v>15.1</v>
      </c>
      <c r="L70" s="19" t="s">
        <v>45</v>
      </c>
      <c r="M70" s="19">
        <v>14</v>
      </c>
      <c r="N70" s="19" t="s">
        <v>32</v>
      </c>
      <c r="O70" s="19" t="s">
        <v>32</v>
      </c>
      <c r="P70" s="19" t="s">
        <v>32</v>
      </c>
      <c r="Q70" s="16">
        <f t="shared" si="2"/>
        <v>29.1</v>
      </c>
      <c r="R70" s="16" t="s">
        <v>32</v>
      </c>
      <c r="S70" s="16" t="s">
        <v>32</v>
      </c>
      <c r="T70" s="24" t="s">
        <v>204</v>
      </c>
    </row>
    <row r="71" spans="1:20" x14ac:dyDescent="0.25">
      <c r="A71" s="16">
        <v>68</v>
      </c>
      <c r="B71" s="23">
        <v>6061916</v>
      </c>
      <c r="C71" s="23">
        <v>581743</v>
      </c>
      <c r="D71" s="14" t="s">
        <v>114</v>
      </c>
      <c r="E71" s="15">
        <v>42535</v>
      </c>
      <c r="F71" s="19" t="s">
        <v>177</v>
      </c>
      <c r="G71" s="19" t="s">
        <v>56</v>
      </c>
      <c r="H71" s="16" t="s">
        <v>194</v>
      </c>
      <c r="I71" s="20" t="s">
        <v>188</v>
      </c>
      <c r="J71" s="19" t="s">
        <v>48</v>
      </c>
      <c r="K71" s="16">
        <f>2.7+12.2</f>
        <v>14.899999999999999</v>
      </c>
      <c r="L71" s="19" t="s">
        <v>45</v>
      </c>
      <c r="M71" s="19">
        <v>12.1</v>
      </c>
      <c r="N71" s="19" t="s">
        <v>32</v>
      </c>
      <c r="O71" s="19" t="s">
        <v>32</v>
      </c>
      <c r="P71" s="19" t="s">
        <v>32</v>
      </c>
      <c r="Q71" s="16">
        <f t="shared" si="2"/>
        <v>27</v>
      </c>
      <c r="R71" s="16" t="s">
        <v>32</v>
      </c>
      <c r="S71" s="16" t="s">
        <v>32</v>
      </c>
      <c r="T71" s="24" t="s">
        <v>204</v>
      </c>
    </row>
    <row r="72" spans="1:20" x14ac:dyDescent="0.25">
      <c r="A72" s="16">
        <v>69</v>
      </c>
      <c r="B72" s="23">
        <v>6061895</v>
      </c>
      <c r="C72" s="23">
        <v>581739</v>
      </c>
      <c r="D72" s="14" t="s">
        <v>114</v>
      </c>
      <c r="E72" s="15">
        <v>42535</v>
      </c>
      <c r="F72" s="19" t="s">
        <v>178</v>
      </c>
      <c r="G72" s="19" t="s">
        <v>56</v>
      </c>
      <c r="H72" s="16" t="s">
        <v>194</v>
      </c>
      <c r="I72" s="20" t="s">
        <v>189</v>
      </c>
      <c r="J72" s="19" t="s">
        <v>48</v>
      </c>
      <c r="K72" s="16">
        <f>4.5+3.6+3.5+8.3</f>
        <v>19.899999999999999</v>
      </c>
      <c r="L72" s="19" t="s">
        <v>45</v>
      </c>
      <c r="M72" s="19">
        <v>13.2</v>
      </c>
      <c r="N72" s="19" t="s">
        <v>32</v>
      </c>
      <c r="O72" s="19" t="s">
        <v>32</v>
      </c>
      <c r="P72" s="19" t="s">
        <v>32</v>
      </c>
      <c r="Q72" s="16">
        <f t="shared" si="2"/>
        <v>33.099999999999994</v>
      </c>
      <c r="R72" s="16" t="s">
        <v>32</v>
      </c>
      <c r="S72" s="16" t="s">
        <v>32</v>
      </c>
      <c r="T72" s="24" t="s">
        <v>204</v>
      </c>
    </row>
    <row r="73" spans="1:20" x14ac:dyDescent="0.25">
      <c r="A73" s="16">
        <v>70</v>
      </c>
      <c r="B73" s="23">
        <v>6061873</v>
      </c>
      <c r="C73" s="23">
        <v>581736</v>
      </c>
      <c r="D73" s="14" t="s">
        <v>114</v>
      </c>
      <c r="E73" s="15">
        <v>42535</v>
      </c>
      <c r="F73" s="19" t="s">
        <v>179</v>
      </c>
      <c r="G73" s="19" t="s">
        <v>56</v>
      </c>
      <c r="H73" s="16" t="s">
        <v>194</v>
      </c>
      <c r="I73" s="20" t="s">
        <v>190</v>
      </c>
      <c r="J73" s="19" t="s">
        <v>48</v>
      </c>
      <c r="K73" s="16">
        <f>3.2+4.4+3.2+3.4+4</f>
        <v>18.200000000000003</v>
      </c>
      <c r="L73" s="19" t="s">
        <v>45</v>
      </c>
      <c r="M73" s="19">
        <v>9.8000000000000007</v>
      </c>
      <c r="N73" s="19" t="s">
        <v>198</v>
      </c>
      <c r="O73" s="16">
        <v>7.1</v>
      </c>
      <c r="P73" s="19" t="s">
        <v>32</v>
      </c>
      <c r="Q73" s="16">
        <f t="shared" si="2"/>
        <v>35.1</v>
      </c>
      <c r="R73" s="16" t="s">
        <v>32</v>
      </c>
      <c r="S73" s="16" t="s">
        <v>32</v>
      </c>
      <c r="T73" s="24" t="s">
        <v>204</v>
      </c>
    </row>
    <row r="74" spans="1:20" x14ac:dyDescent="0.25">
      <c r="A74" s="16">
        <v>71</v>
      </c>
      <c r="B74" s="16">
        <v>6061711.6399999997</v>
      </c>
      <c r="C74" s="16">
        <v>581618.39</v>
      </c>
      <c r="D74" s="14" t="s">
        <v>114</v>
      </c>
      <c r="E74" s="15">
        <v>42566</v>
      </c>
      <c r="F74" s="19" t="s">
        <v>180</v>
      </c>
      <c r="G74" s="19" t="s">
        <v>56</v>
      </c>
      <c r="H74" s="16" t="s">
        <v>195</v>
      </c>
      <c r="I74" s="20" t="s">
        <v>191</v>
      </c>
      <c r="J74" s="19" t="s">
        <v>48</v>
      </c>
      <c r="K74" s="16">
        <f>2.7+5.8+2.8+2.4+6.8</f>
        <v>20.5</v>
      </c>
      <c r="L74" s="19" t="s">
        <v>45</v>
      </c>
      <c r="M74" s="19">
        <v>22.3</v>
      </c>
      <c r="N74" s="19" t="s">
        <v>72</v>
      </c>
      <c r="O74" s="19" t="s">
        <v>32</v>
      </c>
      <c r="P74" s="19" t="s">
        <v>32</v>
      </c>
      <c r="Q74" s="16">
        <f t="shared" si="2"/>
        <v>42.8</v>
      </c>
      <c r="R74" s="16" t="s">
        <v>32</v>
      </c>
      <c r="S74" s="16" t="s">
        <v>32</v>
      </c>
      <c r="T74" s="24" t="s">
        <v>204</v>
      </c>
    </row>
    <row r="75" spans="1:20" x14ac:dyDescent="0.25">
      <c r="A75" s="16">
        <v>72</v>
      </c>
      <c r="B75" s="16">
        <v>6062064.4199999999</v>
      </c>
      <c r="C75" s="16">
        <v>581757.18000000005</v>
      </c>
      <c r="D75" s="14" t="s">
        <v>114</v>
      </c>
      <c r="E75" s="15">
        <v>42566</v>
      </c>
      <c r="F75" s="19" t="s">
        <v>181</v>
      </c>
      <c r="G75" s="19" t="s">
        <v>56</v>
      </c>
      <c r="H75" s="16" t="s">
        <v>195</v>
      </c>
      <c r="I75" s="20" t="s">
        <v>192</v>
      </c>
      <c r="J75" s="19" t="s">
        <v>48</v>
      </c>
      <c r="K75" s="16">
        <f>2.7+2.6+2.3+3.6+2.7+4.4</f>
        <v>18.300000000000004</v>
      </c>
      <c r="L75" s="19" t="s">
        <v>45</v>
      </c>
      <c r="M75" s="19">
        <v>8</v>
      </c>
      <c r="N75" s="19" t="s">
        <v>45</v>
      </c>
      <c r="O75" s="16">
        <v>16</v>
      </c>
      <c r="P75" s="19" t="s">
        <v>50</v>
      </c>
      <c r="Q75" s="16">
        <f t="shared" si="2"/>
        <v>42.300000000000004</v>
      </c>
      <c r="R75" s="16" t="s">
        <v>32</v>
      </c>
      <c r="S75" s="16" t="s">
        <v>32</v>
      </c>
      <c r="T75" s="24" t="s">
        <v>204</v>
      </c>
    </row>
    <row r="76" spans="1:20" x14ac:dyDescent="0.25">
      <c r="A76" s="16">
        <v>73</v>
      </c>
      <c r="B76" s="16">
        <v>6062064.4199999999</v>
      </c>
      <c r="C76" s="16">
        <v>581757.18000000005</v>
      </c>
      <c r="D76" s="14" t="s">
        <v>114</v>
      </c>
      <c r="E76" s="15">
        <v>42566</v>
      </c>
      <c r="F76" s="19" t="s">
        <v>182</v>
      </c>
      <c r="G76" s="19" t="s">
        <v>56</v>
      </c>
      <c r="H76" s="16" t="s">
        <v>195</v>
      </c>
      <c r="I76" s="20" t="s">
        <v>193</v>
      </c>
      <c r="J76" s="19" t="s">
        <v>48</v>
      </c>
      <c r="K76" s="16">
        <f>5.8+1.4+1.3+2.8+3.9+2+3.3</f>
        <v>20.500000000000004</v>
      </c>
      <c r="L76" s="19" t="s">
        <v>45</v>
      </c>
      <c r="M76" s="19">
        <v>7.8</v>
      </c>
      <c r="N76" s="19" t="s">
        <v>45</v>
      </c>
      <c r="O76" s="16">
        <v>13.1</v>
      </c>
      <c r="P76" s="19" t="s">
        <v>50</v>
      </c>
      <c r="Q76" s="16">
        <f t="shared" si="2"/>
        <v>41.400000000000006</v>
      </c>
      <c r="R76" s="16" t="s">
        <v>32</v>
      </c>
      <c r="S76" s="16" t="s">
        <v>32</v>
      </c>
      <c r="T76" s="24" t="s">
        <v>204</v>
      </c>
    </row>
    <row r="77" spans="1:20" ht="30" x14ac:dyDescent="0.25">
      <c r="A77" s="16">
        <v>74</v>
      </c>
      <c r="B77" s="21">
        <v>6064251</v>
      </c>
      <c r="C77" s="21">
        <v>579054</v>
      </c>
      <c r="D77" s="14" t="s">
        <v>27</v>
      </c>
      <c r="E77" s="15">
        <v>41859</v>
      </c>
      <c r="F77" s="19" t="s">
        <v>234</v>
      </c>
      <c r="G77" s="19" t="s">
        <v>28</v>
      </c>
      <c r="H77" s="16" t="s">
        <v>338</v>
      </c>
      <c r="I77" s="20" t="s">
        <v>236</v>
      </c>
      <c r="J77" s="19" t="s">
        <v>48</v>
      </c>
      <c r="K77" s="16">
        <f>4.7+5.7+7.7</f>
        <v>18.100000000000001</v>
      </c>
      <c r="L77" s="19" t="s">
        <v>45</v>
      </c>
      <c r="M77" s="19">
        <v>18.3</v>
      </c>
      <c r="N77" s="19" t="s">
        <v>168</v>
      </c>
      <c r="O77" s="16">
        <v>55.2</v>
      </c>
      <c r="P77" s="19" t="s">
        <v>61</v>
      </c>
      <c r="Q77" s="16">
        <f t="shared" si="2"/>
        <v>91.600000000000009</v>
      </c>
      <c r="R77" s="16" t="s">
        <v>32</v>
      </c>
      <c r="S77" s="16" t="s">
        <v>32</v>
      </c>
      <c r="T77" s="24" t="s">
        <v>239</v>
      </c>
    </row>
    <row r="78" spans="1:20" x14ac:dyDescent="0.25">
      <c r="A78" s="16">
        <v>75</v>
      </c>
      <c r="B78" s="21" t="s">
        <v>238</v>
      </c>
      <c r="C78" s="21">
        <v>579059</v>
      </c>
      <c r="D78" s="14" t="s">
        <v>29</v>
      </c>
      <c r="E78" s="15">
        <v>41873</v>
      </c>
      <c r="F78" s="19" t="s">
        <v>235</v>
      </c>
      <c r="G78" s="19" t="s">
        <v>28</v>
      </c>
      <c r="H78" s="16" t="s">
        <v>339</v>
      </c>
      <c r="I78" s="20" t="s">
        <v>237</v>
      </c>
      <c r="J78" s="19" t="s">
        <v>48</v>
      </c>
      <c r="K78" s="16">
        <f>5.9+3.7+4.6</f>
        <v>14.200000000000001</v>
      </c>
      <c r="L78" s="19" t="s">
        <v>45</v>
      </c>
      <c r="M78" s="19">
        <v>22.7</v>
      </c>
      <c r="N78" s="19" t="s">
        <v>168</v>
      </c>
      <c r="O78" s="16">
        <v>24.4</v>
      </c>
      <c r="P78" s="19" t="s">
        <v>32</v>
      </c>
      <c r="Q78" s="16">
        <f t="shared" si="2"/>
        <v>61.3</v>
      </c>
      <c r="R78" s="16" t="s">
        <v>32</v>
      </c>
      <c r="S78" s="16" t="s">
        <v>32</v>
      </c>
      <c r="T78" s="24" t="s">
        <v>239</v>
      </c>
    </row>
    <row r="79" spans="1:20" ht="30" x14ac:dyDescent="0.25">
      <c r="A79" s="16">
        <v>76</v>
      </c>
      <c r="B79" s="21">
        <v>6063151</v>
      </c>
      <c r="C79" s="21">
        <v>578721</v>
      </c>
      <c r="D79" s="14" t="s">
        <v>27</v>
      </c>
      <c r="E79" s="15">
        <v>42709</v>
      </c>
      <c r="F79" s="19" t="s">
        <v>293</v>
      </c>
      <c r="G79" s="19" t="s">
        <v>28</v>
      </c>
      <c r="H79" s="16" t="s">
        <v>340</v>
      </c>
      <c r="I79" s="20" t="s">
        <v>294</v>
      </c>
      <c r="J79" s="19" t="s">
        <v>48</v>
      </c>
      <c r="K79" s="16">
        <f>9.5+6.1+8.8</f>
        <v>24.4</v>
      </c>
      <c r="L79" s="19" t="s">
        <v>45</v>
      </c>
      <c r="M79" s="19">
        <v>22.4</v>
      </c>
      <c r="N79" s="19" t="s">
        <v>72</v>
      </c>
      <c r="O79" s="16">
        <v>36.4</v>
      </c>
      <c r="P79" s="19" t="s">
        <v>46</v>
      </c>
      <c r="Q79" s="16">
        <f t="shared" si="2"/>
        <v>83.199999999999989</v>
      </c>
      <c r="R79" s="16" t="s">
        <v>32</v>
      </c>
      <c r="S79" s="16" t="s">
        <v>32</v>
      </c>
      <c r="T79" s="24" t="s">
        <v>239</v>
      </c>
    </row>
    <row r="80" spans="1:20" ht="30" x14ac:dyDescent="0.25">
      <c r="A80" s="16">
        <v>77</v>
      </c>
      <c r="B80" s="21">
        <v>6063609</v>
      </c>
      <c r="C80" s="21">
        <v>578878</v>
      </c>
      <c r="D80" s="14" t="s">
        <v>27</v>
      </c>
      <c r="E80" s="15">
        <v>42709</v>
      </c>
      <c r="F80" s="19" t="s">
        <v>302</v>
      </c>
      <c r="G80" s="19" t="s">
        <v>28</v>
      </c>
      <c r="H80" s="16" t="s">
        <v>303</v>
      </c>
      <c r="I80" s="20" t="s">
        <v>304</v>
      </c>
      <c r="J80" s="19" t="s">
        <v>48</v>
      </c>
      <c r="K80" s="16">
        <f>9+4.2+6.3+4.5</f>
        <v>24</v>
      </c>
      <c r="L80" s="19" t="s">
        <v>45</v>
      </c>
      <c r="M80" s="19">
        <v>18.600000000000001</v>
      </c>
      <c r="N80" s="19" t="s">
        <v>168</v>
      </c>
      <c r="O80" s="16">
        <v>33.299999999999997</v>
      </c>
      <c r="P80" s="16" t="s">
        <v>49</v>
      </c>
      <c r="Q80" s="16">
        <f t="shared" si="2"/>
        <v>75.900000000000006</v>
      </c>
      <c r="R80" s="16" t="s">
        <v>32</v>
      </c>
      <c r="S80" s="16" t="s">
        <v>32</v>
      </c>
      <c r="T80" s="24" t="s">
        <v>239</v>
      </c>
    </row>
    <row r="81" spans="1:20" ht="30" x14ac:dyDescent="0.25">
      <c r="A81" s="16">
        <v>78</v>
      </c>
      <c r="B81" s="21">
        <v>6064031</v>
      </c>
      <c r="C81" s="21">
        <v>579059</v>
      </c>
      <c r="D81" s="14" t="s">
        <v>27</v>
      </c>
      <c r="E81" s="15">
        <v>42709</v>
      </c>
      <c r="F81" s="19" t="s">
        <v>305</v>
      </c>
      <c r="G81" s="19" t="s">
        <v>28</v>
      </c>
      <c r="H81" s="16" t="s">
        <v>306</v>
      </c>
      <c r="I81" s="20" t="s">
        <v>307</v>
      </c>
      <c r="J81" s="19" t="s">
        <v>48</v>
      </c>
      <c r="K81" s="16">
        <f>7.4+4+10.8</f>
        <v>22.200000000000003</v>
      </c>
      <c r="L81" s="19" t="s">
        <v>145</v>
      </c>
      <c r="M81" s="19">
        <f>3+18.9</f>
        <v>21.9</v>
      </c>
      <c r="N81" s="16" t="s">
        <v>49</v>
      </c>
      <c r="O81" s="16">
        <v>39.700000000000003</v>
      </c>
      <c r="P81" s="16" t="s">
        <v>46</v>
      </c>
      <c r="Q81" s="16">
        <f t="shared" si="2"/>
        <v>83.800000000000011</v>
      </c>
      <c r="R81" s="16" t="s">
        <v>32</v>
      </c>
      <c r="S81" s="16" t="s">
        <v>32</v>
      </c>
      <c r="T81" s="24" t="s">
        <v>239</v>
      </c>
    </row>
    <row r="82" spans="1:20" ht="30" x14ac:dyDescent="0.25">
      <c r="A82" s="16">
        <v>79</v>
      </c>
      <c r="B82" s="21">
        <v>6064068</v>
      </c>
      <c r="C82" s="21">
        <v>579025</v>
      </c>
      <c r="D82" s="14" t="s">
        <v>27</v>
      </c>
      <c r="E82" s="15">
        <v>42709</v>
      </c>
      <c r="F82" s="19" t="s">
        <v>310</v>
      </c>
      <c r="G82" s="19" t="s">
        <v>28</v>
      </c>
      <c r="H82" s="16" t="s">
        <v>311</v>
      </c>
      <c r="I82" s="20" t="s">
        <v>312</v>
      </c>
      <c r="J82" s="19" t="s">
        <v>48</v>
      </c>
      <c r="K82" s="16">
        <f>9.7+8.9</f>
        <v>18.600000000000001</v>
      </c>
      <c r="L82" s="19" t="s">
        <v>45</v>
      </c>
      <c r="M82" s="19">
        <f>3.8+15.6</f>
        <v>19.399999999999999</v>
      </c>
      <c r="N82" s="19" t="s">
        <v>72</v>
      </c>
      <c r="O82" s="16">
        <v>32.200000000000003</v>
      </c>
      <c r="P82" s="16" t="s">
        <v>46</v>
      </c>
      <c r="Q82" s="16">
        <f t="shared" si="2"/>
        <v>70.2</v>
      </c>
      <c r="R82" s="16" t="s">
        <v>32</v>
      </c>
      <c r="S82" s="16" t="s">
        <v>32</v>
      </c>
      <c r="T82" s="24" t="s">
        <v>239</v>
      </c>
    </row>
    <row r="83" spans="1:20" ht="30" x14ac:dyDescent="0.25">
      <c r="A83" s="16">
        <v>80</v>
      </c>
      <c r="B83" s="21">
        <v>6062903</v>
      </c>
      <c r="C83" s="21">
        <v>578640</v>
      </c>
      <c r="D83" s="14" t="s">
        <v>27</v>
      </c>
      <c r="E83" s="15">
        <v>42709</v>
      </c>
      <c r="F83" s="19" t="s">
        <v>318</v>
      </c>
      <c r="G83" s="19" t="s">
        <v>28</v>
      </c>
      <c r="H83" s="16" t="s">
        <v>319</v>
      </c>
      <c r="I83" s="20" t="s">
        <v>320</v>
      </c>
      <c r="J83" s="19" t="s">
        <v>48</v>
      </c>
      <c r="K83" s="16">
        <f>8.7+4.6+5.4+7.9</f>
        <v>26.6</v>
      </c>
      <c r="L83" s="19" t="s">
        <v>45</v>
      </c>
      <c r="M83" s="19">
        <f>15.7+9.2</f>
        <v>24.9</v>
      </c>
      <c r="N83" s="19" t="s">
        <v>72</v>
      </c>
      <c r="O83" s="16">
        <v>27.4</v>
      </c>
      <c r="P83" s="16" t="s">
        <v>51</v>
      </c>
      <c r="Q83" s="16">
        <f t="shared" si="2"/>
        <v>78.900000000000006</v>
      </c>
      <c r="R83" s="16" t="s">
        <v>32</v>
      </c>
      <c r="S83" s="16" t="s">
        <v>32</v>
      </c>
      <c r="T83" s="24" t="s">
        <v>239</v>
      </c>
    </row>
    <row r="84" spans="1:20" ht="30" x14ac:dyDescent="0.25">
      <c r="A84" s="16">
        <v>81</v>
      </c>
      <c r="B84" s="21">
        <v>6062184</v>
      </c>
      <c r="C84" s="21">
        <v>578187</v>
      </c>
      <c r="D84" s="14" t="s">
        <v>27</v>
      </c>
      <c r="E84" s="15">
        <v>42710</v>
      </c>
      <c r="F84" s="19" t="s">
        <v>355</v>
      </c>
      <c r="G84" s="19" t="s">
        <v>28</v>
      </c>
      <c r="H84" s="16" t="s">
        <v>357</v>
      </c>
      <c r="I84" s="20" t="s">
        <v>356</v>
      </c>
      <c r="J84" s="19" t="s">
        <v>48</v>
      </c>
      <c r="K84" s="16">
        <f>7.8+4.1+4.1+5.9</f>
        <v>21.9</v>
      </c>
      <c r="L84" s="19" t="s">
        <v>45</v>
      </c>
      <c r="M84" s="19">
        <v>8</v>
      </c>
      <c r="N84" s="19" t="s">
        <v>45</v>
      </c>
      <c r="O84" s="16">
        <v>42.2</v>
      </c>
      <c r="P84" s="16" t="s">
        <v>32</v>
      </c>
      <c r="Q84" s="16">
        <f t="shared" si="2"/>
        <v>72.099999999999994</v>
      </c>
      <c r="R84" s="16" t="s">
        <v>32</v>
      </c>
      <c r="S84" s="16" t="s">
        <v>32</v>
      </c>
      <c r="T84" s="24" t="s">
        <v>239</v>
      </c>
    </row>
    <row r="85" spans="1:20" x14ac:dyDescent="0.25">
      <c r="A85" s="16">
        <v>82</v>
      </c>
      <c r="B85" s="16"/>
      <c r="C85" s="16"/>
      <c r="D85" s="14" t="s">
        <v>114</v>
      </c>
      <c r="E85" s="15">
        <v>41529</v>
      </c>
      <c r="F85" s="19" t="s">
        <v>199</v>
      </c>
      <c r="G85" s="16"/>
      <c r="H85" s="16"/>
      <c r="I85" s="20" t="s">
        <v>201</v>
      </c>
      <c r="J85" s="19" t="s">
        <v>50</v>
      </c>
      <c r="K85" s="16">
        <v>3.2</v>
      </c>
      <c r="L85" s="19" t="s">
        <v>72</v>
      </c>
      <c r="M85" s="19">
        <v>10.9</v>
      </c>
      <c r="N85" s="19" t="s">
        <v>168</v>
      </c>
      <c r="O85" s="16">
        <v>72.2</v>
      </c>
      <c r="P85" s="19" t="s">
        <v>32</v>
      </c>
      <c r="Q85" s="16">
        <f t="shared" si="2"/>
        <v>86.300000000000011</v>
      </c>
      <c r="R85" s="16" t="s">
        <v>32</v>
      </c>
      <c r="S85" s="16" t="s">
        <v>32</v>
      </c>
      <c r="T85" s="24" t="s">
        <v>205</v>
      </c>
    </row>
    <row r="86" spans="1:20" x14ac:dyDescent="0.25">
      <c r="A86" s="16">
        <v>83</v>
      </c>
      <c r="B86" s="21">
        <v>6053779</v>
      </c>
      <c r="C86" s="21">
        <v>580862</v>
      </c>
      <c r="D86" s="14" t="s">
        <v>114</v>
      </c>
      <c r="E86" s="15">
        <v>41529</v>
      </c>
      <c r="F86" s="19" t="s">
        <v>200</v>
      </c>
      <c r="G86" s="19" t="s">
        <v>56</v>
      </c>
      <c r="H86" s="16" t="s">
        <v>203</v>
      </c>
      <c r="I86" s="20" t="s">
        <v>202</v>
      </c>
      <c r="J86" s="19" t="s">
        <v>50</v>
      </c>
      <c r="K86" s="16">
        <v>10.4</v>
      </c>
      <c r="L86" s="19" t="s">
        <v>72</v>
      </c>
      <c r="M86" s="19">
        <v>18.8</v>
      </c>
      <c r="N86" s="19" t="s">
        <v>72</v>
      </c>
      <c r="O86" s="16">
        <v>9.1999999999999993</v>
      </c>
      <c r="P86" s="19" t="s">
        <v>168</v>
      </c>
      <c r="Q86" s="16">
        <f t="shared" si="2"/>
        <v>38.400000000000006</v>
      </c>
      <c r="R86" s="16" t="s">
        <v>32</v>
      </c>
      <c r="S86" s="16" t="s">
        <v>32</v>
      </c>
      <c r="T86" s="24" t="s">
        <v>205</v>
      </c>
    </row>
    <row r="87" spans="1:20" x14ac:dyDescent="0.25">
      <c r="A87" s="16">
        <v>84</v>
      </c>
      <c r="B87" s="16">
        <v>6073795.6600000001</v>
      </c>
      <c r="C87" s="16">
        <v>589364.14</v>
      </c>
      <c r="D87" s="14" t="s">
        <v>114</v>
      </c>
      <c r="E87" s="15">
        <v>42327</v>
      </c>
      <c r="F87" s="19" t="s">
        <v>206</v>
      </c>
      <c r="G87" s="19" t="s">
        <v>56</v>
      </c>
      <c r="H87" s="16" t="s">
        <v>223</v>
      </c>
      <c r="I87" s="17" t="s">
        <v>214</v>
      </c>
      <c r="J87" s="19" t="s">
        <v>48</v>
      </c>
      <c r="K87" s="16">
        <f>4.2+5.2</f>
        <v>9.4</v>
      </c>
      <c r="L87" s="19" t="s">
        <v>145</v>
      </c>
      <c r="M87" s="19">
        <f>15.5+19.8</f>
        <v>35.299999999999997</v>
      </c>
      <c r="N87" s="19" t="s">
        <v>61</v>
      </c>
      <c r="O87" s="16">
        <v>14.3</v>
      </c>
      <c r="P87" s="19" t="s">
        <v>168</v>
      </c>
      <c r="Q87" s="16">
        <f t="shared" si="2"/>
        <v>59</v>
      </c>
      <c r="R87" s="16" t="s">
        <v>32</v>
      </c>
      <c r="S87" s="16" t="s">
        <v>32</v>
      </c>
      <c r="T87" s="24" t="s">
        <v>225</v>
      </c>
    </row>
    <row r="88" spans="1:20" x14ac:dyDescent="0.25">
      <c r="A88" s="16">
        <v>85</v>
      </c>
      <c r="B88" s="16">
        <v>6073395.96</v>
      </c>
      <c r="C88" s="16">
        <v>589096.55000000005</v>
      </c>
      <c r="D88" s="14" t="s">
        <v>114</v>
      </c>
      <c r="E88" s="15">
        <v>42339</v>
      </c>
      <c r="F88" s="19" t="s">
        <v>207</v>
      </c>
      <c r="G88" s="19" t="s">
        <v>56</v>
      </c>
      <c r="H88" s="16" t="s">
        <v>223</v>
      </c>
      <c r="I88" s="20" t="s">
        <v>215</v>
      </c>
      <c r="J88" s="19" t="s">
        <v>48</v>
      </c>
      <c r="K88" s="16">
        <f>3.2+3.1+2.4+6+7.1</f>
        <v>21.8</v>
      </c>
      <c r="L88" s="19" t="s">
        <v>72</v>
      </c>
      <c r="M88" s="19">
        <v>16.3</v>
      </c>
      <c r="N88" s="19" t="s">
        <v>72</v>
      </c>
      <c r="O88" s="16">
        <v>16.600000000000001</v>
      </c>
      <c r="P88" s="19" t="s">
        <v>50</v>
      </c>
      <c r="Q88" s="16">
        <f t="shared" si="2"/>
        <v>54.7</v>
      </c>
      <c r="R88" s="16" t="s">
        <v>32</v>
      </c>
      <c r="S88" s="16" t="s">
        <v>32</v>
      </c>
      <c r="T88" s="24" t="s">
        <v>225</v>
      </c>
    </row>
    <row r="89" spans="1:20" x14ac:dyDescent="0.25">
      <c r="A89" s="16">
        <v>86</v>
      </c>
      <c r="B89" s="16">
        <v>6074071.7599999998</v>
      </c>
      <c r="C89" s="16">
        <v>589525.24</v>
      </c>
      <c r="D89" s="14" t="s">
        <v>114</v>
      </c>
      <c r="E89" s="15">
        <v>42341</v>
      </c>
      <c r="F89" s="19" t="s">
        <v>208</v>
      </c>
      <c r="G89" s="19" t="s">
        <v>56</v>
      </c>
      <c r="H89" s="16" t="s">
        <v>223</v>
      </c>
      <c r="I89" s="20" t="s">
        <v>216</v>
      </c>
      <c r="J89" s="19" t="s">
        <v>48</v>
      </c>
      <c r="K89" s="16">
        <f>2.8+5.6+3.3+14.5</f>
        <v>26.2</v>
      </c>
      <c r="L89" s="19" t="s">
        <v>72</v>
      </c>
      <c r="M89" s="16">
        <f>15.8+20.9</f>
        <v>36.700000000000003</v>
      </c>
      <c r="N89" s="19" t="s">
        <v>72</v>
      </c>
      <c r="O89" s="16">
        <v>19.399999999999999</v>
      </c>
      <c r="P89" s="19" t="s">
        <v>50</v>
      </c>
      <c r="Q89" s="16">
        <f t="shared" si="2"/>
        <v>82.300000000000011</v>
      </c>
      <c r="R89" s="16" t="s">
        <v>32</v>
      </c>
      <c r="S89" s="16" t="s">
        <v>32</v>
      </c>
      <c r="T89" s="24" t="s">
        <v>225</v>
      </c>
    </row>
    <row r="90" spans="1:20" x14ac:dyDescent="0.25">
      <c r="A90" s="16">
        <v>87</v>
      </c>
      <c r="B90" s="16">
        <v>6074240.8399999999</v>
      </c>
      <c r="C90" s="16">
        <v>589632.13</v>
      </c>
      <c r="D90" s="14" t="s">
        <v>114</v>
      </c>
      <c r="E90" s="15">
        <v>42348</v>
      </c>
      <c r="F90" s="19" t="s">
        <v>209</v>
      </c>
      <c r="G90" s="19" t="s">
        <v>56</v>
      </c>
      <c r="H90" s="16" t="s">
        <v>223</v>
      </c>
      <c r="I90" s="20" t="s">
        <v>217</v>
      </c>
      <c r="J90" s="19" t="s">
        <v>48</v>
      </c>
      <c r="K90" s="16">
        <f>2.5+5.7+6.8+7</f>
        <v>22</v>
      </c>
      <c r="L90" s="19" t="s">
        <v>51</v>
      </c>
      <c r="M90" s="19">
        <v>14.7</v>
      </c>
      <c r="N90" s="19" t="s">
        <v>168</v>
      </c>
      <c r="O90" s="16">
        <v>22.3</v>
      </c>
      <c r="P90" s="19" t="s">
        <v>168</v>
      </c>
      <c r="Q90" s="16">
        <f t="shared" si="2"/>
        <v>59</v>
      </c>
      <c r="R90" s="16" t="s">
        <v>32</v>
      </c>
      <c r="S90" s="16" t="s">
        <v>32</v>
      </c>
      <c r="T90" s="24" t="s">
        <v>225</v>
      </c>
    </row>
    <row r="91" spans="1:20" x14ac:dyDescent="0.25">
      <c r="A91" s="16">
        <v>88</v>
      </c>
      <c r="B91" s="16">
        <v>6073216.9900000002</v>
      </c>
      <c r="C91" s="16">
        <v>589010.11</v>
      </c>
      <c r="D91" s="14" t="s">
        <v>114</v>
      </c>
      <c r="E91" s="15">
        <v>42347</v>
      </c>
      <c r="F91" s="19" t="s">
        <v>210</v>
      </c>
      <c r="G91" s="19" t="s">
        <v>56</v>
      </c>
      <c r="H91" s="16" t="s">
        <v>223</v>
      </c>
      <c r="I91" s="20" t="s">
        <v>218</v>
      </c>
      <c r="J91" s="19" t="s">
        <v>48</v>
      </c>
      <c r="K91" s="16">
        <f>3.1+3.5+3.1+5+3.4</f>
        <v>18.099999999999998</v>
      </c>
      <c r="L91" s="19" t="s">
        <v>72</v>
      </c>
      <c r="M91" s="19">
        <v>26</v>
      </c>
      <c r="N91" s="19" t="s">
        <v>168</v>
      </c>
      <c r="O91" s="16">
        <f>10.1+12.2</f>
        <v>22.299999999999997</v>
      </c>
      <c r="P91" s="19" t="s">
        <v>168</v>
      </c>
      <c r="Q91" s="16">
        <f t="shared" si="2"/>
        <v>66.399999999999991</v>
      </c>
      <c r="R91" s="16" t="s">
        <v>32</v>
      </c>
      <c r="S91" s="16" t="s">
        <v>32</v>
      </c>
      <c r="T91" s="24" t="s">
        <v>225</v>
      </c>
    </row>
    <row r="92" spans="1:20" x14ac:dyDescent="0.25">
      <c r="A92" s="16">
        <v>89</v>
      </c>
      <c r="B92" s="16">
        <v>6073564.96</v>
      </c>
      <c r="C92" s="16">
        <v>589205.26</v>
      </c>
      <c r="D92" s="14" t="s">
        <v>114</v>
      </c>
      <c r="E92" s="15">
        <v>42347</v>
      </c>
      <c r="F92" s="19" t="s">
        <v>211</v>
      </c>
      <c r="G92" s="19" t="s">
        <v>56</v>
      </c>
      <c r="H92" s="16" t="s">
        <v>224</v>
      </c>
      <c r="I92" s="20" t="s">
        <v>219</v>
      </c>
      <c r="J92" s="19" t="s">
        <v>48</v>
      </c>
      <c r="K92" s="16">
        <f>2.2+2.3+6.6+3.9+3.5</f>
        <v>18.5</v>
      </c>
      <c r="L92" s="19" t="s">
        <v>72</v>
      </c>
      <c r="M92" s="19">
        <v>20</v>
      </c>
      <c r="N92" s="19" t="s">
        <v>222</v>
      </c>
      <c r="O92" s="16">
        <v>50.9</v>
      </c>
      <c r="P92" s="19" t="s">
        <v>168</v>
      </c>
      <c r="Q92" s="16">
        <f t="shared" si="2"/>
        <v>89.4</v>
      </c>
      <c r="R92" s="16" t="s">
        <v>32</v>
      </c>
      <c r="S92" s="16" t="s">
        <v>32</v>
      </c>
      <c r="T92" s="24" t="s">
        <v>225</v>
      </c>
    </row>
    <row r="93" spans="1:20" x14ac:dyDescent="0.25">
      <c r="A93" s="16">
        <v>90</v>
      </c>
      <c r="B93" s="16">
        <v>6073733.2300000004</v>
      </c>
      <c r="C93" s="16">
        <v>589312.06999999995</v>
      </c>
      <c r="D93" s="14" t="s">
        <v>114</v>
      </c>
      <c r="E93" s="15">
        <v>42347</v>
      </c>
      <c r="F93" s="19" t="s">
        <v>212</v>
      </c>
      <c r="G93" s="19" t="s">
        <v>56</v>
      </c>
      <c r="H93" s="16" t="s">
        <v>224</v>
      </c>
      <c r="I93" s="20" t="s">
        <v>220</v>
      </c>
      <c r="J93" s="19" t="s">
        <v>48</v>
      </c>
      <c r="K93" s="16">
        <f>2.8+4.5+6.9+3.5</f>
        <v>17.7</v>
      </c>
      <c r="L93" s="19" t="s">
        <v>72</v>
      </c>
      <c r="M93" s="16">
        <f>13.9+14.3</f>
        <v>28.200000000000003</v>
      </c>
      <c r="N93" s="19" t="s">
        <v>168</v>
      </c>
      <c r="O93" s="16">
        <v>23</v>
      </c>
      <c r="P93" s="19" t="s">
        <v>50</v>
      </c>
      <c r="Q93" s="16">
        <f t="shared" si="2"/>
        <v>68.900000000000006</v>
      </c>
      <c r="R93" s="16" t="s">
        <v>32</v>
      </c>
      <c r="S93" s="16" t="s">
        <v>32</v>
      </c>
      <c r="T93" s="24" t="s">
        <v>225</v>
      </c>
    </row>
    <row r="94" spans="1:20" x14ac:dyDescent="0.25">
      <c r="A94" s="16">
        <v>91</v>
      </c>
      <c r="B94" s="16">
        <v>6073902.1200000001</v>
      </c>
      <c r="C94" s="16">
        <v>589418.99</v>
      </c>
      <c r="D94" s="14" t="s">
        <v>114</v>
      </c>
      <c r="E94" s="15">
        <v>42347</v>
      </c>
      <c r="F94" s="19" t="s">
        <v>213</v>
      </c>
      <c r="G94" s="19" t="s">
        <v>56</v>
      </c>
      <c r="H94" s="16" t="s">
        <v>224</v>
      </c>
      <c r="I94" s="20" t="s">
        <v>221</v>
      </c>
      <c r="J94" s="19" t="s">
        <v>48</v>
      </c>
      <c r="K94" s="16">
        <f>3.2+6.5+5.7+8</f>
        <v>23.4</v>
      </c>
      <c r="L94" s="19" t="s">
        <v>72</v>
      </c>
      <c r="M94" s="19">
        <v>19.100000000000001</v>
      </c>
      <c r="N94" s="19" t="s">
        <v>72</v>
      </c>
      <c r="O94" s="16">
        <v>26.2</v>
      </c>
      <c r="P94" s="19" t="s">
        <v>50</v>
      </c>
      <c r="Q94" s="16">
        <f t="shared" si="2"/>
        <v>68.7</v>
      </c>
      <c r="R94" s="16" t="s">
        <v>32</v>
      </c>
      <c r="S94" s="16" t="s">
        <v>32</v>
      </c>
      <c r="T94" s="24" t="s">
        <v>225</v>
      </c>
    </row>
    <row r="95" spans="1:20" ht="30" x14ac:dyDescent="0.25">
      <c r="A95" s="16">
        <v>92</v>
      </c>
      <c r="B95" s="16"/>
      <c r="C95" s="16"/>
      <c r="D95" s="27" t="s">
        <v>27</v>
      </c>
      <c r="E95" s="15">
        <v>42709</v>
      </c>
      <c r="F95" s="19" t="s">
        <v>322</v>
      </c>
      <c r="G95" s="19" t="s">
        <v>28</v>
      </c>
      <c r="H95" s="16" t="s">
        <v>321</v>
      </c>
      <c r="I95" s="20" t="s">
        <v>323</v>
      </c>
      <c r="J95" s="19" t="s">
        <v>48</v>
      </c>
      <c r="K95" s="16">
        <f>8+2.1+6</f>
        <v>16.100000000000001</v>
      </c>
      <c r="L95" s="19" t="s">
        <v>45</v>
      </c>
      <c r="M95" s="19">
        <v>19.100000000000001</v>
      </c>
      <c r="N95" s="19" t="s">
        <v>72</v>
      </c>
      <c r="O95" s="16">
        <v>20.100000000000001</v>
      </c>
      <c r="P95" s="19" t="s">
        <v>50</v>
      </c>
      <c r="Q95" s="16">
        <f t="shared" si="2"/>
        <v>55.300000000000004</v>
      </c>
      <c r="R95" s="16" t="s">
        <v>32</v>
      </c>
      <c r="S95" s="16" t="s">
        <v>32</v>
      </c>
      <c r="T95" s="28" t="s">
        <v>225</v>
      </c>
    </row>
    <row r="96" spans="1:20" ht="30" x14ac:dyDescent="0.25">
      <c r="A96" s="16">
        <v>93</v>
      </c>
      <c r="B96" s="21">
        <v>6065062</v>
      </c>
      <c r="C96" s="21">
        <v>582864</v>
      </c>
      <c r="D96" s="27" t="s">
        <v>27</v>
      </c>
      <c r="E96" s="15">
        <v>41337</v>
      </c>
      <c r="F96" s="19" t="s">
        <v>226</v>
      </c>
      <c r="G96" s="19" t="s">
        <v>28</v>
      </c>
      <c r="H96" s="16" t="s">
        <v>232</v>
      </c>
      <c r="I96" s="20" t="s">
        <v>228</v>
      </c>
      <c r="J96" s="19" t="s">
        <v>48</v>
      </c>
      <c r="K96" s="16">
        <f>10.2+2.4+3.8+4.3</f>
        <v>20.7</v>
      </c>
      <c r="L96" s="19" t="s">
        <v>45</v>
      </c>
      <c r="M96" s="19">
        <v>32.9</v>
      </c>
      <c r="N96" s="19" t="s">
        <v>168</v>
      </c>
      <c r="O96" s="16">
        <v>36.9</v>
      </c>
      <c r="P96" s="19" t="s">
        <v>32</v>
      </c>
      <c r="Q96" s="16">
        <f t="shared" si="2"/>
        <v>90.5</v>
      </c>
      <c r="R96" s="16" t="s">
        <v>32</v>
      </c>
      <c r="S96" s="16" t="s">
        <v>32</v>
      </c>
      <c r="T96" s="28" t="s">
        <v>233</v>
      </c>
    </row>
    <row r="97" spans="1:20" x14ac:dyDescent="0.25">
      <c r="A97" s="16">
        <v>94</v>
      </c>
      <c r="B97" s="21"/>
      <c r="C97" s="21"/>
      <c r="D97" s="14" t="s">
        <v>114</v>
      </c>
      <c r="E97" s="15">
        <v>42710</v>
      </c>
      <c r="F97" s="19" t="s">
        <v>379</v>
      </c>
      <c r="G97" s="19" t="s">
        <v>56</v>
      </c>
      <c r="H97" s="16" t="s">
        <v>381</v>
      </c>
      <c r="I97" s="20" t="s">
        <v>380</v>
      </c>
      <c r="J97" s="19" t="s">
        <v>48</v>
      </c>
      <c r="K97" s="16">
        <f>7.3+2.3+4.7+8.1</f>
        <v>22.4</v>
      </c>
      <c r="L97" s="19" t="s">
        <v>45</v>
      </c>
      <c r="M97" s="19">
        <f>14.3+16.5</f>
        <v>30.8</v>
      </c>
      <c r="N97" s="19" t="s">
        <v>168</v>
      </c>
      <c r="O97" s="16">
        <v>32.200000000000003</v>
      </c>
      <c r="P97" s="19" t="s">
        <v>168</v>
      </c>
      <c r="Q97" s="16">
        <f t="shared" si="2"/>
        <v>85.4</v>
      </c>
      <c r="R97" s="16" t="s">
        <v>32</v>
      </c>
      <c r="S97" s="16" t="s">
        <v>32</v>
      </c>
      <c r="T97" s="28" t="s">
        <v>233</v>
      </c>
    </row>
    <row r="98" spans="1:20" ht="30" x14ac:dyDescent="0.25">
      <c r="A98" s="16">
        <v>95</v>
      </c>
      <c r="B98" s="21"/>
      <c r="C98" s="21"/>
      <c r="D98" s="27" t="s">
        <v>27</v>
      </c>
      <c r="E98" s="15">
        <v>42710</v>
      </c>
      <c r="F98" s="19" t="s">
        <v>416</v>
      </c>
      <c r="G98" s="19" t="s">
        <v>28</v>
      </c>
      <c r="H98" s="16" t="s">
        <v>415</v>
      </c>
      <c r="I98" s="20" t="s">
        <v>417</v>
      </c>
      <c r="J98" s="19" t="s">
        <v>48</v>
      </c>
      <c r="K98" s="16">
        <f>7.7+4.1+3.9+13</f>
        <v>28.700000000000003</v>
      </c>
      <c r="L98" s="19" t="s">
        <v>51</v>
      </c>
      <c r="M98" s="19">
        <v>7</v>
      </c>
      <c r="N98" s="19" t="s">
        <v>72</v>
      </c>
      <c r="O98" s="16">
        <f>4.7+12</f>
        <v>16.7</v>
      </c>
      <c r="P98" s="19" t="s">
        <v>168</v>
      </c>
      <c r="Q98" s="16">
        <f t="shared" si="2"/>
        <v>52.400000000000006</v>
      </c>
      <c r="R98" s="16" t="s">
        <v>32</v>
      </c>
      <c r="S98" s="16" t="s">
        <v>32</v>
      </c>
      <c r="T98" s="28" t="s">
        <v>414</v>
      </c>
    </row>
    <row r="99" spans="1:20" ht="30" x14ac:dyDescent="0.25">
      <c r="A99" s="16">
        <v>96</v>
      </c>
      <c r="B99" s="21">
        <v>6066095</v>
      </c>
      <c r="C99" s="21">
        <v>586038</v>
      </c>
      <c r="D99" s="27" t="s">
        <v>27</v>
      </c>
      <c r="E99" s="15">
        <v>41855</v>
      </c>
      <c r="F99" s="19" t="s">
        <v>240</v>
      </c>
      <c r="G99" s="19" t="s">
        <v>28</v>
      </c>
      <c r="H99" s="16" t="s">
        <v>243</v>
      </c>
      <c r="I99" s="17" t="s">
        <v>244</v>
      </c>
      <c r="J99" s="19" t="s">
        <v>48</v>
      </c>
      <c r="K99" s="16">
        <f>4.2+4.1+2.4+4.7</f>
        <v>15.400000000000002</v>
      </c>
      <c r="L99" s="19" t="s">
        <v>45</v>
      </c>
      <c r="M99" s="19">
        <v>21.4</v>
      </c>
      <c r="N99" s="19" t="s">
        <v>168</v>
      </c>
      <c r="O99" s="16">
        <v>15</v>
      </c>
      <c r="P99" s="19" t="s">
        <v>168</v>
      </c>
      <c r="Q99" s="16">
        <f t="shared" si="2"/>
        <v>51.8</v>
      </c>
      <c r="R99" s="16" t="s">
        <v>32</v>
      </c>
      <c r="S99" s="16" t="s">
        <v>32</v>
      </c>
      <c r="T99" s="28" t="s">
        <v>246</v>
      </c>
    </row>
    <row r="100" spans="1:20" ht="30" x14ac:dyDescent="0.25">
      <c r="A100" s="16">
        <v>97</v>
      </c>
      <c r="B100" s="21">
        <v>6066126</v>
      </c>
      <c r="C100" s="21">
        <v>585954</v>
      </c>
      <c r="D100" s="27" t="s">
        <v>27</v>
      </c>
      <c r="E100" s="15">
        <v>41855</v>
      </c>
      <c r="F100" s="19" t="s">
        <v>241</v>
      </c>
      <c r="G100" s="19" t="s">
        <v>28</v>
      </c>
      <c r="H100" s="16" t="s">
        <v>242</v>
      </c>
      <c r="I100" s="17" t="s">
        <v>245</v>
      </c>
      <c r="J100" s="19" t="s">
        <v>48</v>
      </c>
      <c r="K100" s="16">
        <f>5.4+4+4.9</f>
        <v>14.3</v>
      </c>
      <c r="L100" s="19" t="s">
        <v>45</v>
      </c>
      <c r="M100" s="19">
        <v>40.1</v>
      </c>
      <c r="N100" s="19" t="s">
        <v>72</v>
      </c>
      <c r="O100" s="16">
        <v>27.8</v>
      </c>
      <c r="P100" s="19" t="s">
        <v>32</v>
      </c>
      <c r="Q100" s="16">
        <f t="shared" ref="Q100:Q127" si="3">SUM(K100,M100,O100)</f>
        <v>82.2</v>
      </c>
      <c r="R100" s="16" t="s">
        <v>32</v>
      </c>
      <c r="S100" s="16" t="s">
        <v>32</v>
      </c>
      <c r="T100" s="28" t="s">
        <v>246</v>
      </c>
    </row>
    <row r="101" spans="1:20" ht="30" x14ac:dyDescent="0.25">
      <c r="A101" s="16">
        <v>98</v>
      </c>
      <c r="B101" s="21">
        <v>6066096</v>
      </c>
      <c r="C101" s="21">
        <v>586035</v>
      </c>
      <c r="D101" s="27" t="s">
        <v>27</v>
      </c>
      <c r="E101" s="15">
        <v>42709</v>
      </c>
      <c r="F101" s="19" t="s">
        <v>324</v>
      </c>
      <c r="G101" s="19" t="s">
        <v>28</v>
      </c>
      <c r="H101" s="16" t="s">
        <v>326</v>
      </c>
      <c r="I101" s="20" t="s">
        <v>325</v>
      </c>
      <c r="J101" s="19" t="s">
        <v>48</v>
      </c>
      <c r="K101" s="16">
        <f>7.4+3.5+9.8</f>
        <v>20.700000000000003</v>
      </c>
      <c r="L101" s="19" t="s">
        <v>45</v>
      </c>
      <c r="M101" s="19">
        <v>10.1</v>
      </c>
      <c r="N101" s="19" t="s">
        <v>168</v>
      </c>
      <c r="O101" s="16">
        <v>25.3</v>
      </c>
      <c r="P101" s="19" t="s">
        <v>168</v>
      </c>
      <c r="Q101" s="16">
        <f t="shared" si="3"/>
        <v>56.100000000000009</v>
      </c>
      <c r="R101" s="16" t="s">
        <v>32</v>
      </c>
      <c r="S101" s="16" t="s">
        <v>32</v>
      </c>
      <c r="T101" s="28" t="s">
        <v>246</v>
      </c>
    </row>
    <row r="102" spans="1:20" ht="30" x14ac:dyDescent="0.25">
      <c r="A102" s="16">
        <v>99</v>
      </c>
      <c r="B102" s="21">
        <v>6066127</v>
      </c>
      <c r="C102" s="21">
        <v>585952</v>
      </c>
      <c r="D102" s="27" t="s">
        <v>27</v>
      </c>
      <c r="E102" s="15">
        <v>42710</v>
      </c>
      <c r="F102" s="19" t="s">
        <v>358</v>
      </c>
      <c r="G102" s="19" t="s">
        <v>28</v>
      </c>
      <c r="H102" s="16" t="s">
        <v>359</v>
      </c>
      <c r="I102" s="20" t="s">
        <v>360</v>
      </c>
      <c r="J102" s="19" t="s">
        <v>48</v>
      </c>
      <c r="K102" s="16">
        <f>8.5+4.7+6.9</f>
        <v>20.100000000000001</v>
      </c>
      <c r="L102" s="19" t="s">
        <v>145</v>
      </c>
      <c r="M102" s="19">
        <f>9.3+17.9</f>
        <v>27.2</v>
      </c>
      <c r="N102" s="19" t="s">
        <v>72</v>
      </c>
      <c r="O102" s="16">
        <v>30.9</v>
      </c>
      <c r="P102" s="19" t="s">
        <v>168</v>
      </c>
      <c r="Q102" s="16">
        <f t="shared" si="3"/>
        <v>78.199999999999989</v>
      </c>
      <c r="R102" s="16" t="s">
        <v>32</v>
      </c>
      <c r="S102" s="16" t="s">
        <v>32</v>
      </c>
      <c r="T102" s="28" t="s">
        <v>246</v>
      </c>
    </row>
    <row r="103" spans="1:20" ht="30" x14ac:dyDescent="0.25">
      <c r="A103" s="16">
        <v>100</v>
      </c>
      <c r="B103" s="21">
        <v>6060444</v>
      </c>
      <c r="C103" s="21">
        <v>580528</v>
      </c>
      <c r="D103" s="27" t="s">
        <v>27</v>
      </c>
      <c r="E103" s="15">
        <v>42710</v>
      </c>
      <c r="F103" s="19" t="s">
        <v>349</v>
      </c>
      <c r="G103" s="19" t="s">
        <v>28</v>
      </c>
      <c r="H103" s="16" t="s">
        <v>351</v>
      </c>
      <c r="I103" s="20" t="s">
        <v>350</v>
      </c>
      <c r="J103" s="19" t="s">
        <v>48</v>
      </c>
      <c r="K103" s="16">
        <f>7.3+2.3+4+2.7+7.9+18.5</f>
        <v>42.7</v>
      </c>
      <c r="L103" s="19" t="s">
        <v>168</v>
      </c>
      <c r="M103" s="19">
        <v>22.1</v>
      </c>
      <c r="N103" s="19" t="s">
        <v>168</v>
      </c>
      <c r="O103" s="16">
        <v>14.4</v>
      </c>
      <c r="P103" s="19" t="s">
        <v>168</v>
      </c>
      <c r="Q103" s="16">
        <f t="shared" si="3"/>
        <v>79.200000000000017</v>
      </c>
      <c r="R103" s="16" t="s">
        <v>32</v>
      </c>
      <c r="S103" s="16" t="s">
        <v>32</v>
      </c>
      <c r="T103" s="28" t="s">
        <v>361</v>
      </c>
    </row>
    <row r="104" spans="1:20" x14ac:dyDescent="0.25">
      <c r="A104" s="16">
        <v>101</v>
      </c>
      <c r="B104" s="21"/>
      <c r="C104" s="21"/>
      <c r="D104" s="27" t="s">
        <v>29</v>
      </c>
      <c r="E104" s="15">
        <v>42710</v>
      </c>
      <c r="F104" s="19" t="s">
        <v>392</v>
      </c>
      <c r="G104" s="19" t="s">
        <v>56</v>
      </c>
      <c r="H104" s="16" t="s">
        <v>393</v>
      </c>
      <c r="I104" s="20" t="s">
        <v>394</v>
      </c>
      <c r="J104" s="19" t="s">
        <v>48</v>
      </c>
      <c r="K104" s="16">
        <f>10.3+6.8+4.9</f>
        <v>22</v>
      </c>
      <c r="L104" s="19" t="s">
        <v>51</v>
      </c>
      <c r="M104" s="19">
        <v>6.3</v>
      </c>
      <c r="N104" s="19" t="s">
        <v>168</v>
      </c>
      <c r="O104" s="16">
        <v>26.1</v>
      </c>
      <c r="P104" s="19" t="s">
        <v>168</v>
      </c>
      <c r="Q104" s="16">
        <f t="shared" si="3"/>
        <v>54.400000000000006</v>
      </c>
      <c r="R104" s="16" t="s">
        <v>32</v>
      </c>
      <c r="S104" s="16" t="s">
        <v>32</v>
      </c>
      <c r="T104" s="28" t="s">
        <v>246</v>
      </c>
    </row>
    <row r="105" spans="1:20" x14ac:dyDescent="0.25">
      <c r="A105" s="16">
        <v>102</v>
      </c>
      <c r="B105" s="21"/>
      <c r="C105" s="21"/>
      <c r="D105" s="27" t="s">
        <v>29</v>
      </c>
      <c r="E105" s="15">
        <v>42710</v>
      </c>
      <c r="F105" s="19" t="s">
        <v>399</v>
      </c>
      <c r="G105" s="19" t="s">
        <v>56</v>
      </c>
      <c r="H105" s="16" t="s">
        <v>401</v>
      </c>
      <c r="I105" s="20" t="s">
        <v>400</v>
      </c>
      <c r="J105" s="19" t="s">
        <v>48</v>
      </c>
      <c r="K105" s="16">
        <f>8.6+4.2+3.9+4.7</f>
        <v>21.4</v>
      </c>
      <c r="L105" s="19" t="s">
        <v>45</v>
      </c>
      <c r="M105" s="19">
        <v>6.4</v>
      </c>
      <c r="N105" s="19" t="s">
        <v>72</v>
      </c>
      <c r="O105" s="16">
        <v>21</v>
      </c>
      <c r="P105" s="19" t="s">
        <v>168</v>
      </c>
      <c r="Q105" s="16">
        <f t="shared" si="3"/>
        <v>48.8</v>
      </c>
      <c r="R105" s="16" t="s">
        <v>32</v>
      </c>
      <c r="S105" s="16" t="s">
        <v>32</v>
      </c>
      <c r="T105" s="28" t="s">
        <v>361</v>
      </c>
    </row>
    <row r="106" spans="1:20" ht="30" x14ac:dyDescent="0.25">
      <c r="A106" s="16">
        <v>103</v>
      </c>
      <c r="B106" s="21"/>
      <c r="C106" s="21"/>
      <c r="D106" s="27" t="s">
        <v>27</v>
      </c>
      <c r="E106" s="15">
        <v>42710</v>
      </c>
      <c r="F106" s="19" t="s">
        <v>403</v>
      </c>
      <c r="G106" s="19" t="s">
        <v>28</v>
      </c>
      <c r="H106" s="16" t="s">
        <v>404</v>
      </c>
      <c r="I106" s="20" t="s">
        <v>402</v>
      </c>
      <c r="J106" s="19" t="s">
        <v>48</v>
      </c>
      <c r="K106" s="16">
        <f>7.9+4.5+5.9</f>
        <v>18.3</v>
      </c>
      <c r="L106" s="19" t="s">
        <v>45</v>
      </c>
      <c r="M106" s="19">
        <v>18.100000000000001</v>
      </c>
      <c r="N106" s="19" t="s">
        <v>72</v>
      </c>
      <c r="O106" s="16">
        <v>32.1</v>
      </c>
      <c r="P106" s="19" t="s">
        <v>168</v>
      </c>
      <c r="Q106" s="16">
        <f t="shared" si="3"/>
        <v>68.5</v>
      </c>
      <c r="R106" s="16" t="s">
        <v>32</v>
      </c>
      <c r="S106" s="16" t="s">
        <v>32</v>
      </c>
      <c r="T106" s="28" t="s">
        <v>361</v>
      </c>
    </row>
    <row r="107" spans="1:20" x14ac:dyDescent="0.25">
      <c r="A107" s="16">
        <v>104</v>
      </c>
      <c r="B107" s="21">
        <v>6055237</v>
      </c>
      <c r="C107" s="21">
        <v>571561</v>
      </c>
      <c r="D107" s="27" t="s">
        <v>29</v>
      </c>
      <c r="E107" s="15">
        <v>42695</v>
      </c>
      <c r="F107" s="19" t="s">
        <v>288</v>
      </c>
      <c r="G107" s="19" t="s">
        <v>56</v>
      </c>
      <c r="H107" s="16" t="s">
        <v>292</v>
      </c>
      <c r="I107" s="20" t="s">
        <v>291</v>
      </c>
      <c r="J107" s="19" t="s">
        <v>50</v>
      </c>
      <c r="K107" s="16">
        <v>27.2</v>
      </c>
      <c r="L107" s="19" t="s">
        <v>72</v>
      </c>
      <c r="M107" s="19">
        <v>21.5</v>
      </c>
      <c r="N107" s="19" t="s">
        <v>72</v>
      </c>
      <c r="O107" s="16">
        <v>30.6</v>
      </c>
      <c r="P107" s="19" t="s">
        <v>50</v>
      </c>
      <c r="Q107" s="16">
        <f t="shared" si="3"/>
        <v>79.300000000000011</v>
      </c>
      <c r="R107" s="16" t="s">
        <v>32</v>
      </c>
      <c r="S107" s="16" t="s">
        <v>32</v>
      </c>
      <c r="T107" s="28" t="s">
        <v>289</v>
      </c>
    </row>
    <row r="108" spans="1:20" ht="30" x14ac:dyDescent="0.25">
      <c r="A108" s="16">
        <v>105</v>
      </c>
      <c r="B108" s="21">
        <v>6063308</v>
      </c>
      <c r="C108" s="21">
        <v>579275</v>
      </c>
      <c r="D108" s="27" t="s">
        <v>27</v>
      </c>
      <c r="E108" s="15">
        <v>42709</v>
      </c>
      <c r="F108" s="19" t="s">
        <v>316</v>
      </c>
      <c r="G108" s="19" t="s">
        <v>28</v>
      </c>
      <c r="H108" s="16" t="s">
        <v>341</v>
      </c>
      <c r="I108" s="20" t="s">
        <v>317</v>
      </c>
      <c r="J108" s="19" t="s">
        <v>48</v>
      </c>
      <c r="K108" s="16">
        <f>10.7+5.2+5.3+8.4</f>
        <v>29.6</v>
      </c>
      <c r="L108" s="19" t="s">
        <v>45</v>
      </c>
      <c r="M108" s="19">
        <v>47.2</v>
      </c>
      <c r="N108" s="19" t="s">
        <v>51</v>
      </c>
      <c r="O108" s="16" t="s">
        <v>32</v>
      </c>
      <c r="P108" s="19" t="s">
        <v>32</v>
      </c>
      <c r="Q108" s="16">
        <f t="shared" si="3"/>
        <v>76.800000000000011</v>
      </c>
      <c r="R108" s="16" t="s">
        <v>32</v>
      </c>
      <c r="S108" s="16" t="s">
        <v>32</v>
      </c>
      <c r="T108" s="28" t="s">
        <v>315</v>
      </c>
    </row>
    <row r="109" spans="1:20" ht="30" x14ac:dyDescent="0.25">
      <c r="A109" s="16">
        <v>106</v>
      </c>
      <c r="B109" s="21"/>
      <c r="C109" s="21"/>
      <c r="D109" s="27" t="s">
        <v>27</v>
      </c>
      <c r="E109" s="15">
        <v>42710</v>
      </c>
      <c r="F109" s="19" t="s">
        <v>403</v>
      </c>
      <c r="G109" s="19" t="s">
        <v>56</v>
      </c>
      <c r="H109" s="16" t="s">
        <v>406</v>
      </c>
      <c r="I109" s="20" t="s">
        <v>405</v>
      </c>
      <c r="J109" s="19" t="s">
        <v>48</v>
      </c>
      <c r="K109" s="16">
        <f>9.6+6.7+13.7</f>
        <v>30</v>
      </c>
      <c r="L109" s="19" t="s">
        <v>45</v>
      </c>
      <c r="M109" s="19">
        <v>9.9</v>
      </c>
      <c r="N109" s="19" t="s">
        <v>168</v>
      </c>
      <c r="O109" s="16">
        <v>34.799999999999997</v>
      </c>
      <c r="P109" s="19" t="s">
        <v>168</v>
      </c>
      <c r="Q109" s="16">
        <f t="shared" si="3"/>
        <v>74.699999999999989</v>
      </c>
      <c r="R109" s="16" t="s">
        <v>32</v>
      </c>
      <c r="S109" s="16" t="s">
        <v>32</v>
      </c>
      <c r="T109" s="28" t="s">
        <v>315</v>
      </c>
    </row>
    <row r="110" spans="1:20" x14ac:dyDescent="0.25">
      <c r="A110" s="16">
        <v>107</v>
      </c>
      <c r="B110" s="21">
        <v>6058112</v>
      </c>
      <c r="C110" s="21">
        <v>586892</v>
      </c>
      <c r="D110" s="27" t="s">
        <v>29</v>
      </c>
      <c r="E110" s="15">
        <v>42465</v>
      </c>
      <c r="F110" s="19" t="s">
        <v>247</v>
      </c>
      <c r="G110" s="19" t="s">
        <v>56</v>
      </c>
      <c r="H110" s="16" t="s">
        <v>248</v>
      </c>
      <c r="I110" s="20" t="s">
        <v>249</v>
      </c>
      <c r="J110" s="19" t="s">
        <v>50</v>
      </c>
      <c r="K110" s="16">
        <v>37.799999999999997</v>
      </c>
      <c r="L110" s="19" t="s">
        <v>72</v>
      </c>
      <c r="M110" s="19">
        <v>19.8</v>
      </c>
      <c r="N110" s="19" t="s">
        <v>72</v>
      </c>
      <c r="O110" s="16">
        <v>42.5</v>
      </c>
      <c r="P110" s="19" t="s">
        <v>61</v>
      </c>
      <c r="Q110" s="16">
        <f t="shared" si="3"/>
        <v>100.1</v>
      </c>
      <c r="R110" s="16" t="s">
        <v>32</v>
      </c>
      <c r="S110" s="16" t="s">
        <v>32</v>
      </c>
      <c r="T110" s="28" t="s">
        <v>250</v>
      </c>
    </row>
    <row r="111" spans="1:20" x14ac:dyDescent="0.25">
      <c r="A111" s="16">
        <v>108</v>
      </c>
      <c r="B111" s="16"/>
      <c r="C111" s="16"/>
      <c r="D111" s="27" t="s">
        <v>29</v>
      </c>
      <c r="E111" s="15">
        <v>41225</v>
      </c>
      <c r="F111" s="19" t="s">
        <v>252</v>
      </c>
      <c r="G111" s="19" t="s">
        <v>56</v>
      </c>
      <c r="H111" s="16"/>
      <c r="I111" s="20" t="s">
        <v>256</v>
      </c>
      <c r="J111" s="19" t="s">
        <v>145</v>
      </c>
      <c r="K111" s="16">
        <v>12.3</v>
      </c>
      <c r="L111" s="19" t="s">
        <v>168</v>
      </c>
      <c r="M111" s="19">
        <v>12.1</v>
      </c>
      <c r="N111" s="19" t="s">
        <v>72</v>
      </c>
      <c r="O111" s="19" t="s">
        <v>32</v>
      </c>
      <c r="P111" s="19" t="s">
        <v>32</v>
      </c>
      <c r="Q111" s="16">
        <f t="shared" si="3"/>
        <v>24.4</v>
      </c>
      <c r="R111" s="16" t="s">
        <v>32</v>
      </c>
      <c r="S111" s="16" t="s">
        <v>32</v>
      </c>
      <c r="T111" s="28" t="s">
        <v>251</v>
      </c>
    </row>
    <row r="112" spans="1:20" ht="15" customHeight="1" x14ac:dyDescent="0.25">
      <c r="A112" s="16">
        <v>109</v>
      </c>
      <c r="B112" s="16"/>
      <c r="C112" s="16"/>
      <c r="D112" s="27" t="s">
        <v>29</v>
      </c>
      <c r="E112" s="15">
        <v>41225</v>
      </c>
      <c r="F112" s="19" t="s">
        <v>253</v>
      </c>
      <c r="G112" s="19" t="s">
        <v>56</v>
      </c>
      <c r="H112" s="16"/>
      <c r="I112" s="20" t="s">
        <v>257</v>
      </c>
      <c r="J112" s="19" t="s">
        <v>145</v>
      </c>
      <c r="K112" s="16">
        <v>20.7</v>
      </c>
      <c r="L112" s="19" t="s">
        <v>168</v>
      </c>
      <c r="M112" s="19">
        <v>3.2</v>
      </c>
      <c r="N112" s="19" t="s">
        <v>72</v>
      </c>
      <c r="O112" s="19" t="s">
        <v>32</v>
      </c>
      <c r="P112" s="19" t="s">
        <v>32</v>
      </c>
      <c r="Q112" s="16">
        <f t="shared" si="3"/>
        <v>23.9</v>
      </c>
      <c r="R112" s="16" t="s">
        <v>32</v>
      </c>
      <c r="S112" s="16" t="s">
        <v>32</v>
      </c>
      <c r="T112" s="28" t="s">
        <v>251</v>
      </c>
    </row>
    <row r="113" spans="1:20" x14ac:dyDescent="0.25">
      <c r="A113" s="16">
        <v>110</v>
      </c>
      <c r="B113" s="16"/>
      <c r="C113" s="16"/>
      <c r="D113" s="27" t="s">
        <v>29</v>
      </c>
      <c r="E113" s="15">
        <v>41225</v>
      </c>
      <c r="F113" s="19" t="s">
        <v>254</v>
      </c>
      <c r="G113" s="19" t="s">
        <v>56</v>
      </c>
      <c r="H113" s="16"/>
      <c r="I113" s="20" t="s">
        <v>258</v>
      </c>
      <c r="J113" s="19" t="s">
        <v>145</v>
      </c>
      <c r="K113" s="16">
        <v>16.7</v>
      </c>
      <c r="L113" s="19" t="s">
        <v>168</v>
      </c>
      <c r="M113" s="19">
        <v>5.9</v>
      </c>
      <c r="N113" s="19" t="s">
        <v>72</v>
      </c>
      <c r="O113" s="19" t="s">
        <v>32</v>
      </c>
      <c r="P113" s="19" t="s">
        <v>32</v>
      </c>
      <c r="Q113" s="16">
        <f t="shared" si="3"/>
        <v>22.6</v>
      </c>
      <c r="R113" s="16" t="s">
        <v>32</v>
      </c>
      <c r="S113" s="16" t="s">
        <v>32</v>
      </c>
      <c r="T113" s="28" t="s">
        <v>251</v>
      </c>
    </row>
    <row r="114" spans="1:20" x14ac:dyDescent="0.25">
      <c r="A114" s="16">
        <v>111</v>
      </c>
      <c r="B114" s="16"/>
      <c r="C114" s="16"/>
      <c r="D114" s="27" t="s">
        <v>29</v>
      </c>
      <c r="E114" s="15">
        <v>41225</v>
      </c>
      <c r="F114" s="19" t="s">
        <v>255</v>
      </c>
      <c r="G114" s="19" t="s">
        <v>56</v>
      </c>
      <c r="H114" s="16"/>
      <c r="I114" s="20" t="s">
        <v>259</v>
      </c>
      <c r="J114" s="19" t="s">
        <v>145</v>
      </c>
      <c r="K114" s="16">
        <v>14.6</v>
      </c>
      <c r="L114" s="19" t="s">
        <v>72</v>
      </c>
      <c r="M114" s="19" t="s">
        <v>32</v>
      </c>
      <c r="N114" s="19" t="s">
        <v>32</v>
      </c>
      <c r="O114" s="16" t="s">
        <v>32</v>
      </c>
      <c r="P114" s="19" t="s">
        <v>32</v>
      </c>
      <c r="Q114" s="16">
        <f t="shared" si="3"/>
        <v>14.6</v>
      </c>
      <c r="R114" s="16" t="s">
        <v>32</v>
      </c>
      <c r="S114" s="16" t="s">
        <v>32</v>
      </c>
      <c r="T114" s="28" t="s">
        <v>251</v>
      </c>
    </row>
    <row r="115" spans="1:20" ht="30" x14ac:dyDescent="0.25">
      <c r="A115" s="16">
        <v>112</v>
      </c>
      <c r="B115" s="16"/>
      <c r="C115" s="16"/>
      <c r="D115" s="27" t="s">
        <v>27</v>
      </c>
      <c r="E115" s="15">
        <v>42710</v>
      </c>
      <c r="F115" s="19" t="s">
        <v>409</v>
      </c>
      <c r="G115" s="19" t="s">
        <v>28</v>
      </c>
      <c r="H115" s="16" t="s">
        <v>408</v>
      </c>
      <c r="I115" s="20" t="s">
        <v>410</v>
      </c>
      <c r="J115" s="19" t="s">
        <v>48</v>
      </c>
      <c r="K115" s="16">
        <f>6.1+7+3.4</f>
        <v>16.5</v>
      </c>
      <c r="L115" s="19" t="s">
        <v>45</v>
      </c>
      <c r="M115" s="19">
        <v>20.3</v>
      </c>
      <c r="N115" s="19" t="s">
        <v>72</v>
      </c>
      <c r="O115" s="16">
        <v>37.799999999999997</v>
      </c>
      <c r="P115" s="19" t="s">
        <v>32</v>
      </c>
      <c r="Q115" s="16">
        <f t="shared" si="3"/>
        <v>74.599999999999994</v>
      </c>
      <c r="R115" s="16" t="s">
        <v>32</v>
      </c>
      <c r="S115" s="16" t="s">
        <v>32</v>
      </c>
      <c r="T115" s="28" t="s">
        <v>407</v>
      </c>
    </row>
    <row r="116" spans="1:20" x14ac:dyDescent="0.25">
      <c r="A116" s="16">
        <v>113</v>
      </c>
      <c r="B116" s="16"/>
      <c r="C116" s="16"/>
      <c r="D116" s="27" t="s">
        <v>29</v>
      </c>
      <c r="E116" s="15">
        <v>42710</v>
      </c>
      <c r="F116" s="19" t="s">
        <v>396</v>
      </c>
      <c r="G116" s="19" t="s">
        <v>56</v>
      </c>
      <c r="H116" s="16" t="s">
        <v>398</v>
      </c>
      <c r="I116" s="20" t="s">
        <v>397</v>
      </c>
      <c r="J116" s="19" t="s">
        <v>48</v>
      </c>
      <c r="K116" s="16">
        <f>8.6+4.6+4.5+4.2</f>
        <v>21.9</v>
      </c>
      <c r="L116" s="19" t="s">
        <v>45</v>
      </c>
      <c r="M116" s="19">
        <v>13.4</v>
      </c>
      <c r="N116" s="19" t="s">
        <v>72</v>
      </c>
      <c r="O116" s="16">
        <v>32</v>
      </c>
      <c r="P116" s="19" t="s">
        <v>46</v>
      </c>
      <c r="Q116" s="16">
        <f t="shared" si="3"/>
        <v>67.3</v>
      </c>
      <c r="R116" s="16" t="s">
        <v>32</v>
      </c>
      <c r="S116" s="16" t="s">
        <v>32</v>
      </c>
      <c r="T116" s="28" t="s">
        <v>395</v>
      </c>
    </row>
    <row r="117" spans="1:20" x14ac:dyDescent="0.25">
      <c r="A117" s="16">
        <v>114</v>
      </c>
      <c r="B117" s="21">
        <v>6058344</v>
      </c>
      <c r="C117" s="21">
        <v>584067</v>
      </c>
      <c r="D117" s="27" t="s">
        <v>29</v>
      </c>
      <c r="E117" s="15">
        <v>41590</v>
      </c>
      <c r="F117" s="19" t="s">
        <v>261</v>
      </c>
      <c r="G117" s="19" t="s">
        <v>56</v>
      </c>
      <c r="H117" s="16" t="s">
        <v>277</v>
      </c>
      <c r="I117" s="20" t="s">
        <v>269</v>
      </c>
      <c r="J117" s="19" t="s">
        <v>48</v>
      </c>
      <c r="K117" s="16">
        <v>23.8</v>
      </c>
      <c r="L117" s="19" t="s">
        <v>45</v>
      </c>
      <c r="M117" s="19">
        <v>16.600000000000001</v>
      </c>
      <c r="N117" s="19" t="s">
        <v>198</v>
      </c>
      <c r="O117" s="16">
        <f>10.4+10.3</f>
        <v>20.700000000000003</v>
      </c>
      <c r="P117" s="19" t="s">
        <v>61</v>
      </c>
      <c r="Q117" s="16">
        <f t="shared" si="3"/>
        <v>61.100000000000009</v>
      </c>
      <c r="R117" s="16" t="s">
        <v>32</v>
      </c>
      <c r="S117" s="16" t="s">
        <v>32</v>
      </c>
      <c r="T117" s="28" t="s">
        <v>283</v>
      </c>
    </row>
    <row r="118" spans="1:20" x14ac:dyDescent="0.25">
      <c r="A118" s="16">
        <v>115</v>
      </c>
      <c r="B118" s="21">
        <v>6058332</v>
      </c>
      <c r="C118" s="21">
        <v>584079</v>
      </c>
      <c r="D118" s="27" t="s">
        <v>29</v>
      </c>
      <c r="E118" s="15">
        <v>41591</v>
      </c>
      <c r="F118" s="19" t="s">
        <v>262</v>
      </c>
      <c r="G118" s="19" t="s">
        <v>56</v>
      </c>
      <c r="H118" s="16" t="s">
        <v>65</v>
      </c>
      <c r="I118" s="20" t="s">
        <v>270</v>
      </c>
      <c r="J118" s="19" t="s">
        <v>48</v>
      </c>
      <c r="K118" s="16">
        <v>17.399999999999999</v>
      </c>
      <c r="L118" s="19" t="s">
        <v>198</v>
      </c>
      <c r="M118" s="19">
        <v>32.799999999999997</v>
      </c>
      <c r="N118" s="19" t="s">
        <v>168</v>
      </c>
      <c r="O118" s="16">
        <v>19.2</v>
      </c>
      <c r="P118" s="19" t="s">
        <v>32</v>
      </c>
      <c r="Q118" s="16">
        <f t="shared" si="3"/>
        <v>69.399999999999991</v>
      </c>
      <c r="R118" s="16" t="s">
        <v>32</v>
      </c>
      <c r="S118" s="16" t="s">
        <v>32</v>
      </c>
      <c r="T118" s="28" t="s">
        <v>283</v>
      </c>
    </row>
    <row r="119" spans="1:20" x14ac:dyDescent="0.25">
      <c r="A119" s="16">
        <v>116</v>
      </c>
      <c r="B119" s="21">
        <v>6058329</v>
      </c>
      <c r="C119" s="21">
        <v>584051</v>
      </c>
      <c r="D119" s="27" t="s">
        <v>29</v>
      </c>
      <c r="E119" s="15">
        <v>41591</v>
      </c>
      <c r="F119" s="19" t="s">
        <v>263</v>
      </c>
      <c r="G119" s="19" t="s">
        <v>56</v>
      </c>
      <c r="H119" s="16" t="s">
        <v>278</v>
      </c>
      <c r="I119" s="20" t="s">
        <v>271</v>
      </c>
      <c r="J119" s="19" t="s">
        <v>48</v>
      </c>
      <c r="K119" s="16">
        <v>21.8</v>
      </c>
      <c r="L119" s="19" t="s">
        <v>45</v>
      </c>
      <c r="M119" s="19">
        <v>23.6</v>
      </c>
      <c r="N119" s="19" t="s">
        <v>168</v>
      </c>
      <c r="O119" s="16">
        <v>39.299999999999997</v>
      </c>
      <c r="P119" s="19" t="s">
        <v>32</v>
      </c>
      <c r="Q119" s="16">
        <f t="shared" si="3"/>
        <v>84.7</v>
      </c>
      <c r="R119" s="16" t="s">
        <v>32</v>
      </c>
      <c r="S119" s="16" t="s">
        <v>32</v>
      </c>
      <c r="T119" s="28" t="s">
        <v>283</v>
      </c>
    </row>
    <row r="120" spans="1:20" x14ac:dyDescent="0.25">
      <c r="A120" s="16">
        <v>117</v>
      </c>
      <c r="B120" s="21">
        <v>6058317</v>
      </c>
      <c r="C120" s="21">
        <v>584051</v>
      </c>
      <c r="D120" s="27" t="s">
        <v>29</v>
      </c>
      <c r="E120" s="15">
        <v>41590</v>
      </c>
      <c r="F120" s="19" t="s">
        <v>264</v>
      </c>
      <c r="G120" s="19" t="s">
        <v>56</v>
      </c>
      <c r="H120" s="16" t="s">
        <v>279</v>
      </c>
      <c r="I120" s="20" t="s">
        <v>272</v>
      </c>
      <c r="J120" s="19" t="s">
        <v>48</v>
      </c>
      <c r="K120" s="16">
        <v>11.1</v>
      </c>
      <c r="L120" s="19" t="s">
        <v>45</v>
      </c>
      <c r="M120" s="19">
        <v>20.2</v>
      </c>
      <c r="N120" s="19" t="s">
        <v>198</v>
      </c>
      <c r="O120" s="16">
        <v>10.1</v>
      </c>
      <c r="P120" s="19" t="s">
        <v>168</v>
      </c>
      <c r="Q120" s="16">
        <f t="shared" si="3"/>
        <v>41.4</v>
      </c>
      <c r="R120" s="16" t="s">
        <v>32</v>
      </c>
      <c r="S120" s="16" t="s">
        <v>32</v>
      </c>
      <c r="T120" s="28" t="s">
        <v>283</v>
      </c>
    </row>
    <row r="121" spans="1:20" x14ac:dyDescent="0.25">
      <c r="A121" s="16">
        <v>118</v>
      </c>
      <c r="B121" s="21">
        <v>6058297</v>
      </c>
      <c r="C121" s="21">
        <v>584067</v>
      </c>
      <c r="D121" s="27" t="s">
        <v>29</v>
      </c>
      <c r="E121" s="15">
        <v>41591</v>
      </c>
      <c r="F121" s="19" t="s">
        <v>265</v>
      </c>
      <c r="G121" s="19" t="s">
        <v>56</v>
      </c>
      <c r="H121" s="16" t="s">
        <v>277</v>
      </c>
      <c r="I121" s="20" t="s">
        <v>273</v>
      </c>
      <c r="J121" s="19" t="s">
        <v>48</v>
      </c>
      <c r="K121" s="16">
        <v>22.3</v>
      </c>
      <c r="L121" s="19" t="s">
        <v>198</v>
      </c>
      <c r="M121" s="19">
        <v>6.9</v>
      </c>
      <c r="N121" s="19" t="s">
        <v>168</v>
      </c>
      <c r="O121" s="16">
        <v>57.5</v>
      </c>
      <c r="P121" s="19" t="s">
        <v>32</v>
      </c>
      <c r="Q121" s="16">
        <f t="shared" si="3"/>
        <v>86.7</v>
      </c>
      <c r="R121" s="16" t="s">
        <v>32</v>
      </c>
      <c r="S121" s="16" t="s">
        <v>32</v>
      </c>
      <c r="T121" s="28" t="s">
        <v>283</v>
      </c>
    </row>
    <row r="122" spans="1:20" x14ac:dyDescent="0.25">
      <c r="A122" s="16">
        <v>119</v>
      </c>
      <c r="B122" s="21">
        <v>6058288</v>
      </c>
      <c r="C122" s="21">
        <v>584071</v>
      </c>
      <c r="D122" s="27" t="s">
        <v>29</v>
      </c>
      <c r="E122" s="15">
        <v>41591</v>
      </c>
      <c r="F122" s="19" t="s">
        <v>266</v>
      </c>
      <c r="G122" s="19" t="s">
        <v>56</v>
      </c>
      <c r="H122" s="16" t="s">
        <v>280</v>
      </c>
      <c r="I122" s="20" t="s">
        <v>274</v>
      </c>
      <c r="J122" s="19" t="s">
        <v>48</v>
      </c>
      <c r="K122" s="16">
        <v>25.7</v>
      </c>
      <c r="L122" s="19" t="s">
        <v>51</v>
      </c>
      <c r="M122" s="19">
        <v>15.4</v>
      </c>
      <c r="N122" s="19" t="s">
        <v>168</v>
      </c>
      <c r="O122" s="16">
        <v>33.6</v>
      </c>
      <c r="P122" s="19" t="s">
        <v>32</v>
      </c>
      <c r="Q122" s="16">
        <f t="shared" si="3"/>
        <v>74.7</v>
      </c>
      <c r="R122" s="16" t="s">
        <v>32</v>
      </c>
      <c r="S122" s="16" t="s">
        <v>32</v>
      </c>
      <c r="T122" s="28" t="s">
        <v>283</v>
      </c>
    </row>
    <row r="123" spans="1:20" x14ac:dyDescent="0.25">
      <c r="A123" s="16">
        <v>120</v>
      </c>
      <c r="B123" s="21">
        <v>6058301</v>
      </c>
      <c r="C123" s="21">
        <v>584088</v>
      </c>
      <c r="D123" s="27" t="s">
        <v>29</v>
      </c>
      <c r="E123" s="15">
        <v>41591</v>
      </c>
      <c r="F123" s="19" t="s">
        <v>267</v>
      </c>
      <c r="G123" s="19" t="s">
        <v>56</v>
      </c>
      <c r="H123" s="16" t="s">
        <v>281</v>
      </c>
      <c r="I123" s="20" t="s">
        <v>275</v>
      </c>
      <c r="J123" s="19" t="s">
        <v>48</v>
      </c>
      <c r="K123" s="16">
        <v>16.399999999999999</v>
      </c>
      <c r="L123" s="19" t="s">
        <v>45</v>
      </c>
      <c r="M123" s="19">
        <v>35.9</v>
      </c>
      <c r="N123" s="19" t="s">
        <v>168</v>
      </c>
      <c r="O123" s="16">
        <v>33.4</v>
      </c>
      <c r="P123" s="19" t="s">
        <v>32</v>
      </c>
      <c r="Q123" s="16">
        <f t="shared" si="3"/>
        <v>85.699999999999989</v>
      </c>
      <c r="R123" s="16" t="s">
        <v>32</v>
      </c>
      <c r="S123" s="16" t="s">
        <v>32</v>
      </c>
      <c r="T123" s="28" t="s">
        <v>283</v>
      </c>
    </row>
    <row r="124" spans="1:20" x14ac:dyDescent="0.25">
      <c r="A124" s="16">
        <v>121</v>
      </c>
      <c r="B124" s="21">
        <v>6058316</v>
      </c>
      <c r="C124" s="21">
        <v>584094</v>
      </c>
      <c r="D124" s="27" t="s">
        <v>29</v>
      </c>
      <c r="E124" s="15">
        <v>41591</v>
      </c>
      <c r="F124" s="19" t="s">
        <v>268</v>
      </c>
      <c r="G124" s="19" t="s">
        <v>56</v>
      </c>
      <c r="H124" s="16" t="s">
        <v>282</v>
      </c>
      <c r="I124" s="20" t="s">
        <v>276</v>
      </c>
      <c r="J124" s="19" t="s">
        <v>48</v>
      </c>
      <c r="K124" s="16">
        <v>14.5</v>
      </c>
      <c r="L124" s="19" t="s">
        <v>45</v>
      </c>
      <c r="M124" s="19">
        <v>42</v>
      </c>
      <c r="N124" s="19" t="s">
        <v>168</v>
      </c>
      <c r="O124" s="16">
        <v>34.200000000000003</v>
      </c>
      <c r="P124" s="19" t="s">
        <v>32</v>
      </c>
      <c r="Q124" s="16">
        <f t="shared" si="3"/>
        <v>90.7</v>
      </c>
      <c r="R124" s="16" t="s">
        <v>32</v>
      </c>
      <c r="S124" s="16" t="s">
        <v>32</v>
      </c>
      <c r="T124" s="28" t="s">
        <v>283</v>
      </c>
    </row>
    <row r="125" spans="1:20" x14ac:dyDescent="0.25">
      <c r="A125" s="16">
        <v>122</v>
      </c>
      <c r="B125" s="21"/>
      <c r="C125" s="21"/>
      <c r="D125" s="27" t="s">
        <v>29</v>
      </c>
      <c r="E125" s="15">
        <v>42710</v>
      </c>
      <c r="F125" s="19" t="s">
        <v>389</v>
      </c>
      <c r="G125" s="19" t="s">
        <v>56</v>
      </c>
      <c r="H125" s="16" t="s">
        <v>390</v>
      </c>
      <c r="I125" s="20" t="s">
        <v>391</v>
      </c>
      <c r="J125" s="19" t="s">
        <v>48</v>
      </c>
      <c r="K125" s="16">
        <f>9+7.3+4.2</f>
        <v>20.5</v>
      </c>
      <c r="L125" s="19" t="s">
        <v>45</v>
      </c>
      <c r="M125" s="19">
        <v>35.700000000000003</v>
      </c>
      <c r="N125" s="19" t="s">
        <v>168</v>
      </c>
      <c r="O125" s="16">
        <v>58</v>
      </c>
      <c r="P125" s="19" t="s">
        <v>32</v>
      </c>
      <c r="Q125" s="16">
        <f t="shared" si="3"/>
        <v>114.2</v>
      </c>
      <c r="R125" s="16" t="s">
        <v>32</v>
      </c>
      <c r="S125" s="16" t="s">
        <v>32</v>
      </c>
      <c r="T125" s="28" t="s">
        <v>388</v>
      </c>
    </row>
    <row r="126" spans="1:20" ht="30" x14ac:dyDescent="0.25">
      <c r="A126" s="16">
        <v>123</v>
      </c>
      <c r="B126" s="21">
        <v>6065475</v>
      </c>
      <c r="C126" s="21">
        <v>584006</v>
      </c>
      <c r="D126" s="27" t="s">
        <v>27</v>
      </c>
      <c r="E126" s="15">
        <v>42710</v>
      </c>
      <c r="F126" s="16" t="s">
        <v>366</v>
      </c>
      <c r="G126" s="16" t="s">
        <v>28</v>
      </c>
      <c r="H126" s="16" t="s">
        <v>368</v>
      </c>
      <c r="I126" s="17" t="s">
        <v>367</v>
      </c>
      <c r="J126" s="16" t="s">
        <v>48</v>
      </c>
      <c r="K126" s="16">
        <f>9+6.6+5.6+10.4</f>
        <v>31.6</v>
      </c>
      <c r="L126" s="16" t="s">
        <v>45</v>
      </c>
      <c r="M126" s="16">
        <v>15</v>
      </c>
      <c r="N126" s="16" t="s">
        <v>168</v>
      </c>
      <c r="O126" s="16">
        <v>26.5</v>
      </c>
      <c r="P126" s="16" t="s">
        <v>168</v>
      </c>
      <c r="Q126" s="16">
        <f t="shared" si="3"/>
        <v>73.099999999999994</v>
      </c>
      <c r="R126" s="16" t="s">
        <v>32</v>
      </c>
      <c r="S126" s="16" t="s">
        <v>32</v>
      </c>
      <c r="T126" s="28" t="s">
        <v>365</v>
      </c>
    </row>
    <row r="127" spans="1:20" ht="30" x14ac:dyDescent="0.25">
      <c r="A127" s="16">
        <v>124</v>
      </c>
      <c r="B127" s="21">
        <v>6065175</v>
      </c>
      <c r="C127" s="21">
        <v>584089</v>
      </c>
      <c r="D127" s="27" t="s">
        <v>27</v>
      </c>
      <c r="E127" s="15">
        <v>42710</v>
      </c>
      <c r="F127" s="19" t="s">
        <v>370</v>
      </c>
      <c r="G127" s="16" t="s">
        <v>28</v>
      </c>
      <c r="H127" s="19" t="s">
        <v>369</v>
      </c>
      <c r="I127" s="20" t="s">
        <v>371</v>
      </c>
      <c r="J127" s="19" t="s">
        <v>48</v>
      </c>
      <c r="K127" s="16">
        <f>8.8+4.2+8.4</f>
        <v>21.4</v>
      </c>
      <c r="L127" s="19" t="s">
        <v>45</v>
      </c>
      <c r="M127" s="19">
        <v>9.3000000000000007</v>
      </c>
      <c r="N127" s="19" t="s">
        <v>168</v>
      </c>
      <c r="O127" s="19">
        <f>17.3+17.2</f>
        <v>34.5</v>
      </c>
      <c r="P127" s="19" t="s">
        <v>50</v>
      </c>
      <c r="Q127" s="16">
        <f t="shared" si="3"/>
        <v>65.2</v>
      </c>
      <c r="R127" s="16" t="s">
        <v>32</v>
      </c>
      <c r="S127" s="16" t="s">
        <v>32</v>
      </c>
      <c r="T127" s="28" t="s">
        <v>365</v>
      </c>
    </row>
    <row r="128" spans="1:20" x14ac:dyDescent="0.25">
      <c r="A128" s="16">
        <v>125</v>
      </c>
      <c r="B128" s="29">
        <v>6065562</v>
      </c>
      <c r="C128" s="29">
        <v>590988.49</v>
      </c>
      <c r="D128" s="27" t="s">
        <v>424</v>
      </c>
      <c r="E128" s="15">
        <v>42891</v>
      </c>
      <c r="F128" s="16" t="s">
        <v>32</v>
      </c>
      <c r="G128" s="19" t="s">
        <v>56</v>
      </c>
      <c r="H128" s="19" t="s">
        <v>427</v>
      </c>
      <c r="I128" s="16" t="s">
        <v>32</v>
      </c>
      <c r="J128" s="16" t="s">
        <v>32</v>
      </c>
      <c r="K128" s="16" t="s">
        <v>32</v>
      </c>
      <c r="L128" s="16" t="s">
        <v>32</v>
      </c>
      <c r="M128" s="16" t="s">
        <v>32</v>
      </c>
      <c r="N128" s="16" t="s">
        <v>32</v>
      </c>
      <c r="O128" s="16" t="s">
        <v>32</v>
      </c>
      <c r="P128" s="16" t="s">
        <v>32</v>
      </c>
      <c r="Q128" s="16" t="s">
        <v>32</v>
      </c>
      <c r="R128" s="16">
        <v>569.91561790278638</v>
      </c>
      <c r="S128" s="16">
        <v>80.996547394852499</v>
      </c>
      <c r="T128" s="28" t="s">
        <v>425</v>
      </c>
    </row>
    <row r="129" spans="1:20" x14ac:dyDescent="0.25">
      <c r="A129" s="16">
        <v>126</v>
      </c>
      <c r="B129" s="29">
        <v>6065409.7000000002</v>
      </c>
      <c r="C129" s="29">
        <v>591006.21</v>
      </c>
      <c r="D129" s="27" t="s">
        <v>424</v>
      </c>
      <c r="E129" s="15">
        <v>42891</v>
      </c>
      <c r="F129" s="16" t="s">
        <v>32</v>
      </c>
      <c r="G129" s="19" t="s">
        <v>56</v>
      </c>
      <c r="H129" s="19" t="s">
        <v>427</v>
      </c>
      <c r="I129" s="16" t="s">
        <v>32</v>
      </c>
      <c r="J129" s="16" t="s">
        <v>32</v>
      </c>
      <c r="K129" s="16" t="s">
        <v>32</v>
      </c>
      <c r="L129" s="16" t="s">
        <v>32</v>
      </c>
      <c r="M129" s="16" t="s">
        <v>32</v>
      </c>
      <c r="N129" s="16" t="s">
        <v>32</v>
      </c>
      <c r="O129" s="16" t="s">
        <v>32</v>
      </c>
      <c r="P129" s="16" t="s">
        <v>32</v>
      </c>
      <c r="Q129" s="16" t="s">
        <v>32</v>
      </c>
      <c r="R129" s="16">
        <v>540.21317527593101</v>
      </c>
      <c r="S129" s="16">
        <v>73.229755178907709</v>
      </c>
      <c r="T129" s="28" t="s">
        <v>425</v>
      </c>
    </row>
    <row r="130" spans="1:20" x14ac:dyDescent="0.25">
      <c r="A130" s="16">
        <v>127</v>
      </c>
      <c r="B130" s="29">
        <v>6065260.7000000002</v>
      </c>
      <c r="C130" s="29">
        <v>591009.13</v>
      </c>
      <c r="D130" s="27" t="s">
        <v>424</v>
      </c>
      <c r="E130" s="15">
        <v>42891</v>
      </c>
      <c r="F130" s="16" t="s">
        <v>32</v>
      </c>
      <c r="G130" s="19" t="s">
        <v>56</v>
      </c>
      <c r="H130" s="19" t="s">
        <v>427</v>
      </c>
      <c r="I130" s="16" t="s">
        <v>32</v>
      </c>
      <c r="J130" s="16" t="s">
        <v>32</v>
      </c>
      <c r="K130" s="16" t="s">
        <v>32</v>
      </c>
      <c r="L130" s="16" t="s">
        <v>32</v>
      </c>
      <c r="M130" s="16" t="s">
        <v>32</v>
      </c>
      <c r="N130" s="16" t="s">
        <v>32</v>
      </c>
      <c r="O130" s="16" t="s">
        <v>32</v>
      </c>
      <c r="P130" s="16" t="s">
        <v>32</v>
      </c>
      <c r="Q130" s="16" t="s">
        <v>32</v>
      </c>
      <c r="R130" s="16">
        <v>474.72370678580546</v>
      </c>
      <c r="S130" s="16">
        <v>63.423040604343726</v>
      </c>
      <c r="T130" s="28" t="s">
        <v>425</v>
      </c>
    </row>
    <row r="131" spans="1:20" x14ac:dyDescent="0.25">
      <c r="A131" s="16">
        <v>128</v>
      </c>
      <c r="B131" s="29">
        <v>6065111.2800000003</v>
      </c>
      <c r="C131" s="29">
        <v>591013.07999999996</v>
      </c>
      <c r="D131" s="27" t="s">
        <v>424</v>
      </c>
      <c r="E131" s="15">
        <v>42891</v>
      </c>
      <c r="F131" s="16" t="s">
        <v>32</v>
      </c>
      <c r="G131" s="19" t="s">
        <v>56</v>
      </c>
      <c r="H131" s="19" t="s">
        <v>427</v>
      </c>
      <c r="I131" s="16" t="s">
        <v>32</v>
      </c>
      <c r="J131" s="16" t="s">
        <v>32</v>
      </c>
      <c r="K131" s="16" t="s">
        <v>32</v>
      </c>
      <c r="L131" s="16" t="s">
        <v>32</v>
      </c>
      <c r="M131" s="16" t="s">
        <v>32</v>
      </c>
      <c r="N131" s="16" t="s">
        <v>32</v>
      </c>
      <c r="O131" s="16" t="s">
        <v>32</v>
      </c>
      <c r="P131" s="16" t="s">
        <v>32</v>
      </c>
      <c r="Q131" s="16" t="s">
        <v>32</v>
      </c>
      <c r="R131" s="16">
        <v>514.54742099543819</v>
      </c>
      <c r="S131" s="16">
        <v>59.05594956658787</v>
      </c>
      <c r="T131" s="28" t="s">
        <v>425</v>
      </c>
    </row>
    <row r="132" spans="1:20" x14ac:dyDescent="0.25">
      <c r="A132" s="16">
        <v>129</v>
      </c>
      <c r="B132" s="29">
        <v>6064967.4299999997</v>
      </c>
      <c r="C132" s="29">
        <v>591033.80000000005</v>
      </c>
      <c r="D132" s="27" t="s">
        <v>424</v>
      </c>
      <c r="E132" s="15">
        <v>42891</v>
      </c>
      <c r="F132" s="16" t="s">
        <v>32</v>
      </c>
      <c r="G132" s="19" t="s">
        <v>56</v>
      </c>
      <c r="H132" s="19" t="s">
        <v>427</v>
      </c>
      <c r="I132" s="16" t="s">
        <v>32</v>
      </c>
      <c r="J132" s="16" t="s">
        <v>32</v>
      </c>
      <c r="K132" s="16" t="s">
        <v>32</v>
      </c>
      <c r="L132" s="16" t="s">
        <v>32</v>
      </c>
      <c r="M132" s="16" t="s">
        <v>32</v>
      </c>
      <c r="N132" s="16" t="s">
        <v>32</v>
      </c>
      <c r="O132" s="16" t="s">
        <v>32</v>
      </c>
      <c r="P132" s="16" t="s">
        <v>32</v>
      </c>
      <c r="Q132" s="16" t="s">
        <v>32</v>
      </c>
      <c r="R132" s="16">
        <v>519.792745969968</v>
      </c>
      <c r="S132" s="16">
        <v>73.229755178907709</v>
      </c>
      <c r="T132" s="28" t="s">
        <v>425</v>
      </c>
    </row>
    <row r="133" spans="1:20" x14ac:dyDescent="0.25">
      <c r="A133" s="16">
        <v>130</v>
      </c>
      <c r="B133" s="29">
        <v>6064914.4400000004</v>
      </c>
      <c r="C133" s="29">
        <v>591077.89</v>
      </c>
      <c r="D133" s="27" t="s">
        <v>424</v>
      </c>
      <c r="E133" s="15">
        <v>42891</v>
      </c>
      <c r="F133" s="16" t="s">
        <v>32</v>
      </c>
      <c r="G133" s="19" t="s">
        <v>56</v>
      </c>
      <c r="H133" s="19" t="s">
        <v>426</v>
      </c>
      <c r="I133" s="16" t="s">
        <v>32</v>
      </c>
      <c r="J133" s="16" t="s">
        <v>32</v>
      </c>
      <c r="K133" s="16" t="s">
        <v>32</v>
      </c>
      <c r="L133" s="16" t="s">
        <v>32</v>
      </c>
      <c r="M133" s="16" t="s">
        <v>32</v>
      </c>
      <c r="N133" s="16" t="s">
        <v>32</v>
      </c>
      <c r="O133" s="16" t="s">
        <v>32</v>
      </c>
      <c r="P133" s="16" t="s">
        <v>32</v>
      </c>
      <c r="Q133" s="16" t="s">
        <v>32</v>
      </c>
      <c r="R133" s="16">
        <v>587.4529777246363</v>
      </c>
      <c r="S133" s="16">
        <v>72.222222222222214</v>
      </c>
      <c r="T133" s="28" t="s">
        <v>425</v>
      </c>
    </row>
    <row r="134" spans="1:20" x14ac:dyDescent="0.25">
      <c r="A134" s="16">
        <v>131</v>
      </c>
      <c r="B134" s="29">
        <v>6065052.4000000004</v>
      </c>
      <c r="C134" s="29">
        <v>591018.41</v>
      </c>
      <c r="D134" s="27" t="s">
        <v>424</v>
      </c>
      <c r="E134" s="15">
        <v>42891</v>
      </c>
      <c r="F134" s="16" t="s">
        <v>32</v>
      </c>
      <c r="G134" s="19" t="s">
        <v>56</v>
      </c>
      <c r="H134" s="19" t="s">
        <v>426</v>
      </c>
      <c r="I134" s="16" t="s">
        <v>32</v>
      </c>
      <c r="J134" s="16" t="s">
        <v>32</v>
      </c>
      <c r="K134" s="16" t="s">
        <v>32</v>
      </c>
      <c r="L134" s="16" t="s">
        <v>32</v>
      </c>
      <c r="M134" s="16" t="s">
        <v>32</v>
      </c>
      <c r="N134" s="16" t="s">
        <v>32</v>
      </c>
      <c r="O134" s="16" t="s">
        <v>32</v>
      </c>
      <c r="P134" s="16" t="s">
        <v>32</v>
      </c>
      <c r="Q134" s="16" t="s">
        <v>32</v>
      </c>
      <c r="R134" s="16">
        <v>620.03848983560454</v>
      </c>
      <c r="S134" s="16">
        <v>113.17325800376645</v>
      </c>
      <c r="T134" s="28" t="s">
        <v>425</v>
      </c>
    </row>
    <row r="135" spans="1:20" x14ac:dyDescent="0.25">
      <c r="A135" s="16">
        <v>132</v>
      </c>
      <c r="B135" s="29">
        <v>6065205.5300000003</v>
      </c>
      <c r="C135" s="29">
        <v>591017.06999999995</v>
      </c>
      <c r="D135" s="27" t="s">
        <v>424</v>
      </c>
      <c r="E135" s="15">
        <v>42891</v>
      </c>
      <c r="F135" s="16" t="s">
        <v>32</v>
      </c>
      <c r="G135" s="19" t="s">
        <v>56</v>
      </c>
      <c r="H135" s="19" t="s">
        <v>426</v>
      </c>
      <c r="I135" s="16" t="s">
        <v>32</v>
      </c>
      <c r="J135" s="16" t="s">
        <v>32</v>
      </c>
      <c r="K135" s="16" t="s">
        <v>32</v>
      </c>
      <c r="L135" s="16" t="s">
        <v>32</v>
      </c>
      <c r="M135" s="16" t="s">
        <v>32</v>
      </c>
      <c r="N135" s="16" t="s">
        <v>32</v>
      </c>
      <c r="O135" s="16" t="s">
        <v>32</v>
      </c>
      <c r="P135" s="16" t="s">
        <v>32</v>
      </c>
      <c r="Q135" s="16" t="s">
        <v>32</v>
      </c>
      <c r="R135" s="16">
        <v>475.23908202968505</v>
      </c>
      <c r="S135" s="16">
        <v>71.010671688637814</v>
      </c>
      <c r="T135" s="28" t="s">
        <v>425</v>
      </c>
    </row>
    <row r="136" spans="1:20" x14ac:dyDescent="0.25">
      <c r="A136" s="16">
        <v>133</v>
      </c>
      <c r="B136" s="29">
        <v>6065338.46</v>
      </c>
      <c r="C136" s="29">
        <v>591013.73</v>
      </c>
      <c r="D136" s="27" t="s">
        <v>424</v>
      </c>
      <c r="E136" s="15">
        <v>42891</v>
      </c>
      <c r="F136" s="16" t="s">
        <v>32</v>
      </c>
      <c r="G136" s="19" t="s">
        <v>56</v>
      </c>
      <c r="H136" s="19" t="s">
        <v>426</v>
      </c>
      <c r="I136" s="16" t="s">
        <v>32</v>
      </c>
      <c r="J136" s="16" t="s">
        <v>32</v>
      </c>
      <c r="K136" s="16" t="s">
        <v>32</v>
      </c>
      <c r="L136" s="16" t="s">
        <v>32</v>
      </c>
      <c r="M136" s="16" t="s">
        <v>32</v>
      </c>
      <c r="N136" s="16" t="s">
        <v>32</v>
      </c>
      <c r="O136" s="16" t="s">
        <v>32</v>
      </c>
      <c r="P136" s="16" t="s">
        <v>32</v>
      </c>
      <c r="Q136" s="16" t="s">
        <v>32</v>
      </c>
      <c r="R136" s="16">
        <v>599.61806052964164</v>
      </c>
      <c r="S136" s="16">
        <v>96.530131826741993</v>
      </c>
      <c r="T136" s="28" t="s">
        <v>425</v>
      </c>
    </row>
    <row r="137" spans="1:20" x14ac:dyDescent="0.25">
      <c r="A137" s="16">
        <v>134</v>
      </c>
      <c r="B137" s="29">
        <v>6065485.5999999996</v>
      </c>
      <c r="C137" s="29">
        <v>591008.09</v>
      </c>
      <c r="D137" s="27" t="s">
        <v>424</v>
      </c>
      <c r="E137" s="15">
        <v>42891</v>
      </c>
      <c r="F137" s="16" t="s">
        <v>32</v>
      </c>
      <c r="G137" s="19" t="s">
        <v>56</v>
      </c>
      <c r="H137" s="19" t="s">
        <v>426</v>
      </c>
      <c r="I137" s="16" t="s">
        <v>32</v>
      </c>
      <c r="J137" s="16" t="s">
        <v>32</v>
      </c>
      <c r="K137" s="16" t="s">
        <v>32</v>
      </c>
      <c r="L137" s="16" t="s">
        <v>32</v>
      </c>
      <c r="M137" s="16" t="s">
        <v>32</v>
      </c>
      <c r="N137" s="16" t="s">
        <v>32</v>
      </c>
      <c r="O137" s="16" t="s">
        <v>32</v>
      </c>
      <c r="P137" s="16" t="s">
        <v>32</v>
      </c>
      <c r="Q137" s="16" t="s">
        <v>32</v>
      </c>
      <c r="R137" s="16">
        <v>557.42637274505807</v>
      </c>
      <c r="S137" s="16">
        <v>88.026792750197018</v>
      </c>
      <c r="T137" s="28" t="s">
        <v>425</v>
      </c>
    </row>
    <row r="138" spans="1:20" x14ac:dyDescent="0.25">
      <c r="A138" s="16">
        <v>135</v>
      </c>
      <c r="B138" s="29">
        <v>6058456.75</v>
      </c>
      <c r="C138" s="29">
        <v>582047</v>
      </c>
      <c r="D138" s="27" t="s">
        <v>424</v>
      </c>
      <c r="E138" s="15">
        <v>42901</v>
      </c>
      <c r="F138" s="16" t="s">
        <v>32</v>
      </c>
      <c r="G138" s="19" t="s">
        <v>56</v>
      </c>
      <c r="H138" s="19" t="s">
        <v>277</v>
      </c>
      <c r="I138" s="16" t="s">
        <v>32</v>
      </c>
      <c r="J138" s="16" t="s">
        <v>32</v>
      </c>
      <c r="K138" s="16" t="s">
        <v>32</v>
      </c>
      <c r="L138" s="16" t="s">
        <v>32</v>
      </c>
      <c r="M138" s="16" t="s">
        <v>32</v>
      </c>
      <c r="N138" s="16" t="s">
        <v>32</v>
      </c>
      <c r="O138" s="16" t="s">
        <v>32</v>
      </c>
      <c r="P138" s="16" t="s">
        <v>32</v>
      </c>
      <c r="Q138" s="16" t="s">
        <v>32</v>
      </c>
      <c r="R138" s="16">
        <v>355.87523054578259</v>
      </c>
      <c r="S138" s="16">
        <v>146.8602204273075</v>
      </c>
      <c r="T138" s="28" t="s">
        <v>136</v>
      </c>
    </row>
    <row r="139" spans="1:20" x14ac:dyDescent="0.25">
      <c r="A139" s="16">
        <v>136</v>
      </c>
      <c r="B139" s="29">
        <v>6058313.2000000002</v>
      </c>
      <c r="C139" s="29">
        <v>582017.69999999995</v>
      </c>
      <c r="D139" s="27" t="s">
        <v>424</v>
      </c>
      <c r="E139" s="15">
        <v>42901</v>
      </c>
      <c r="F139" s="16" t="s">
        <v>32</v>
      </c>
      <c r="G139" s="19" t="s">
        <v>56</v>
      </c>
      <c r="H139" s="19" t="s">
        <v>277</v>
      </c>
      <c r="I139" s="16" t="s">
        <v>32</v>
      </c>
      <c r="J139" s="16" t="s">
        <v>32</v>
      </c>
      <c r="K139" s="16" t="s">
        <v>32</v>
      </c>
      <c r="L139" s="16" t="s">
        <v>32</v>
      </c>
      <c r="M139" s="16" t="s">
        <v>32</v>
      </c>
      <c r="N139" s="16" t="s">
        <v>32</v>
      </c>
      <c r="O139" s="16" t="s">
        <v>32</v>
      </c>
      <c r="P139" s="16" t="s">
        <v>32</v>
      </c>
      <c r="Q139" s="16" t="s">
        <v>32</v>
      </c>
      <c r="R139" s="16">
        <v>227.04313977692979</v>
      </c>
      <c r="S139" s="16">
        <v>41.445270988310305</v>
      </c>
      <c r="T139" s="28" t="s">
        <v>136</v>
      </c>
    </row>
    <row r="140" spans="1:20" x14ac:dyDescent="0.25">
      <c r="A140" s="16">
        <v>137</v>
      </c>
      <c r="B140" s="29">
        <v>6058162.0999999996</v>
      </c>
      <c r="C140" s="29">
        <v>582026.64</v>
      </c>
      <c r="D140" s="27" t="s">
        <v>424</v>
      </c>
      <c r="E140" s="15">
        <v>42901</v>
      </c>
      <c r="F140" s="16" t="s">
        <v>32</v>
      </c>
      <c r="G140" s="19" t="s">
        <v>56</v>
      </c>
      <c r="H140" s="19" t="s">
        <v>277</v>
      </c>
      <c r="I140" s="16" t="s">
        <v>32</v>
      </c>
      <c r="J140" s="16" t="s">
        <v>32</v>
      </c>
      <c r="K140" s="16" t="s">
        <v>32</v>
      </c>
      <c r="L140" s="16" t="s">
        <v>32</v>
      </c>
      <c r="M140" s="16" t="s">
        <v>32</v>
      </c>
      <c r="N140" s="16" t="s">
        <v>32</v>
      </c>
      <c r="O140" s="16" t="s">
        <v>32</v>
      </c>
      <c r="P140" s="16" t="s">
        <v>32</v>
      </c>
      <c r="Q140" s="16" t="s">
        <v>32</v>
      </c>
      <c r="R140" s="16">
        <v>218.8877271705594</v>
      </c>
      <c r="S140" s="16">
        <v>61.811412334848242</v>
      </c>
      <c r="T140" s="28" t="s">
        <v>136</v>
      </c>
    </row>
    <row r="141" spans="1:20" x14ac:dyDescent="0.25">
      <c r="A141" s="16">
        <v>138</v>
      </c>
      <c r="B141" s="29">
        <v>6058009.5899999999</v>
      </c>
      <c r="C141" s="29">
        <v>582052.61</v>
      </c>
      <c r="D141" s="27" t="s">
        <v>424</v>
      </c>
      <c r="E141" s="15">
        <v>42901</v>
      </c>
      <c r="F141" s="16" t="s">
        <v>32</v>
      </c>
      <c r="G141" s="19" t="s">
        <v>56</v>
      </c>
      <c r="H141" s="19" t="s">
        <v>277</v>
      </c>
      <c r="I141" s="16" t="s">
        <v>32</v>
      </c>
      <c r="J141" s="16" t="s">
        <v>32</v>
      </c>
      <c r="K141" s="16" t="s">
        <v>32</v>
      </c>
      <c r="L141" s="16" t="s">
        <v>32</v>
      </c>
      <c r="M141" s="16" t="s">
        <v>32</v>
      </c>
      <c r="N141" s="16" t="s">
        <v>32</v>
      </c>
      <c r="O141" s="16" t="s">
        <v>32</v>
      </c>
      <c r="P141" s="16" t="s">
        <v>32</v>
      </c>
      <c r="Q141" s="16" t="s">
        <v>32</v>
      </c>
      <c r="R141" s="16">
        <v>277.18445852754257</v>
      </c>
      <c r="S141" s="16">
        <v>62.877126340621501</v>
      </c>
      <c r="T141" s="28" t="s">
        <v>136</v>
      </c>
    </row>
    <row r="142" spans="1:20" x14ac:dyDescent="0.25">
      <c r="A142" s="16">
        <v>139</v>
      </c>
      <c r="B142" s="29">
        <v>6057861.0300000003</v>
      </c>
      <c r="C142" s="29">
        <v>582084.21</v>
      </c>
      <c r="D142" s="27" t="s">
        <v>424</v>
      </c>
      <c r="E142" s="15">
        <v>42901</v>
      </c>
      <c r="F142" s="16" t="s">
        <v>32</v>
      </c>
      <c r="G142" s="19" t="s">
        <v>56</v>
      </c>
      <c r="H142" s="19" t="s">
        <v>277</v>
      </c>
      <c r="I142" s="16" t="s">
        <v>32</v>
      </c>
      <c r="J142" s="16" t="s">
        <v>32</v>
      </c>
      <c r="K142" s="16" t="s">
        <v>32</v>
      </c>
      <c r="L142" s="16" t="s">
        <v>32</v>
      </c>
      <c r="M142" s="16" t="s">
        <v>32</v>
      </c>
      <c r="N142" s="16" t="s">
        <v>32</v>
      </c>
      <c r="O142" s="16" t="s">
        <v>32</v>
      </c>
      <c r="P142" s="16" t="s">
        <v>32</v>
      </c>
      <c r="Q142" s="16" t="s">
        <v>32</v>
      </c>
      <c r="R142" s="16">
        <v>315.27657726275555</v>
      </c>
      <c r="S142" s="16">
        <v>57.353466085470437</v>
      </c>
      <c r="T142" s="28" t="s">
        <v>136</v>
      </c>
    </row>
    <row r="143" spans="1:20" x14ac:dyDescent="0.25">
      <c r="A143" s="16">
        <v>140</v>
      </c>
      <c r="B143" s="29">
        <v>6057726.4100000001</v>
      </c>
      <c r="C143" s="29">
        <v>582119.81999999995</v>
      </c>
      <c r="D143" s="27" t="s">
        <v>424</v>
      </c>
      <c r="E143" s="15">
        <v>42901</v>
      </c>
      <c r="F143" s="16" t="s">
        <v>32</v>
      </c>
      <c r="G143" s="19" t="s">
        <v>56</v>
      </c>
      <c r="H143" s="19" t="s">
        <v>277</v>
      </c>
      <c r="I143" s="16" t="s">
        <v>32</v>
      </c>
      <c r="J143" s="16" t="s">
        <v>32</v>
      </c>
      <c r="K143" s="16" t="s">
        <v>32</v>
      </c>
      <c r="L143" s="16" t="s">
        <v>32</v>
      </c>
      <c r="M143" s="16" t="s">
        <v>32</v>
      </c>
      <c r="N143" s="16" t="s">
        <v>32</v>
      </c>
      <c r="O143" s="16" t="s">
        <v>32</v>
      </c>
      <c r="P143" s="16" t="s">
        <v>32</v>
      </c>
      <c r="Q143" s="16" t="s">
        <v>32</v>
      </c>
      <c r="R143" s="16">
        <v>422.09563669528541</v>
      </c>
      <c r="S143" s="16">
        <v>68.555456770730075</v>
      </c>
      <c r="T143" s="28" t="s">
        <v>136</v>
      </c>
    </row>
    <row r="144" spans="1:20" x14ac:dyDescent="0.25">
      <c r="A144" s="16">
        <v>141</v>
      </c>
      <c r="B144" s="29">
        <v>6057584.71</v>
      </c>
      <c r="C144" s="29">
        <v>582150.29</v>
      </c>
      <c r="D144" s="27" t="s">
        <v>424</v>
      </c>
      <c r="E144" s="15">
        <v>42901</v>
      </c>
      <c r="F144" s="16" t="s">
        <v>32</v>
      </c>
      <c r="G144" s="19" t="s">
        <v>56</v>
      </c>
      <c r="H144" s="19" t="s">
        <v>277</v>
      </c>
      <c r="I144" s="16" t="s">
        <v>32</v>
      </c>
      <c r="J144" s="16" t="s">
        <v>32</v>
      </c>
      <c r="K144" s="16" t="s">
        <v>32</v>
      </c>
      <c r="L144" s="16" t="s">
        <v>32</v>
      </c>
      <c r="M144" s="16" t="s">
        <v>32</v>
      </c>
      <c r="N144" s="16" t="s">
        <v>32</v>
      </c>
      <c r="O144" s="16" t="s">
        <v>32</v>
      </c>
      <c r="P144" s="16" t="s">
        <v>32</v>
      </c>
      <c r="Q144" s="16" t="s">
        <v>32</v>
      </c>
      <c r="R144" s="16">
        <v>355.34753601146565</v>
      </c>
      <c r="S144" s="16">
        <v>76.255876034766331</v>
      </c>
      <c r="T144" s="28" t="s">
        <v>136</v>
      </c>
    </row>
    <row r="145" spans="1:20" x14ac:dyDescent="0.25">
      <c r="A145" s="16">
        <v>142</v>
      </c>
      <c r="B145" s="29">
        <v>6057429.5800000001</v>
      </c>
      <c r="C145" s="29">
        <v>582176.02</v>
      </c>
      <c r="D145" s="27" t="s">
        <v>424</v>
      </c>
      <c r="E145" s="15">
        <v>42901</v>
      </c>
      <c r="F145" s="16" t="s">
        <v>32</v>
      </c>
      <c r="G145" s="19" t="s">
        <v>56</v>
      </c>
      <c r="H145" s="19" t="s">
        <v>277</v>
      </c>
      <c r="I145" s="16" t="s">
        <v>32</v>
      </c>
      <c r="J145" s="16" t="s">
        <v>32</v>
      </c>
      <c r="K145" s="16" t="s">
        <v>32</v>
      </c>
      <c r="L145" s="16" t="s">
        <v>32</v>
      </c>
      <c r="M145" s="16" t="s">
        <v>32</v>
      </c>
      <c r="N145" s="16" t="s">
        <v>32</v>
      </c>
      <c r="O145" s="16" t="s">
        <v>32</v>
      </c>
      <c r="P145" s="16" t="s">
        <v>32</v>
      </c>
      <c r="Q145" s="16" t="s">
        <v>32</v>
      </c>
      <c r="R145" s="16">
        <v>376.33366088758498</v>
      </c>
      <c r="S145" s="16">
        <v>86.03019912820568</v>
      </c>
      <c r="T145" s="28" t="s">
        <v>136</v>
      </c>
    </row>
    <row r="146" spans="1:20" x14ac:dyDescent="0.25">
      <c r="A146" s="16">
        <v>143</v>
      </c>
      <c r="B146" s="29">
        <v>6057279.75</v>
      </c>
      <c r="C146" s="29">
        <v>582195.32999999996</v>
      </c>
      <c r="D146" s="27" t="s">
        <v>424</v>
      </c>
      <c r="E146" s="15">
        <v>42901</v>
      </c>
      <c r="F146" s="16" t="s">
        <v>32</v>
      </c>
      <c r="G146" s="19" t="s">
        <v>56</v>
      </c>
      <c r="H146" s="19" t="s">
        <v>277</v>
      </c>
      <c r="I146" s="16" t="s">
        <v>32</v>
      </c>
      <c r="J146" s="16" t="s">
        <v>32</v>
      </c>
      <c r="K146" s="16" t="s">
        <v>32</v>
      </c>
      <c r="L146" s="16" t="s">
        <v>32</v>
      </c>
      <c r="M146" s="16" t="s">
        <v>32</v>
      </c>
      <c r="N146" s="16" t="s">
        <v>32</v>
      </c>
      <c r="O146" s="16" t="s">
        <v>32</v>
      </c>
      <c r="P146" s="16" t="s">
        <v>32</v>
      </c>
      <c r="Q146" s="16" t="s">
        <v>32</v>
      </c>
      <c r="R146" s="16">
        <v>346.36018347175963</v>
      </c>
      <c r="S146" s="16">
        <v>77.533389337765598</v>
      </c>
      <c r="T146" s="28" t="s">
        <v>136</v>
      </c>
    </row>
    <row r="147" spans="1:20" x14ac:dyDescent="0.25">
      <c r="A147" s="16">
        <v>144</v>
      </c>
      <c r="B147" s="29">
        <v>6057131.2699999996</v>
      </c>
      <c r="C147" s="29">
        <v>582212.59</v>
      </c>
      <c r="D147" s="27" t="s">
        <v>424</v>
      </c>
      <c r="E147" s="15">
        <v>42901</v>
      </c>
      <c r="F147" s="16" t="s">
        <v>32</v>
      </c>
      <c r="G147" s="19" t="s">
        <v>56</v>
      </c>
      <c r="H147" s="19" t="s">
        <v>277</v>
      </c>
      <c r="I147" s="16" t="s">
        <v>32</v>
      </c>
      <c r="J147" s="16" t="s">
        <v>32</v>
      </c>
      <c r="K147" s="16" t="s">
        <v>32</v>
      </c>
      <c r="L147" s="16" t="s">
        <v>32</v>
      </c>
      <c r="M147" s="16" t="s">
        <v>32</v>
      </c>
      <c r="N147" s="16" t="s">
        <v>32</v>
      </c>
      <c r="O147" s="16" t="s">
        <v>32</v>
      </c>
      <c r="P147" s="16" t="s">
        <v>32</v>
      </c>
      <c r="Q147" s="16" t="s">
        <v>32</v>
      </c>
      <c r="R147" s="16">
        <v>12.369754152379986</v>
      </c>
      <c r="S147" s="16">
        <v>66.912377099715542</v>
      </c>
      <c r="T147" s="28" t="s">
        <v>136</v>
      </c>
    </row>
    <row r="148" spans="1:20" x14ac:dyDescent="0.25">
      <c r="A148" s="16">
        <v>145</v>
      </c>
      <c r="B148" s="29">
        <v>6056980.6799999997</v>
      </c>
      <c r="C148" s="29">
        <v>582233.87</v>
      </c>
      <c r="D148" s="27" t="s">
        <v>424</v>
      </c>
      <c r="E148" s="15">
        <v>42901</v>
      </c>
      <c r="F148" s="16" t="s">
        <v>32</v>
      </c>
      <c r="G148" s="19" t="s">
        <v>56</v>
      </c>
      <c r="H148" s="19" t="s">
        <v>277</v>
      </c>
      <c r="I148" s="16" t="s">
        <v>32</v>
      </c>
      <c r="J148" s="16" t="s">
        <v>32</v>
      </c>
      <c r="K148" s="16" t="s">
        <v>32</v>
      </c>
      <c r="L148" s="16" t="s">
        <v>32</v>
      </c>
      <c r="M148" s="16" t="s">
        <v>32</v>
      </c>
      <c r="N148" s="16" t="s">
        <v>32</v>
      </c>
      <c r="O148" s="16" t="s">
        <v>32</v>
      </c>
      <c r="P148" s="16" t="s">
        <v>32</v>
      </c>
      <c r="Q148" s="16" t="s">
        <v>32</v>
      </c>
      <c r="R148" s="16">
        <v>12.369754152379986</v>
      </c>
      <c r="S148" s="16">
        <v>71.261433737502657</v>
      </c>
      <c r="T148" s="28" t="s">
        <v>136</v>
      </c>
    </row>
    <row r="149" spans="1:20" x14ac:dyDescent="0.25">
      <c r="A149" s="16">
        <v>146</v>
      </c>
      <c r="B149" s="29">
        <v>6056992.3899999997</v>
      </c>
      <c r="C149" s="29">
        <v>582237.07999999996</v>
      </c>
      <c r="D149" s="27" t="s">
        <v>424</v>
      </c>
      <c r="E149" s="15">
        <v>42901</v>
      </c>
      <c r="F149" s="16" t="s">
        <v>32</v>
      </c>
      <c r="G149" s="19" t="s">
        <v>56</v>
      </c>
      <c r="H149" s="19" t="s">
        <v>428</v>
      </c>
      <c r="I149" s="16" t="s">
        <v>32</v>
      </c>
      <c r="J149" s="16" t="s">
        <v>32</v>
      </c>
      <c r="K149" s="16" t="s">
        <v>32</v>
      </c>
      <c r="L149" s="16" t="s">
        <v>32</v>
      </c>
      <c r="M149" s="16" t="s">
        <v>32</v>
      </c>
      <c r="N149" s="16" t="s">
        <v>32</v>
      </c>
      <c r="O149" s="16" t="s">
        <v>32</v>
      </c>
      <c r="P149" s="16" t="s">
        <v>32</v>
      </c>
      <c r="Q149" s="16" t="s">
        <v>32</v>
      </c>
      <c r="R149" s="16">
        <v>314.15911751967911</v>
      </c>
      <c r="S149" s="16">
        <v>136.62315393452613</v>
      </c>
      <c r="T149" s="28" t="s">
        <v>136</v>
      </c>
    </row>
    <row r="150" spans="1:20" x14ac:dyDescent="0.25">
      <c r="A150" s="16">
        <v>147</v>
      </c>
      <c r="B150" s="29">
        <v>6057142.8099999996</v>
      </c>
      <c r="C150" s="29">
        <v>582223.53</v>
      </c>
      <c r="D150" s="27" t="s">
        <v>424</v>
      </c>
      <c r="E150" s="15">
        <v>42901</v>
      </c>
      <c r="F150" s="16" t="s">
        <v>32</v>
      </c>
      <c r="G150" s="19" t="s">
        <v>56</v>
      </c>
      <c r="H150" s="16" t="s">
        <v>428</v>
      </c>
      <c r="I150" s="16" t="s">
        <v>32</v>
      </c>
      <c r="J150" s="16" t="s">
        <v>32</v>
      </c>
      <c r="K150" s="16" t="s">
        <v>32</v>
      </c>
      <c r="L150" s="16" t="s">
        <v>32</v>
      </c>
      <c r="M150" s="16" t="s">
        <v>32</v>
      </c>
      <c r="N150" s="16" t="s">
        <v>32</v>
      </c>
      <c r="O150" s="16" t="s">
        <v>32</v>
      </c>
      <c r="P150" s="16" t="s">
        <v>32</v>
      </c>
      <c r="Q150" s="16" t="s">
        <v>32</v>
      </c>
      <c r="R150" s="16">
        <v>488.03585638679397</v>
      </c>
      <c r="S150" s="16">
        <v>141.45926398638588</v>
      </c>
      <c r="T150" s="28" t="s">
        <v>136</v>
      </c>
    </row>
    <row r="151" spans="1:20" x14ac:dyDescent="0.25">
      <c r="A151" s="16">
        <v>148</v>
      </c>
      <c r="B151" s="29">
        <v>6057288.3899999997</v>
      </c>
      <c r="C151" s="29">
        <v>582202.06000000006</v>
      </c>
      <c r="D151" s="27" t="s">
        <v>424</v>
      </c>
      <c r="E151" s="15">
        <v>42901</v>
      </c>
      <c r="F151" s="16" t="s">
        <v>32</v>
      </c>
      <c r="G151" s="19" t="s">
        <v>56</v>
      </c>
      <c r="H151" s="16" t="s">
        <v>428</v>
      </c>
      <c r="I151" s="16" t="s">
        <v>32</v>
      </c>
      <c r="J151" s="16" t="s">
        <v>32</v>
      </c>
      <c r="K151" s="16" t="s">
        <v>32</v>
      </c>
      <c r="L151" s="16" t="s">
        <v>32</v>
      </c>
      <c r="M151" s="16" t="s">
        <v>32</v>
      </c>
      <c r="N151" s="16" t="s">
        <v>32</v>
      </c>
      <c r="O151" s="16" t="s">
        <v>32</v>
      </c>
      <c r="P151" s="16" t="s">
        <v>32</v>
      </c>
      <c r="Q151" s="16" t="s">
        <v>32</v>
      </c>
      <c r="R151" s="16">
        <v>523.23860795771918</v>
      </c>
      <c r="S151" s="16">
        <v>131.00853112441266</v>
      </c>
      <c r="T151" s="28" t="s">
        <v>136</v>
      </c>
    </row>
    <row r="152" spans="1:20" x14ac:dyDescent="0.25">
      <c r="A152" s="16">
        <v>149</v>
      </c>
      <c r="B152" s="29">
        <v>6057444.7999999998</v>
      </c>
      <c r="C152" s="29">
        <v>582186.09</v>
      </c>
      <c r="D152" s="27" t="s">
        <v>424</v>
      </c>
      <c r="E152" s="15">
        <v>42901</v>
      </c>
      <c r="F152" s="16" t="s">
        <v>32</v>
      </c>
      <c r="G152" s="19" t="s">
        <v>56</v>
      </c>
      <c r="H152" s="16" t="s">
        <v>428</v>
      </c>
      <c r="I152" s="16" t="s">
        <v>32</v>
      </c>
      <c r="J152" s="16" t="s">
        <v>32</v>
      </c>
      <c r="K152" s="16" t="s">
        <v>32</v>
      </c>
      <c r="L152" s="16" t="s">
        <v>32</v>
      </c>
      <c r="M152" s="16" t="s">
        <v>32</v>
      </c>
      <c r="N152" s="16" t="s">
        <v>32</v>
      </c>
      <c r="O152" s="16" t="s">
        <v>32</v>
      </c>
      <c r="P152" s="16" t="s">
        <v>32</v>
      </c>
      <c r="Q152" s="16" t="s">
        <v>32</v>
      </c>
      <c r="R152" s="16">
        <v>525.09564312584439</v>
      </c>
      <c r="S152" s="16">
        <v>163.19298293255849</v>
      </c>
      <c r="T152" s="28" t="s">
        <v>136</v>
      </c>
    </row>
    <row r="153" spans="1:20" x14ac:dyDescent="0.25">
      <c r="A153" s="16">
        <v>150</v>
      </c>
      <c r="B153" s="29">
        <v>6057592.0899999999</v>
      </c>
      <c r="C153" s="29">
        <v>582157.22</v>
      </c>
      <c r="D153" s="27" t="s">
        <v>424</v>
      </c>
      <c r="E153" s="15">
        <v>42901</v>
      </c>
      <c r="F153" s="16" t="s">
        <v>32</v>
      </c>
      <c r="G153" s="19" t="s">
        <v>56</v>
      </c>
      <c r="H153" s="16" t="s">
        <v>428</v>
      </c>
      <c r="I153" s="16" t="s">
        <v>32</v>
      </c>
      <c r="J153" s="16" t="s">
        <v>32</v>
      </c>
      <c r="K153" s="16" t="s">
        <v>32</v>
      </c>
      <c r="L153" s="16" t="s">
        <v>32</v>
      </c>
      <c r="M153" s="16" t="s">
        <v>32</v>
      </c>
      <c r="N153" s="16" t="s">
        <v>32</v>
      </c>
      <c r="O153" s="16" t="s">
        <v>32</v>
      </c>
      <c r="P153" s="16" t="s">
        <v>32</v>
      </c>
      <c r="Q153" s="16" t="s">
        <v>32</v>
      </c>
      <c r="R153" s="16">
        <v>454.51084073895333</v>
      </c>
      <c r="S153" s="16">
        <v>165.4540986838019</v>
      </c>
      <c r="T153" s="28" t="s">
        <v>136</v>
      </c>
    </row>
    <row r="154" spans="1:20" x14ac:dyDescent="0.25">
      <c r="A154" s="16">
        <v>151</v>
      </c>
      <c r="B154" s="29">
        <v>6057733.21</v>
      </c>
      <c r="C154" s="29">
        <v>582128.68000000005</v>
      </c>
      <c r="D154" s="27" t="s">
        <v>424</v>
      </c>
      <c r="E154" s="15">
        <v>42901</v>
      </c>
      <c r="F154" s="16" t="s">
        <v>32</v>
      </c>
      <c r="G154" s="19" t="s">
        <v>56</v>
      </c>
      <c r="H154" s="16" t="s">
        <v>428</v>
      </c>
      <c r="I154" s="16" t="s">
        <v>32</v>
      </c>
      <c r="J154" s="16" t="s">
        <v>32</v>
      </c>
      <c r="K154" s="16" t="s">
        <v>32</v>
      </c>
      <c r="L154" s="16" t="s">
        <v>32</v>
      </c>
      <c r="M154" s="16" t="s">
        <v>32</v>
      </c>
      <c r="N154" s="16" t="s">
        <v>32</v>
      </c>
      <c r="O154" s="16" t="s">
        <v>32</v>
      </c>
      <c r="P154" s="16" t="s">
        <v>32</v>
      </c>
      <c r="Q154" s="16" t="s">
        <v>32</v>
      </c>
      <c r="R154" s="16">
        <v>612.79109383465175</v>
      </c>
      <c r="S154" s="16">
        <v>200.73713129914657</v>
      </c>
      <c r="T154" s="28" t="s">
        <v>136</v>
      </c>
    </row>
    <row r="155" spans="1:20" x14ac:dyDescent="0.25">
      <c r="A155" s="16">
        <v>152</v>
      </c>
      <c r="B155" s="29">
        <v>6057881.8799999999</v>
      </c>
      <c r="C155" s="29">
        <v>582092.04</v>
      </c>
      <c r="D155" s="27" t="s">
        <v>424</v>
      </c>
      <c r="E155" s="15">
        <v>42901</v>
      </c>
      <c r="F155" s="16" t="s">
        <v>32</v>
      </c>
      <c r="G155" s="19" t="s">
        <v>56</v>
      </c>
      <c r="H155" s="16" t="s">
        <v>428</v>
      </c>
      <c r="I155" s="16" t="s">
        <v>32</v>
      </c>
      <c r="J155" s="16" t="s">
        <v>32</v>
      </c>
      <c r="K155" s="16" t="s">
        <v>32</v>
      </c>
      <c r="L155" s="16" t="s">
        <v>32</v>
      </c>
      <c r="M155" s="16" t="s">
        <v>32</v>
      </c>
      <c r="N155" s="16" t="s">
        <v>32</v>
      </c>
      <c r="O155" s="16" t="s">
        <v>32</v>
      </c>
      <c r="P155" s="16" t="s">
        <v>32</v>
      </c>
      <c r="Q155" s="16" t="s">
        <v>32</v>
      </c>
      <c r="R155" s="16">
        <v>407.41726709658906</v>
      </c>
      <c r="S155" s="16">
        <v>93.464907694840747</v>
      </c>
      <c r="T155" s="28" t="s">
        <v>136</v>
      </c>
    </row>
    <row r="156" spans="1:20" x14ac:dyDescent="0.25">
      <c r="A156" s="16">
        <v>153</v>
      </c>
      <c r="B156" s="29">
        <v>6058029.5</v>
      </c>
      <c r="C156" s="29">
        <v>582063.1</v>
      </c>
      <c r="D156" s="27" t="s">
        <v>424</v>
      </c>
      <c r="E156" s="15">
        <v>42901</v>
      </c>
      <c r="F156" s="16" t="s">
        <v>32</v>
      </c>
      <c r="G156" s="19" t="s">
        <v>56</v>
      </c>
      <c r="H156" s="16" t="s">
        <v>428</v>
      </c>
      <c r="I156" s="16" t="s">
        <v>32</v>
      </c>
      <c r="J156" s="16" t="s">
        <v>32</v>
      </c>
      <c r="K156" s="16" t="s">
        <v>32</v>
      </c>
      <c r="L156" s="16" t="s">
        <v>32</v>
      </c>
      <c r="M156" s="16" t="s">
        <v>32</v>
      </c>
      <c r="N156" s="16" t="s">
        <v>32</v>
      </c>
      <c r="O156" s="16" t="s">
        <v>32</v>
      </c>
      <c r="P156" s="16" t="s">
        <v>32</v>
      </c>
      <c r="Q156" s="16" t="s">
        <v>32</v>
      </c>
      <c r="R156" s="16">
        <v>306.39554691732587</v>
      </c>
      <c r="S156" s="16">
        <v>76.471288113960611</v>
      </c>
      <c r="T156" s="28" t="s">
        <v>136</v>
      </c>
    </row>
    <row r="157" spans="1:20" x14ac:dyDescent="0.25">
      <c r="A157" s="16">
        <v>154</v>
      </c>
      <c r="B157" s="29">
        <v>6058180.1500000004</v>
      </c>
      <c r="C157" s="29">
        <v>582033.73</v>
      </c>
      <c r="D157" s="27" t="s">
        <v>424</v>
      </c>
      <c r="E157" s="15">
        <v>42901</v>
      </c>
      <c r="F157" s="16" t="s">
        <v>32</v>
      </c>
      <c r="G157" s="19" t="s">
        <v>56</v>
      </c>
      <c r="H157" s="16" t="s">
        <v>428</v>
      </c>
      <c r="I157" s="16" t="s">
        <v>32</v>
      </c>
      <c r="J157" s="16" t="s">
        <v>32</v>
      </c>
      <c r="K157" s="16" t="s">
        <v>32</v>
      </c>
      <c r="L157" s="16" t="s">
        <v>32</v>
      </c>
      <c r="M157" s="16" t="s">
        <v>32</v>
      </c>
      <c r="N157" s="16" t="s">
        <v>32</v>
      </c>
      <c r="O157" s="16" t="s">
        <v>32</v>
      </c>
      <c r="P157" s="16" t="s">
        <v>32</v>
      </c>
      <c r="Q157" s="16" t="s">
        <v>32</v>
      </c>
      <c r="R157" s="16">
        <v>505.42622981447772</v>
      </c>
      <c r="S157" s="16">
        <v>119.29232102385539</v>
      </c>
      <c r="T157" s="28" t="s">
        <v>136</v>
      </c>
    </row>
    <row r="158" spans="1:20" x14ac:dyDescent="0.25">
      <c r="A158" s="16">
        <v>155</v>
      </c>
      <c r="B158" s="29">
        <v>6058321.6399999997</v>
      </c>
      <c r="C158" s="29">
        <v>582037.18999999994</v>
      </c>
      <c r="D158" s="27" t="s">
        <v>424</v>
      </c>
      <c r="E158" s="15">
        <v>42901</v>
      </c>
      <c r="F158" s="16" t="s">
        <v>32</v>
      </c>
      <c r="G158" s="19" t="s">
        <v>56</v>
      </c>
      <c r="H158" s="16" t="s">
        <v>428</v>
      </c>
      <c r="I158" s="16" t="s">
        <v>32</v>
      </c>
      <c r="J158" s="16" t="s">
        <v>32</v>
      </c>
      <c r="K158" s="16" t="s">
        <v>32</v>
      </c>
      <c r="L158" s="16" t="s">
        <v>32</v>
      </c>
      <c r="M158" s="16" t="s">
        <v>32</v>
      </c>
      <c r="N158" s="16" t="s">
        <v>32</v>
      </c>
      <c r="O158" s="16" t="s">
        <v>32</v>
      </c>
      <c r="P158" s="16" t="s">
        <v>32</v>
      </c>
      <c r="Q158" s="16" t="s">
        <v>32</v>
      </c>
      <c r="R158" s="16">
        <v>12.369754152379986</v>
      </c>
      <c r="S158" s="16">
        <v>126.76026377366519</v>
      </c>
      <c r="T158" s="28" t="s">
        <v>136</v>
      </c>
    </row>
    <row r="159" spans="1:20" x14ac:dyDescent="0.25">
      <c r="A159" s="16">
        <v>156</v>
      </c>
      <c r="B159" s="29">
        <v>6058469.2199999997</v>
      </c>
      <c r="C159" s="29">
        <v>582062.96</v>
      </c>
      <c r="D159" s="27" t="s">
        <v>424</v>
      </c>
      <c r="E159" s="15">
        <v>42901</v>
      </c>
      <c r="F159" s="16" t="s">
        <v>32</v>
      </c>
      <c r="G159" s="19" t="s">
        <v>56</v>
      </c>
      <c r="H159" s="16" t="s">
        <v>428</v>
      </c>
      <c r="I159" s="16" t="s">
        <v>32</v>
      </c>
      <c r="J159" s="16" t="s">
        <v>32</v>
      </c>
      <c r="K159" s="16" t="s">
        <v>32</v>
      </c>
      <c r="L159" s="16" t="s">
        <v>32</v>
      </c>
      <c r="M159" s="16" t="s">
        <v>32</v>
      </c>
      <c r="N159" s="16" t="s">
        <v>32</v>
      </c>
      <c r="O159" s="16" t="s">
        <v>32</v>
      </c>
      <c r="P159" s="16" t="s">
        <v>32</v>
      </c>
      <c r="Q159" s="16" t="s">
        <v>32</v>
      </c>
      <c r="R159" s="16">
        <v>12.369754152379986</v>
      </c>
      <c r="S159" s="16">
        <v>167.81199336119136</v>
      </c>
      <c r="T159" s="28" t="s">
        <v>136</v>
      </c>
    </row>
    <row r="160" spans="1:20" x14ac:dyDescent="0.25">
      <c r="A160" s="16">
        <v>157</v>
      </c>
      <c r="B160" s="29">
        <v>6061410.9299999997</v>
      </c>
      <c r="C160" s="29">
        <v>584780.79</v>
      </c>
      <c r="D160" s="27" t="s">
        <v>424</v>
      </c>
      <c r="E160" s="15">
        <v>42895</v>
      </c>
      <c r="F160" s="16" t="s">
        <v>32</v>
      </c>
      <c r="G160" s="19" t="s">
        <v>56</v>
      </c>
      <c r="H160" s="16" t="s">
        <v>429</v>
      </c>
      <c r="I160" s="16" t="s">
        <v>32</v>
      </c>
      <c r="J160" s="16" t="s">
        <v>32</v>
      </c>
      <c r="K160" s="16" t="s">
        <v>32</v>
      </c>
      <c r="L160" s="16" t="s">
        <v>32</v>
      </c>
      <c r="M160" s="16" t="s">
        <v>32</v>
      </c>
      <c r="N160" s="16" t="s">
        <v>32</v>
      </c>
      <c r="O160" s="16" t="s">
        <v>32</v>
      </c>
      <c r="P160" s="16" t="s">
        <v>32</v>
      </c>
      <c r="Q160" s="16" t="s">
        <v>32</v>
      </c>
      <c r="R160" s="16">
        <v>557.87955377006824</v>
      </c>
      <c r="S160" s="16">
        <v>120.59973924380704</v>
      </c>
      <c r="T160" s="28" t="s">
        <v>430</v>
      </c>
    </row>
    <row r="161" spans="1:20" x14ac:dyDescent="0.25">
      <c r="A161" s="16">
        <v>158</v>
      </c>
      <c r="B161" s="29">
        <v>6061285.0300000003</v>
      </c>
      <c r="C161" s="29">
        <v>584695.56000000006</v>
      </c>
      <c r="D161" s="27" t="s">
        <v>424</v>
      </c>
      <c r="E161" s="15">
        <v>42895</v>
      </c>
      <c r="F161" s="16" t="s">
        <v>32</v>
      </c>
      <c r="G161" s="19" t="s">
        <v>56</v>
      </c>
      <c r="H161" s="16" t="s">
        <v>429</v>
      </c>
      <c r="I161" s="16" t="s">
        <v>32</v>
      </c>
      <c r="J161" s="16" t="s">
        <v>32</v>
      </c>
      <c r="K161" s="16" t="s">
        <v>32</v>
      </c>
      <c r="L161" s="16" t="s">
        <v>32</v>
      </c>
      <c r="M161" s="16" t="s">
        <v>32</v>
      </c>
      <c r="N161" s="16" t="s">
        <v>32</v>
      </c>
      <c r="O161" s="16" t="s">
        <v>32</v>
      </c>
      <c r="P161" s="16" t="s">
        <v>32</v>
      </c>
      <c r="Q161" s="16" t="s">
        <v>32</v>
      </c>
      <c r="R161" s="16">
        <v>472.8628866195366</v>
      </c>
      <c r="S161" s="16">
        <v>91.135762638204454</v>
      </c>
      <c r="T161" s="28" t="s">
        <v>430</v>
      </c>
    </row>
    <row r="162" spans="1:20" x14ac:dyDescent="0.25">
      <c r="A162" s="16">
        <v>159</v>
      </c>
      <c r="B162" s="29">
        <v>6061165.0300000003</v>
      </c>
      <c r="C162" s="29">
        <v>584633.82999999996</v>
      </c>
      <c r="D162" s="27" t="s">
        <v>424</v>
      </c>
      <c r="E162" s="15">
        <v>42895</v>
      </c>
      <c r="F162" s="16" t="s">
        <v>32</v>
      </c>
      <c r="G162" s="19" t="s">
        <v>56</v>
      </c>
      <c r="H162" s="16" t="s">
        <v>429</v>
      </c>
      <c r="I162" s="16" t="s">
        <v>32</v>
      </c>
      <c r="J162" s="16" t="s">
        <v>32</v>
      </c>
      <c r="K162" s="16" t="s">
        <v>32</v>
      </c>
      <c r="L162" s="16" t="s">
        <v>32</v>
      </c>
      <c r="M162" s="16" t="s">
        <v>32</v>
      </c>
      <c r="N162" s="16" t="s">
        <v>32</v>
      </c>
      <c r="O162" s="16" t="s">
        <v>32</v>
      </c>
      <c r="P162" s="16" t="s">
        <v>32</v>
      </c>
      <c r="Q162" s="16" t="s">
        <v>32</v>
      </c>
      <c r="R162" s="16">
        <v>294.89464333215187</v>
      </c>
      <c r="S162" s="16">
        <v>71.809522402502637</v>
      </c>
      <c r="T162" s="28" t="s">
        <v>430</v>
      </c>
    </row>
    <row r="163" spans="1:20" x14ac:dyDescent="0.25">
      <c r="A163" s="16">
        <v>160</v>
      </c>
      <c r="B163" s="29">
        <v>6061027</v>
      </c>
      <c r="C163" s="29">
        <v>584543.91</v>
      </c>
      <c r="D163" s="27" t="s">
        <v>424</v>
      </c>
      <c r="E163" s="15">
        <v>42895</v>
      </c>
      <c r="F163" s="16" t="s">
        <v>32</v>
      </c>
      <c r="G163" s="19" t="s">
        <v>56</v>
      </c>
      <c r="H163" s="16" t="s">
        <v>429</v>
      </c>
      <c r="I163" s="16" t="s">
        <v>32</v>
      </c>
      <c r="J163" s="16" t="s">
        <v>32</v>
      </c>
      <c r="K163" s="16" t="s">
        <v>32</v>
      </c>
      <c r="L163" s="16" t="s">
        <v>32</v>
      </c>
      <c r="M163" s="16" t="s">
        <v>32</v>
      </c>
      <c r="N163" s="16" t="s">
        <v>32</v>
      </c>
      <c r="O163" s="16" t="s">
        <v>32</v>
      </c>
      <c r="P163" s="16" t="s">
        <v>32</v>
      </c>
      <c r="Q163" s="16" t="s">
        <v>32</v>
      </c>
      <c r="R163" s="16">
        <v>263.76258515434472</v>
      </c>
      <c r="S163" s="16">
        <v>70.323068353624578</v>
      </c>
      <c r="T163" s="28" t="s">
        <v>430</v>
      </c>
    </row>
    <row r="164" spans="1:20" x14ac:dyDescent="0.25">
      <c r="A164" s="16">
        <v>161</v>
      </c>
      <c r="B164" s="29">
        <v>6060907.7999999998</v>
      </c>
      <c r="C164" s="29">
        <v>584460.12</v>
      </c>
      <c r="D164" s="27" t="s">
        <v>424</v>
      </c>
      <c r="E164" s="15">
        <v>42895</v>
      </c>
      <c r="F164" s="16" t="s">
        <v>32</v>
      </c>
      <c r="G164" s="19" t="s">
        <v>56</v>
      </c>
      <c r="H164" s="16" t="s">
        <v>429</v>
      </c>
      <c r="I164" s="16" t="s">
        <v>32</v>
      </c>
      <c r="J164" s="16" t="s">
        <v>32</v>
      </c>
      <c r="K164" s="16" t="s">
        <v>32</v>
      </c>
      <c r="L164" s="16" t="s">
        <v>32</v>
      </c>
      <c r="M164" s="16" t="s">
        <v>32</v>
      </c>
      <c r="N164" s="16" t="s">
        <v>32</v>
      </c>
      <c r="O164" s="16" t="s">
        <v>32</v>
      </c>
      <c r="P164" s="16" t="s">
        <v>32</v>
      </c>
      <c r="Q164" s="16" t="s">
        <v>32</v>
      </c>
      <c r="R164" s="16">
        <v>349.23174305645642</v>
      </c>
      <c r="S164" s="16">
        <v>60.011272272924813</v>
      </c>
      <c r="T164" s="28" t="s">
        <v>430</v>
      </c>
    </row>
    <row r="165" spans="1:20" x14ac:dyDescent="0.25">
      <c r="A165" s="16">
        <v>162</v>
      </c>
      <c r="B165" s="29">
        <v>6060836.1100000003</v>
      </c>
      <c r="C165" s="29">
        <v>584423.28</v>
      </c>
      <c r="D165" s="27" t="s">
        <v>424</v>
      </c>
      <c r="E165" s="15">
        <v>42895</v>
      </c>
      <c r="F165" s="16" t="s">
        <v>32</v>
      </c>
      <c r="G165" s="19" t="s">
        <v>56</v>
      </c>
      <c r="H165" s="16" t="s">
        <v>431</v>
      </c>
      <c r="I165" s="16" t="s">
        <v>32</v>
      </c>
      <c r="J165" s="16" t="s">
        <v>32</v>
      </c>
      <c r="K165" s="16" t="s">
        <v>32</v>
      </c>
      <c r="L165" s="16" t="s">
        <v>32</v>
      </c>
      <c r="M165" s="16" t="s">
        <v>32</v>
      </c>
      <c r="N165" s="16" t="s">
        <v>32</v>
      </c>
      <c r="O165" s="16" t="s">
        <v>32</v>
      </c>
      <c r="P165" s="16" t="s">
        <v>32</v>
      </c>
      <c r="Q165" s="16" t="s">
        <v>32</v>
      </c>
      <c r="R165" s="16">
        <v>439.59615087745868</v>
      </c>
      <c r="S165" s="16">
        <v>119.39633996561044</v>
      </c>
      <c r="T165" s="28" t="s">
        <v>430</v>
      </c>
    </row>
    <row r="166" spans="1:20" x14ac:dyDescent="0.25">
      <c r="A166" s="16">
        <v>163</v>
      </c>
      <c r="B166" s="29">
        <v>6060950.9199999999</v>
      </c>
      <c r="C166" s="29">
        <v>584512.04</v>
      </c>
      <c r="D166" s="27" t="s">
        <v>424</v>
      </c>
      <c r="E166" s="15">
        <v>42895</v>
      </c>
      <c r="F166" s="16" t="s">
        <v>32</v>
      </c>
      <c r="G166" s="19" t="s">
        <v>56</v>
      </c>
      <c r="H166" s="16" t="s">
        <v>431</v>
      </c>
      <c r="I166" s="16" t="s">
        <v>32</v>
      </c>
      <c r="J166" s="16" t="s">
        <v>32</v>
      </c>
      <c r="K166" s="16" t="s">
        <v>32</v>
      </c>
      <c r="L166" s="16" t="s">
        <v>32</v>
      </c>
      <c r="M166" s="16" t="s">
        <v>32</v>
      </c>
      <c r="N166" s="16" t="s">
        <v>32</v>
      </c>
      <c r="O166" s="16" t="s">
        <v>32</v>
      </c>
      <c r="P166" s="16" t="s">
        <v>32</v>
      </c>
      <c r="Q166" s="16" t="s">
        <v>32</v>
      </c>
      <c r="R166" s="16">
        <v>235.64780439791085</v>
      </c>
      <c r="S166" s="16">
        <v>49.051803885291392</v>
      </c>
      <c r="T166" s="28" t="s">
        <v>430</v>
      </c>
    </row>
    <row r="167" spans="1:20" x14ac:dyDescent="0.25">
      <c r="A167" s="16">
        <v>164</v>
      </c>
      <c r="B167" s="29">
        <v>6061077.6399999997</v>
      </c>
      <c r="C167" s="29">
        <v>584592.72</v>
      </c>
      <c r="D167" s="27" t="s">
        <v>424</v>
      </c>
      <c r="E167" s="15">
        <v>42895</v>
      </c>
      <c r="F167" s="16" t="s">
        <v>32</v>
      </c>
      <c r="G167" s="19" t="s">
        <v>56</v>
      </c>
      <c r="H167" s="16" t="s">
        <v>431</v>
      </c>
      <c r="I167" s="16" t="s">
        <v>32</v>
      </c>
      <c r="J167" s="16" t="s">
        <v>32</v>
      </c>
      <c r="K167" s="16" t="s">
        <v>32</v>
      </c>
      <c r="L167" s="16" t="s">
        <v>32</v>
      </c>
      <c r="M167" s="16" t="s">
        <v>32</v>
      </c>
      <c r="N167" s="16" t="s">
        <v>32</v>
      </c>
      <c r="O167" s="16" t="s">
        <v>32</v>
      </c>
      <c r="P167" s="16" t="s">
        <v>32</v>
      </c>
      <c r="Q167" s="16" t="s">
        <v>32</v>
      </c>
      <c r="R167" s="16">
        <v>538.37462768688192</v>
      </c>
      <c r="S167" s="16">
        <v>144.56521739130434</v>
      </c>
      <c r="T167" s="28" t="s">
        <v>430</v>
      </c>
    </row>
    <row r="168" spans="1:20" x14ac:dyDescent="0.25">
      <c r="A168" s="16">
        <v>165</v>
      </c>
      <c r="B168" s="29">
        <v>6061206.8300000001</v>
      </c>
      <c r="C168" s="29">
        <v>584675.82999999996</v>
      </c>
      <c r="D168" s="27" t="s">
        <v>424</v>
      </c>
      <c r="E168" s="15">
        <v>42895</v>
      </c>
      <c r="F168" s="16" t="s">
        <v>32</v>
      </c>
      <c r="G168" s="19" t="s">
        <v>56</v>
      </c>
      <c r="H168" s="16" t="s">
        <v>431</v>
      </c>
      <c r="I168" s="16" t="s">
        <v>32</v>
      </c>
      <c r="J168" s="16" t="s">
        <v>32</v>
      </c>
      <c r="K168" s="16" t="s">
        <v>32</v>
      </c>
      <c r="L168" s="16" t="s">
        <v>32</v>
      </c>
      <c r="M168" s="16" t="s">
        <v>32</v>
      </c>
      <c r="N168" s="16" t="s">
        <v>32</v>
      </c>
      <c r="O168" s="16" t="s">
        <v>32</v>
      </c>
      <c r="P168" s="16" t="s">
        <v>32</v>
      </c>
      <c r="Q168" s="16" t="s">
        <v>32</v>
      </c>
      <c r="R168" s="16">
        <v>366.82516644166316</v>
      </c>
      <c r="S168" s="16">
        <v>68.381540162122334</v>
      </c>
      <c r="T168" s="28" t="s">
        <v>430</v>
      </c>
    </row>
    <row r="169" spans="1:20" x14ac:dyDescent="0.25">
      <c r="A169" s="16">
        <v>166</v>
      </c>
      <c r="B169" s="29">
        <v>6061325.7400000002</v>
      </c>
      <c r="C169" s="29">
        <v>584761.56999999995</v>
      </c>
      <c r="D169" s="27" t="s">
        <v>424</v>
      </c>
      <c r="E169" s="15">
        <v>42895</v>
      </c>
      <c r="F169" s="16" t="s">
        <v>32</v>
      </c>
      <c r="G169" s="19" t="s">
        <v>56</v>
      </c>
      <c r="H169" s="16" t="s">
        <v>431</v>
      </c>
      <c r="I169" s="16" t="s">
        <v>32</v>
      </c>
      <c r="J169" s="16" t="s">
        <v>32</v>
      </c>
      <c r="K169" s="16" t="s">
        <v>32</v>
      </c>
      <c r="L169" s="16" t="s">
        <v>32</v>
      </c>
      <c r="M169" s="16" t="s">
        <v>32</v>
      </c>
      <c r="N169" s="16" t="s">
        <v>32</v>
      </c>
      <c r="O169" s="16" t="s">
        <v>32</v>
      </c>
      <c r="P169" s="16" t="s">
        <v>32</v>
      </c>
      <c r="Q169" s="16" t="s">
        <v>32</v>
      </c>
      <c r="R169" s="16">
        <v>346.53965316030798</v>
      </c>
      <c r="S169" s="16">
        <v>67.106552357623997</v>
      </c>
      <c r="T169" s="28" t="s">
        <v>430</v>
      </c>
    </row>
    <row r="170" spans="1:20" x14ac:dyDescent="0.25">
      <c r="A170" s="16">
        <v>167</v>
      </c>
      <c r="B170" s="29">
        <v>6060757.7599999998</v>
      </c>
      <c r="C170" s="29">
        <v>584312.42000000004</v>
      </c>
      <c r="D170" s="27" t="s">
        <v>424</v>
      </c>
      <c r="E170" s="15">
        <v>42894</v>
      </c>
      <c r="F170" s="16" t="s">
        <v>32</v>
      </c>
      <c r="G170" s="19" t="s">
        <v>56</v>
      </c>
      <c r="H170" s="16" t="s">
        <v>429</v>
      </c>
      <c r="I170" s="16" t="s">
        <v>32</v>
      </c>
      <c r="J170" s="16" t="s">
        <v>32</v>
      </c>
      <c r="K170" s="16" t="s">
        <v>32</v>
      </c>
      <c r="L170" s="16" t="s">
        <v>32</v>
      </c>
      <c r="M170" s="16" t="s">
        <v>32</v>
      </c>
      <c r="N170" s="16" t="s">
        <v>32</v>
      </c>
      <c r="O170" s="16" t="s">
        <v>32</v>
      </c>
      <c r="P170" s="16" t="s">
        <v>32</v>
      </c>
      <c r="Q170" s="16" t="s">
        <v>32</v>
      </c>
      <c r="R170" s="16">
        <v>410.78578981600458</v>
      </c>
      <c r="S170" s="16">
        <v>136.83753258036489</v>
      </c>
      <c r="T170" s="28" t="s">
        <v>430</v>
      </c>
    </row>
    <row r="171" spans="1:20" x14ac:dyDescent="0.25">
      <c r="A171" s="16">
        <v>168</v>
      </c>
      <c r="B171" s="29">
        <v>6060683.3899999997</v>
      </c>
      <c r="C171" s="29">
        <v>584184.65</v>
      </c>
      <c r="D171" s="27" t="s">
        <v>424</v>
      </c>
      <c r="E171" s="15">
        <v>42894</v>
      </c>
      <c r="F171" s="16" t="s">
        <v>32</v>
      </c>
      <c r="G171" s="19" t="s">
        <v>56</v>
      </c>
      <c r="H171" s="16" t="s">
        <v>429</v>
      </c>
      <c r="I171" s="16" t="s">
        <v>32</v>
      </c>
      <c r="J171" s="16" t="s">
        <v>32</v>
      </c>
      <c r="K171" s="16" t="s">
        <v>32</v>
      </c>
      <c r="L171" s="16" t="s">
        <v>32</v>
      </c>
      <c r="M171" s="16" t="s">
        <v>32</v>
      </c>
      <c r="N171" s="16" t="s">
        <v>32</v>
      </c>
      <c r="O171" s="16" t="s">
        <v>32</v>
      </c>
      <c r="P171" s="16" t="s">
        <v>32</v>
      </c>
      <c r="Q171" s="16" t="s">
        <v>32</v>
      </c>
      <c r="R171" s="16">
        <v>240.21964714633191</v>
      </c>
      <c r="S171" s="16">
        <v>55.781111927940778</v>
      </c>
      <c r="T171" s="28" t="s">
        <v>430</v>
      </c>
    </row>
    <row r="172" spans="1:20" x14ac:dyDescent="0.25">
      <c r="A172" s="16">
        <v>169</v>
      </c>
      <c r="B172" s="29">
        <v>6060626.9199999999</v>
      </c>
      <c r="C172" s="29">
        <v>584045.31000000006</v>
      </c>
      <c r="D172" s="27" t="s">
        <v>424</v>
      </c>
      <c r="E172" s="15">
        <v>42894</v>
      </c>
      <c r="F172" s="16" t="s">
        <v>32</v>
      </c>
      <c r="G172" s="19" t="s">
        <v>56</v>
      </c>
      <c r="H172" s="16" t="s">
        <v>429</v>
      </c>
      <c r="I172" s="16" t="s">
        <v>32</v>
      </c>
      <c r="J172" s="16" t="s">
        <v>32</v>
      </c>
      <c r="K172" s="16" t="s">
        <v>32</v>
      </c>
      <c r="L172" s="16" t="s">
        <v>32</v>
      </c>
      <c r="M172" s="16" t="s">
        <v>32</v>
      </c>
      <c r="N172" s="16" t="s">
        <v>32</v>
      </c>
      <c r="O172" s="16" t="s">
        <v>32</v>
      </c>
      <c r="P172" s="16" t="s">
        <v>32</v>
      </c>
      <c r="Q172" s="16" t="s">
        <v>32</v>
      </c>
      <c r="R172" s="16">
        <v>218.52605253406267</v>
      </c>
      <c r="S172" s="16">
        <v>49.009187200768991</v>
      </c>
      <c r="T172" s="28" t="s">
        <v>430</v>
      </c>
    </row>
    <row r="173" spans="1:20" x14ac:dyDescent="0.25">
      <c r="A173" s="16">
        <v>170</v>
      </c>
      <c r="B173" s="29">
        <v>6060570.3799999999</v>
      </c>
      <c r="C173" s="29">
        <v>583906.03</v>
      </c>
      <c r="D173" s="27" t="s">
        <v>424</v>
      </c>
      <c r="E173" s="15">
        <v>42894</v>
      </c>
      <c r="F173" s="16" t="s">
        <v>32</v>
      </c>
      <c r="G173" s="19" t="s">
        <v>56</v>
      </c>
      <c r="H173" s="16" t="s">
        <v>429</v>
      </c>
      <c r="I173" s="16" t="s">
        <v>32</v>
      </c>
      <c r="J173" s="16" t="s">
        <v>32</v>
      </c>
      <c r="K173" s="16" t="s">
        <v>32</v>
      </c>
      <c r="L173" s="16" t="s">
        <v>32</v>
      </c>
      <c r="M173" s="16" t="s">
        <v>32</v>
      </c>
      <c r="N173" s="16" t="s">
        <v>32</v>
      </c>
      <c r="O173" s="16" t="s">
        <v>32</v>
      </c>
      <c r="P173" s="16" t="s">
        <v>32</v>
      </c>
      <c r="Q173" s="16" t="s">
        <v>32</v>
      </c>
      <c r="R173" s="16">
        <v>386.13585970536377</v>
      </c>
      <c r="S173" s="16">
        <v>86.635892747950834</v>
      </c>
      <c r="T173" s="28" t="s">
        <v>430</v>
      </c>
    </row>
    <row r="174" spans="1:20" x14ac:dyDescent="0.25">
      <c r="A174" s="16">
        <v>171</v>
      </c>
      <c r="B174" s="29">
        <v>6060498.8300000001</v>
      </c>
      <c r="C174" s="29">
        <v>583776.18000000005</v>
      </c>
      <c r="D174" s="27" t="s">
        <v>424</v>
      </c>
      <c r="E174" s="15">
        <v>42894</v>
      </c>
      <c r="F174" s="16" t="s">
        <v>32</v>
      </c>
      <c r="G174" s="19" t="s">
        <v>56</v>
      </c>
      <c r="H174" s="16" t="s">
        <v>429</v>
      </c>
      <c r="I174" s="16" t="s">
        <v>32</v>
      </c>
      <c r="J174" s="16" t="s">
        <v>32</v>
      </c>
      <c r="K174" s="16" t="s">
        <v>32</v>
      </c>
      <c r="L174" s="16" t="s">
        <v>32</v>
      </c>
      <c r="M174" s="16" t="s">
        <v>32</v>
      </c>
      <c r="N174" s="16" t="s">
        <v>32</v>
      </c>
      <c r="O174" s="16" t="s">
        <v>32</v>
      </c>
      <c r="P174" s="16" t="s">
        <v>32</v>
      </c>
      <c r="Q174" s="16" t="s">
        <v>32</v>
      </c>
      <c r="R174" s="16">
        <v>259.1336881993434</v>
      </c>
      <c r="S174" s="16">
        <v>47.784535186794095</v>
      </c>
      <c r="T174" s="28" t="s">
        <v>430</v>
      </c>
    </row>
    <row r="175" spans="1:20" x14ac:dyDescent="0.25">
      <c r="A175" s="16">
        <v>172</v>
      </c>
      <c r="B175" s="29">
        <v>6060432.1399999997</v>
      </c>
      <c r="C175" s="29">
        <v>583641.66</v>
      </c>
      <c r="D175" s="27" t="s">
        <v>424</v>
      </c>
      <c r="E175" s="15">
        <v>42894</v>
      </c>
      <c r="F175" s="16" t="s">
        <v>32</v>
      </c>
      <c r="G175" s="19" t="s">
        <v>56</v>
      </c>
      <c r="H175" s="16" t="s">
        <v>429</v>
      </c>
      <c r="I175" s="16" t="s">
        <v>32</v>
      </c>
      <c r="J175" s="16" t="s">
        <v>32</v>
      </c>
      <c r="K175" s="16" t="s">
        <v>32</v>
      </c>
      <c r="L175" s="16" t="s">
        <v>32</v>
      </c>
      <c r="M175" s="16" t="s">
        <v>32</v>
      </c>
      <c r="N175" s="16" t="s">
        <v>32</v>
      </c>
      <c r="O175" s="16" t="s">
        <v>32</v>
      </c>
      <c r="P175" s="16" t="s">
        <v>32</v>
      </c>
      <c r="Q175" s="16" t="s">
        <v>32</v>
      </c>
      <c r="R175" s="16">
        <v>350.41941926956662</v>
      </c>
      <c r="S175" s="16">
        <v>48.870547350130323</v>
      </c>
      <c r="T175" s="28" t="s">
        <v>430</v>
      </c>
    </row>
    <row r="176" spans="1:20" x14ac:dyDescent="0.25">
      <c r="A176" s="16">
        <v>173</v>
      </c>
      <c r="B176" s="29">
        <v>6060370.6500000004</v>
      </c>
      <c r="C176" s="29">
        <v>583502.11</v>
      </c>
      <c r="D176" s="27" t="s">
        <v>424</v>
      </c>
      <c r="E176" s="15">
        <v>42894</v>
      </c>
      <c r="F176" s="16" t="s">
        <v>32</v>
      </c>
      <c r="G176" s="19" t="s">
        <v>56</v>
      </c>
      <c r="H176" s="16" t="s">
        <v>429</v>
      </c>
      <c r="I176" s="16" t="s">
        <v>32</v>
      </c>
      <c r="J176" s="16" t="s">
        <v>32</v>
      </c>
      <c r="K176" s="16" t="s">
        <v>32</v>
      </c>
      <c r="L176" s="16" t="s">
        <v>32</v>
      </c>
      <c r="M176" s="16" t="s">
        <v>32</v>
      </c>
      <c r="N176" s="16" t="s">
        <v>32</v>
      </c>
      <c r="O176" s="16" t="s">
        <v>32</v>
      </c>
      <c r="P176" s="16" t="s">
        <v>32</v>
      </c>
      <c r="Q176" s="16" t="s">
        <v>32</v>
      </c>
      <c r="R176" s="16">
        <v>490.34648691076916</v>
      </c>
      <c r="S176" s="16">
        <v>81.388902191491184</v>
      </c>
      <c r="T176" s="28" t="s">
        <v>430</v>
      </c>
    </row>
    <row r="177" spans="1:20" x14ac:dyDescent="0.25">
      <c r="A177" s="16">
        <v>174</v>
      </c>
      <c r="B177" s="29">
        <v>6060351.2400000002</v>
      </c>
      <c r="C177" s="29">
        <v>583354.75</v>
      </c>
      <c r="D177" s="27" t="s">
        <v>424</v>
      </c>
      <c r="E177" s="15">
        <v>42894</v>
      </c>
      <c r="F177" s="16" t="s">
        <v>32</v>
      </c>
      <c r="G177" s="19" t="s">
        <v>56</v>
      </c>
      <c r="H177" s="16" t="s">
        <v>429</v>
      </c>
      <c r="I177" s="16" t="s">
        <v>32</v>
      </c>
      <c r="J177" s="16" t="s">
        <v>32</v>
      </c>
      <c r="K177" s="16" t="s">
        <v>32</v>
      </c>
      <c r="L177" s="16" t="s">
        <v>32</v>
      </c>
      <c r="M177" s="16" t="s">
        <v>32</v>
      </c>
      <c r="N177" s="16" t="s">
        <v>32</v>
      </c>
      <c r="O177" s="16" t="s">
        <v>32</v>
      </c>
      <c r="P177" s="16" t="s">
        <v>32</v>
      </c>
      <c r="Q177" s="16" t="s">
        <v>32</v>
      </c>
      <c r="R177" s="16">
        <v>237.3607474553213</v>
      </c>
      <c r="S177" s="16">
        <v>46.728971962616825</v>
      </c>
      <c r="T177" s="28" t="s">
        <v>430</v>
      </c>
    </row>
    <row r="178" spans="1:20" x14ac:dyDescent="0.25">
      <c r="A178" s="16">
        <v>175</v>
      </c>
      <c r="B178" s="29">
        <v>6060288.7400000002</v>
      </c>
      <c r="C178" s="29">
        <v>583221.56999999995</v>
      </c>
      <c r="D178" s="27" t="s">
        <v>424</v>
      </c>
      <c r="E178" s="15">
        <v>42894</v>
      </c>
      <c r="F178" s="16" t="s">
        <v>32</v>
      </c>
      <c r="G178" s="19" t="s">
        <v>56</v>
      </c>
      <c r="H178" s="16" t="s">
        <v>429</v>
      </c>
      <c r="I178" s="16" t="s">
        <v>32</v>
      </c>
      <c r="J178" s="16" t="s">
        <v>32</v>
      </c>
      <c r="K178" s="16" t="s">
        <v>32</v>
      </c>
      <c r="L178" s="16" t="s">
        <v>32</v>
      </c>
      <c r="M178" s="16" t="s">
        <v>32</v>
      </c>
      <c r="N178" s="16" t="s">
        <v>32</v>
      </c>
      <c r="O178" s="16" t="s">
        <v>32</v>
      </c>
      <c r="P178" s="16" t="s">
        <v>32</v>
      </c>
      <c r="Q178" s="16" t="s">
        <v>32</v>
      </c>
      <c r="R178" s="16">
        <v>238.03411127788956</v>
      </c>
      <c r="S178" s="16">
        <v>43.592126904265335</v>
      </c>
      <c r="T178" s="28" t="s">
        <v>430</v>
      </c>
    </row>
    <row r="179" spans="1:20" x14ac:dyDescent="0.25">
      <c r="A179" s="16">
        <v>176</v>
      </c>
      <c r="B179" s="29">
        <v>6060289.3899999997</v>
      </c>
      <c r="C179" s="29">
        <v>583255.81000000006</v>
      </c>
      <c r="D179" s="27" t="s">
        <v>424</v>
      </c>
      <c r="E179" s="15">
        <v>42894</v>
      </c>
      <c r="F179" s="16" t="s">
        <v>32</v>
      </c>
      <c r="G179" s="19" t="s">
        <v>56</v>
      </c>
      <c r="H179" s="16" t="s">
        <v>431</v>
      </c>
      <c r="I179" s="16" t="s">
        <v>32</v>
      </c>
      <c r="J179" s="16" t="s">
        <v>32</v>
      </c>
      <c r="K179" s="16" t="s">
        <v>32</v>
      </c>
      <c r="L179" s="16" t="s">
        <v>32</v>
      </c>
      <c r="M179" s="16" t="s">
        <v>32</v>
      </c>
      <c r="N179" s="16" t="s">
        <v>32</v>
      </c>
      <c r="O179" s="16" t="s">
        <v>32</v>
      </c>
      <c r="P179" s="16" t="s">
        <v>32</v>
      </c>
      <c r="Q179" s="16" t="s">
        <v>32</v>
      </c>
      <c r="R179" s="16">
        <v>360.09743679330734</v>
      </c>
      <c r="S179" s="16">
        <v>101.32897633067357</v>
      </c>
      <c r="T179" s="28" t="s">
        <v>430</v>
      </c>
    </row>
    <row r="180" spans="1:20" x14ac:dyDescent="0.25">
      <c r="A180" s="16">
        <v>177</v>
      </c>
      <c r="B180" s="29">
        <v>6060349.5</v>
      </c>
      <c r="C180" s="29">
        <v>583380.99</v>
      </c>
      <c r="D180" s="27" t="s">
        <v>424</v>
      </c>
      <c r="E180" s="15">
        <v>42894</v>
      </c>
      <c r="F180" s="16" t="s">
        <v>32</v>
      </c>
      <c r="G180" s="19" t="s">
        <v>56</v>
      </c>
      <c r="H180" s="16" t="s">
        <v>431</v>
      </c>
      <c r="I180" s="16" t="s">
        <v>32</v>
      </c>
      <c r="J180" s="16" t="s">
        <v>32</v>
      </c>
      <c r="K180" s="16" t="s">
        <v>32</v>
      </c>
      <c r="L180" s="16" t="s">
        <v>32</v>
      </c>
      <c r="M180" s="16" t="s">
        <v>32</v>
      </c>
      <c r="N180" s="16" t="s">
        <v>32</v>
      </c>
      <c r="O180" s="16" t="s">
        <v>32</v>
      </c>
      <c r="P180" s="16" t="s">
        <v>32</v>
      </c>
      <c r="Q180" s="16" t="s">
        <v>32</v>
      </c>
      <c r="R180" s="16">
        <v>254.93966217514404</v>
      </c>
      <c r="S180" s="16">
        <v>67.101930575918658</v>
      </c>
      <c r="T180" s="28" t="s">
        <v>430</v>
      </c>
    </row>
    <row r="181" spans="1:20" x14ac:dyDescent="0.25">
      <c r="A181" s="16">
        <v>178</v>
      </c>
      <c r="B181" s="29">
        <v>6060371.6799999997</v>
      </c>
      <c r="C181" s="29">
        <v>583527.94999999995</v>
      </c>
      <c r="D181" s="27" t="s">
        <v>424</v>
      </c>
      <c r="E181" s="15">
        <v>42894</v>
      </c>
      <c r="F181" s="16" t="s">
        <v>32</v>
      </c>
      <c r="G181" s="19" t="s">
        <v>56</v>
      </c>
      <c r="H181" s="16" t="s">
        <v>431</v>
      </c>
      <c r="I181" s="16" t="s">
        <v>32</v>
      </c>
      <c r="J181" s="16" t="s">
        <v>32</v>
      </c>
      <c r="K181" s="16" t="s">
        <v>32</v>
      </c>
      <c r="L181" s="16" t="s">
        <v>32</v>
      </c>
      <c r="M181" s="16" t="s">
        <v>32</v>
      </c>
      <c r="N181" s="16" t="s">
        <v>32</v>
      </c>
      <c r="O181" s="16" t="s">
        <v>32</v>
      </c>
      <c r="P181" s="16" t="s">
        <v>32</v>
      </c>
      <c r="Q181" s="16" t="s">
        <v>32</v>
      </c>
      <c r="R181" s="16">
        <v>263.84585124676482</v>
      </c>
      <c r="S181" s="16">
        <v>62.841490539352428</v>
      </c>
      <c r="T181" s="28" t="s">
        <v>430</v>
      </c>
    </row>
    <row r="182" spans="1:20" x14ac:dyDescent="0.25">
      <c r="A182" s="16">
        <v>179</v>
      </c>
      <c r="B182" s="29">
        <v>6060429.5199999996</v>
      </c>
      <c r="C182" s="29">
        <v>583666.13</v>
      </c>
      <c r="D182" s="27" t="s">
        <v>424</v>
      </c>
      <c r="E182" s="15">
        <v>42894</v>
      </c>
      <c r="F182" s="16" t="s">
        <v>32</v>
      </c>
      <c r="G182" s="19" t="s">
        <v>56</v>
      </c>
      <c r="H182" s="16" t="s">
        <v>431</v>
      </c>
      <c r="I182" s="16" t="s">
        <v>32</v>
      </c>
      <c r="J182" s="16" t="s">
        <v>32</v>
      </c>
      <c r="K182" s="16" t="s">
        <v>32</v>
      </c>
      <c r="L182" s="16" t="s">
        <v>32</v>
      </c>
      <c r="M182" s="16" t="s">
        <v>32</v>
      </c>
      <c r="N182" s="16" t="s">
        <v>32</v>
      </c>
      <c r="O182" s="16" t="s">
        <v>32</v>
      </c>
      <c r="P182" s="16" t="s">
        <v>32</v>
      </c>
      <c r="Q182" s="16" t="s">
        <v>32</v>
      </c>
      <c r="R182" s="16">
        <v>270.10840743550659</v>
      </c>
      <c r="S182" s="16">
        <v>67.783000919792329</v>
      </c>
      <c r="T182" s="28" t="s">
        <v>430</v>
      </c>
    </row>
    <row r="183" spans="1:20" x14ac:dyDescent="0.25">
      <c r="A183" s="16">
        <v>180</v>
      </c>
      <c r="B183" s="29">
        <v>6060499.4699999997</v>
      </c>
      <c r="C183" s="29">
        <v>583798.71</v>
      </c>
      <c r="D183" s="27" t="s">
        <v>424</v>
      </c>
      <c r="E183" s="15">
        <v>42894</v>
      </c>
      <c r="F183" s="16" t="s">
        <v>32</v>
      </c>
      <c r="G183" s="19" t="s">
        <v>56</v>
      </c>
      <c r="H183" s="16" t="s">
        <v>431</v>
      </c>
      <c r="I183" s="16" t="s">
        <v>32</v>
      </c>
      <c r="J183" s="16" t="s">
        <v>32</v>
      </c>
      <c r="K183" s="16" t="s">
        <v>32</v>
      </c>
      <c r="L183" s="16" t="s">
        <v>32</v>
      </c>
      <c r="M183" s="16" t="s">
        <v>32</v>
      </c>
      <c r="N183" s="16" t="s">
        <v>32</v>
      </c>
      <c r="O183" s="16" t="s">
        <v>32</v>
      </c>
      <c r="P183" s="16" t="s">
        <v>32</v>
      </c>
      <c r="Q183" s="16" t="s">
        <v>32</v>
      </c>
      <c r="R183" s="16">
        <v>202.29638109621274</v>
      </c>
      <c r="S183" s="16">
        <v>45.477650713811094</v>
      </c>
      <c r="T183" s="28" t="s">
        <v>430</v>
      </c>
    </row>
    <row r="184" spans="1:20" x14ac:dyDescent="0.25">
      <c r="A184" s="16">
        <v>181</v>
      </c>
      <c r="B184" s="29">
        <v>6060570.8200000003</v>
      </c>
      <c r="C184" s="29">
        <v>583930.12</v>
      </c>
      <c r="D184" s="27" t="s">
        <v>424</v>
      </c>
      <c r="E184" s="15">
        <v>42894</v>
      </c>
      <c r="F184" s="16" t="s">
        <v>32</v>
      </c>
      <c r="G184" s="19" t="s">
        <v>56</v>
      </c>
      <c r="H184" s="16" t="s">
        <v>431</v>
      </c>
      <c r="I184" s="16" t="s">
        <v>32</v>
      </c>
      <c r="J184" s="16" t="s">
        <v>32</v>
      </c>
      <c r="K184" s="16" t="s">
        <v>32</v>
      </c>
      <c r="L184" s="16" t="s">
        <v>32</v>
      </c>
      <c r="M184" s="16" t="s">
        <v>32</v>
      </c>
      <c r="N184" s="16" t="s">
        <v>32</v>
      </c>
      <c r="O184" s="16" t="s">
        <v>32</v>
      </c>
      <c r="P184" s="16" t="s">
        <v>32</v>
      </c>
      <c r="Q184" s="16" t="s">
        <v>32</v>
      </c>
      <c r="R184" s="16">
        <v>275.36862813605853</v>
      </c>
      <c r="S184" s="16">
        <v>59.730764994923376</v>
      </c>
      <c r="T184" s="28" t="s">
        <v>430</v>
      </c>
    </row>
    <row r="185" spans="1:20" x14ac:dyDescent="0.25">
      <c r="A185" s="16">
        <v>182</v>
      </c>
      <c r="B185" s="29">
        <v>6060626.6600000001</v>
      </c>
      <c r="C185" s="29">
        <v>584068.75</v>
      </c>
      <c r="D185" s="27" t="s">
        <v>424</v>
      </c>
      <c r="E185" s="15">
        <v>42894</v>
      </c>
      <c r="F185" s="16" t="s">
        <v>32</v>
      </c>
      <c r="G185" s="19" t="s">
        <v>56</v>
      </c>
      <c r="H185" s="16" t="s">
        <v>431</v>
      </c>
      <c r="I185" s="16" t="s">
        <v>32</v>
      </c>
      <c r="J185" s="16" t="s">
        <v>32</v>
      </c>
      <c r="K185" s="16" t="s">
        <v>32</v>
      </c>
      <c r="L185" s="16" t="s">
        <v>32</v>
      </c>
      <c r="M185" s="16" t="s">
        <v>32</v>
      </c>
      <c r="N185" s="16" t="s">
        <v>32</v>
      </c>
      <c r="O185" s="16" t="s">
        <v>32</v>
      </c>
      <c r="P185" s="16" t="s">
        <v>32</v>
      </c>
      <c r="Q185" s="16" t="s">
        <v>32</v>
      </c>
      <c r="R185" s="16">
        <v>253.4310498927708</v>
      </c>
      <c r="S185" s="16">
        <v>51.270522712769022</v>
      </c>
      <c r="T185" s="28" t="s">
        <v>430</v>
      </c>
    </row>
    <row r="186" spans="1:20" x14ac:dyDescent="0.25">
      <c r="A186" s="16">
        <v>183</v>
      </c>
      <c r="B186" s="29">
        <v>6060681.0999999996</v>
      </c>
      <c r="C186" s="29">
        <v>584208.73</v>
      </c>
      <c r="D186" s="27" t="s">
        <v>424</v>
      </c>
      <c r="E186" s="15">
        <v>42894</v>
      </c>
      <c r="F186" s="16" t="s">
        <v>32</v>
      </c>
      <c r="G186" s="19" t="s">
        <v>56</v>
      </c>
      <c r="H186" s="16" t="s">
        <v>431</v>
      </c>
      <c r="I186" s="16" t="s">
        <v>32</v>
      </c>
      <c r="J186" s="16" t="s">
        <v>32</v>
      </c>
      <c r="K186" s="16" t="s">
        <v>32</v>
      </c>
      <c r="L186" s="16" t="s">
        <v>32</v>
      </c>
      <c r="M186" s="16" t="s">
        <v>32</v>
      </c>
      <c r="N186" s="16" t="s">
        <v>32</v>
      </c>
      <c r="O186" s="16" t="s">
        <v>32</v>
      </c>
      <c r="P186" s="16" t="s">
        <v>32</v>
      </c>
      <c r="Q186" s="16" t="s">
        <v>32</v>
      </c>
      <c r="R186" s="16">
        <v>163.88335358704697</v>
      </c>
      <c r="S186" s="16">
        <v>37.331728121827084</v>
      </c>
      <c r="T186" s="28" t="s">
        <v>430</v>
      </c>
    </row>
    <row r="187" spans="1:20" x14ac:dyDescent="0.25">
      <c r="A187" s="16">
        <v>184</v>
      </c>
      <c r="B187" s="29">
        <v>6060754.2199999997</v>
      </c>
      <c r="C187" s="29">
        <v>584334.84</v>
      </c>
      <c r="D187" s="27" t="s">
        <v>424</v>
      </c>
      <c r="E187" s="15">
        <v>42894</v>
      </c>
      <c r="F187" s="16" t="s">
        <v>32</v>
      </c>
      <c r="G187" s="19" t="s">
        <v>56</v>
      </c>
      <c r="H187" s="16" t="s">
        <v>431</v>
      </c>
      <c r="I187" s="16" t="s">
        <v>32</v>
      </c>
      <c r="J187" s="16" t="s">
        <v>32</v>
      </c>
      <c r="K187" s="16" t="s">
        <v>32</v>
      </c>
      <c r="L187" s="16" t="s">
        <v>32</v>
      </c>
      <c r="M187" s="16" t="s">
        <v>32</v>
      </c>
      <c r="N187" s="16" t="s">
        <v>32</v>
      </c>
      <c r="O187" s="16" t="s">
        <v>32</v>
      </c>
      <c r="P187" s="16" t="s">
        <v>32</v>
      </c>
      <c r="Q187" s="16" t="s">
        <v>32</v>
      </c>
      <c r="R187" s="16">
        <v>262.36096152000766</v>
      </c>
      <c r="S187" s="16">
        <v>87.215486066794298</v>
      </c>
      <c r="T187" s="28" t="s">
        <v>430</v>
      </c>
    </row>
    <row r="188" spans="1:20" x14ac:dyDescent="0.25">
      <c r="A188" s="16">
        <v>185</v>
      </c>
      <c r="B188" s="29">
        <v>6062731.2999999998</v>
      </c>
      <c r="C188" s="29">
        <v>590152.76</v>
      </c>
      <c r="D188" s="27" t="s">
        <v>424</v>
      </c>
      <c r="E188" s="15">
        <v>42892</v>
      </c>
      <c r="F188" s="16" t="s">
        <v>32</v>
      </c>
      <c r="G188" s="19" t="s">
        <v>56</v>
      </c>
      <c r="H188" s="16" t="s">
        <v>432</v>
      </c>
      <c r="I188" s="16" t="s">
        <v>32</v>
      </c>
      <c r="J188" s="16" t="s">
        <v>32</v>
      </c>
      <c r="K188" s="16" t="s">
        <v>32</v>
      </c>
      <c r="L188" s="16" t="s">
        <v>32</v>
      </c>
      <c r="M188" s="16" t="s">
        <v>32</v>
      </c>
      <c r="N188" s="16" t="s">
        <v>32</v>
      </c>
      <c r="O188" s="16" t="s">
        <v>32</v>
      </c>
      <c r="P188" s="16" t="s">
        <v>32</v>
      </c>
      <c r="Q188" s="16" t="s">
        <v>32</v>
      </c>
      <c r="R188" s="16">
        <v>-536.15853942867443</v>
      </c>
      <c r="S188" s="16">
        <v>57.774024842013489</v>
      </c>
      <c r="T188" s="28" t="s">
        <v>433</v>
      </c>
    </row>
    <row r="189" spans="1:20" x14ac:dyDescent="0.25">
      <c r="A189" s="16">
        <v>186</v>
      </c>
      <c r="B189" s="29">
        <v>6062759.7400000002</v>
      </c>
      <c r="C189" s="29">
        <v>590312.94999999995</v>
      </c>
      <c r="D189" s="27" t="s">
        <v>424</v>
      </c>
      <c r="E189" s="15">
        <v>42892</v>
      </c>
      <c r="F189" s="16" t="s">
        <v>32</v>
      </c>
      <c r="G189" s="19" t="s">
        <v>56</v>
      </c>
      <c r="H189" s="16" t="s">
        <v>432</v>
      </c>
      <c r="I189" s="16" t="s">
        <v>32</v>
      </c>
      <c r="J189" s="16" t="s">
        <v>32</v>
      </c>
      <c r="K189" s="16" t="s">
        <v>32</v>
      </c>
      <c r="L189" s="16" t="s">
        <v>32</v>
      </c>
      <c r="M189" s="16" t="s">
        <v>32</v>
      </c>
      <c r="N189" s="16" t="s">
        <v>32</v>
      </c>
      <c r="O189" s="16" t="s">
        <v>32</v>
      </c>
      <c r="P189" s="16" t="s">
        <v>32</v>
      </c>
      <c r="Q189" s="16" t="s">
        <v>32</v>
      </c>
      <c r="R189" s="16">
        <v>-1152.7408597716501</v>
      </c>
      <c r="S189" s="16">
        <v>112.46676835911968</v>
      </c>
      <c r="T189" s="28" t="s">
        <v>433</v>
      </c>
    </row>
    <row r="190" spans="1:20" x14ac:dyDescent="0.25">
      <c r="A190" s="16">
        <v>187</v>
      </c>
      <c r="B190" s="29">
        <v>6062786.6200000001</v>
      </c>
      <c r="C190" s="29">
        <v>590451.06999999995</v>
      </c>
      <c r="D190" s="27" t="s">
        <v>424</v>
      </c>
      <c r="E190" s="15">
        <v>42892</v>
      </c>
      <c r="F190" s="16" t="s">
        <v>32</v>
      </c>
      <c r="G190" s="19" t="s">
        <v>56</v>
      </c>
      <c r="H190" s="16" t="s">
        <v>432</v>
      </c>
      <c r="I190" s="16" t="s">
        <v>32</v>
      </c>
      <c r="J190" s="16" t="s">
        <v>32</v>
      </c>
      <c r="K190" s="16" t="s">
        <v>32</v>
      </c>
      <c r="L190" s="16" t="s">
        <v>32</v>
      </c>
      <c r="M190" s="16" t="s">
        <v>32</v>
      </c>
      <c r="N190" s="16" t="s">
        <v>32</v>
      </c>
      <c r="O190" s="16" t="s">
        <v>32</v>
      </c>
      <c r="P190" s="16" t="s">
        <v>32</v>
      </c>
      <c r="Q190" s="16" t="s">
        <v>32</v>
      </c>
      <c r="R190" s="16">
        <v>-1308.3588449372644</v>
      </c>
      <c r="S190" s="16">
        <v>208.57736013986013</v>
      </c>
      <c r="T190" s="28" t="s">
        <v>433</v>
      </c>
    </row>
    <row r="191" spans="1:20" x14ac:dyDescent="0.25">
      <c r="A191" s="16">
        <v>188</v>
      </c>
      <c r="B191" s="29">
        <v>6062790.8099999996</v>
      </c>
      <c r="C191" s="29">
        <v>590597.6</v>
      </c>
      <c r="D191" s="27" t="s">
        <v>424</v>
      </c>
      <c r="E191" s="15">
        <v>42892</v>
      </c>
      <c r="F191" s="16" t="s">
        <v>32</v>
      </c>
      <c r="G191" s="19" t="s">
        <v>56</v>
      </c>
      <c r="H191" s="16" t="s">
        <v>432</v>
      </c>
      <c r="I191" s="16" t="s">
        <v>32</v>
      </c>
      <c r="J191" s="16" t="s">
        <v>32</v>
      </c>
      <c r="K191" s="16" t="s">
        <v>32</v>
      </c>
      <c r="L191" s="16" t="s">
        <v>32</v>
      </c>
      <c r="M191" s="16" t="s">
        <v>32</v>
      </c>
      <c r="N191" s="16" t="s">
        <v>32</v>
      </c>
      <c r="O191" s="16" t="s">
        <v>32</v>
      </c>
      <c r="P191" s="16" t="s">
        <v>32</v>
      </c>
      <c r="Q191" s="16" t="s">
        <v>32</v>
      </c>
      <c r="R191" s="16">
        <v>-808.87813364497163</v>
      </c>
      <c r="S191" s="16">
        <v>72.253846153846112</v>
      </c>
      <c r="T191" s="28" t="s">
        <v>433</v>
      </c>
    </row>
    <row r="192" spans="1:20" x14ac:dyDescent="0.25">
      <c r="A192" s="16">
        <v>189</v>
      </c>
      <c r="B192" s="29">
        <v>6062699.2800000003</v>
      </c>
      <c r="C192" s="29">
        <v>590718.41</v>
      </c>
      <c r="D192" s="27" t="s">
        <v>424</v>
      </c>
      <c r="E192" s="15">
        <v>42892</v>
      </c>
      <c r="F192" s="16" t="s">
        <v>32</v>
      </c>
      <c r="G192" s="19" t="s">
        <v>56</v>
      </c>
      <c r="H192" s="16" t="s">
        <v>432</v>
      </c>
      <c r="I192" s="16" t="s">
        <v>32</v>
      </c>
      <c r="J192" s="16" t="s">
        <v>32</v>
      </c>
      <c r="K192" s="16" t="s">
        <v>32</v>
      </c>
      <c r="L192" s="16" t="s">
        <v>32</v>
      </c>
      <c r="M192" s="16" t="s">
        <v>32</v>
      </c>
      <c r="N192" s="16" t="s">
        <v>32</v>
      </c>
      <c r="O192" s="16" t="s">
        <v>32</v>
      </c>
      <c r="P192" s="16" t="s">
        <v>32</v>
      </c>
      <c r="Q192" s="16" t="s">
        <v>32</v>
      </c>
      <c r="R192" s="16">
        <v>-1051.4664689906781</v>
      </c>
      <c r="S192" s="16">
        <v>148.88270594653574</v>
      </c>
      <c r="T192" s="28" t="s">
        <v>433</v>
      </c>
    </row>
    <row r="193" spans="1:20" x14ac:dyDescent="0.25">
      <c r="A193" s="16">
        <v>190</v>
      </c>
      <c r="B193" s="29">
        <v>6062691.3600000003</v>
      </c>
      <c r="C193" s="29">
        <v>590737.62</v>
      </c>
      <c r="D193" s="27" t="s">
        <v>424</v>
      </c>
      <c r="E193" s="15">
        <v>42892</v>
      </c>
      <c r="F193" s="16" t="s">
        <v>32</v>
      </c>
      <c r="G193" s="19" t="s">
        <v>56</v>
      </c>
      <c r="H193" s="16" t="s">
        <v>427</v>
      </c>
      <c r="I193" s="16" t="s">
        <v>32</v>
      </c>
      <c r="J193" s="16" t="s">
        <v>32</v>
      </c>
      <c r="K193" s="16" t="s">
        <v>32</v>
      </c>
      <c r="L193" s="16" t="s">
        <v>32</v>
      </c>
      <c r="M193" s="16" t="s">
        <v>32</v>
      </c>
      <c r="N193" s="16" t="s">
        <v>32</v>
      </c>
      <c r="O193" s="16" t="s">
        <v>32</v>
      </c>
      <c r="P193" s="16" t="s">
        <v>32</v>
      </c>
      <c r="Q193" s="16" t="s">
        <v>32</v>
      </c>
      <c r="R193" s="16">
        <v>-1052.2079827205728</v>
      </c>
      <c r="S193" s="16">
        <v>134.23565151350763</v>
      </c>
      <c r="T193" s="28" t="s">
        <v>433</v>
      </c>
    </row>
    <row r="194" spans="1:20" x14ac:dyDescent="0.25">
      <c r="A194" s="16">
        <v>191</v>
      </c>
      <c r="B194" s="29">
        <v>6062767.4100000001</v>
      </c>
      <c r="C194" s="29">
        <v>590645.65</v>
      </c>
      <c r="D194" s="27" t="s">
        <v>424</v>
      </c>
      <c r="E194" s="15">
        <v>42892</v>
      </c>
      <c r="F194" s="16" t="s">
        <v>32</v>
      </c>
      <c r="G194" s="19" t="s">
        <v>56</v>
      </c>
      <c r="H194" s="16" t="s">
        <v>427</v>
      </c>
      <c r="I194" s="16" t="s">
        <v>32</v>
      </c>
      <c r="J194" s="16" t="s">
        <v>32</v>
      </c>
      <c r="K194" s="16" t="s">
        <v>32</v>
      </c>
      <c r="L194" s="16" t="s">
        <v>32</v>
      </c>
      <c r="M194" s="16" t="s">
        <v>32</v>
      </c>
      <c r="N194" s="16" t="s">
        <v>32</v>
      </c>
      <c r="O194" s="16" t="s">
        <v>32</v>
      </c>
      <c r="P194" s="16" t="s">
        <v>32</v>
      </c>
      <c r="Q194" s="16" t="s">
        <v>32</v>
      </c>
      <c r="R194" s="16">
        <v>-1337.483271280046</v>
      </c>
      <c r="S194" s="16">
        <v>210.89488636363637</v>
      </c>
      <c r="T194" s="28" t="s">
        <v>433</v>
      </c>
    </row>
    <row r="195" spans="1:20" x14ac:dyDescent="0.25">
      <c r="A195" s="16">
        <v>192</v>
      </c>
      <c r="B195" s="29">
        <v>6062796.5700000003</v>
      </c>
      <c r="C195" s="29">
        <v>590505.64</v>
      </c>
      <c r="D195" s="27" t="s">
        <v>424</v>
      </c>
      <c r="E195" s="15">
        <v>42892</v>
      </c>
      <c r="F195" s="16" t="s">
        <v>32</v>
      </c>
      <c r="G195" s="19" t="s">
        <v>56</v>
      </c>
      <c r="H195" s="16" t="s">
        <v>427</v>
      </c>
      <c r="I195" s="16" t="s">
        <v>32</v>
      </c>
      <c r="J195" s="16" t="s">
        <v>32</v>
      </c>
      <c r="K195" s="16" t="s">
        <v>32</v>
      </c>
      <c r="L195" s="16" t="s">
        <v>32</v>
      </c>
      <c r="M195" s="16" t="s">
        <v>32</v>
      </c>
      <c r="N195" s="16" t="s">
        <v>32</v>
      </c>
      <c r="O195" s="16" t="s">
        <v>32</v>
      </c>
      <c r="P195" s="16" t="s">
        <v>32</v>
      </c>
      <c r="Q195" s="16" t="s">
        <v>32</v>
      </c>
      <c r="R195" s="16">
        <v>-1009.1404882474094</v>
      </c>
      <c r="S195" s="16">
        <v>124.4393741851369</v>
      </c>
      <c r="T195" s="28" t="s">
        <v>433</v>
      </c>
    </row>
    <row r="196" spans="1:20" x14ac:dyDescent="0.25">
      <c r="A196" s="16">
        <v>193</v>
      </c>
      <c r="B196" s="29">
        <v>6062767.7300000004</v>
      </c>
      <c r="C196" s="29">
        <v>590357.14</v>
      </c>
      <c r="D196" s="27" t="s">
        <v>424</v>
      </c>
      <c r="E196" s="15">
        <v>42892</v>
      </c>
      <c r="F196" s="16" t="s">
        <v>32</v>
      </c>
      <c r="G196" s="19" t="s">
        <v>56</v>
      </c>
      <c r="H196" s="16" t="s">
        <v>427</v>
      </c>
      <c r="I196" s="16" t="s">
        <v>32</v>
      </c>
      <c r="J196" s="16" t="s">
        <v>32</v>
      </c>
      <c r="K196" s="16" t="s">
        <v>32</v>
      </c>
      <c r="L196" s="16" t="s">
        <v>32</v>
      </c>
      <c r="M196" s="16" t="s">
        <v>32</v>
      </c>
      <c r="N196" s="16" t="s">
        <v>32</v>
      </c>
      <c r="O196" s="16" t="s">
        <v>32</v>
      </c>
      <c r="P196" s="16" t="s">
        <v>32</v>
      </c>
      <c r="Q196" s="16" t="s">
        <v>32</v>
      </c>
      <c r="R196" s="16">
        <v>-773.93347395665796</v>
      </c>
      <c r="S196" s="16">
        <v>73.913282711565969</v>
      </c>
      <c r="T196" s="28" t="s">
        <v>433</v>
      </c>
    </row>
    <row r="197" spans="1:20" x14ac:dyDescent="0.25">
      <c r="A197" s="16">
        <v>194</v>
      </c>
      <c r="B197" s="29">
        <v>6062751.0199999996</v>
      </c>
      <c r="C197" s="29">
        <v>590210.25</v>
      </c>
      <c r="D197" s="27" t="s">
        <v>424</v>
      </c>
      <c r="E197" s="15">
        <v>42892</v>
      </c>
      <c r="F197" s="16" t="s">
        <v>32</v>
      </c>
      <c r="G197" s="19" t="s">
        <v>56</v>
      </c>
      <c r="H197" s="16" t="s">
        <v>427</v>
      </c>
      <c r="I197" s="16" t="s">
        <v>32</v>
      </c>
      <c r="J197" s="16" t="s">
        <v>32</v>
      </c>
      <c r="K197" s="16" t="s">
        <v>32</v>
      </c>
      <c r="L197" s="16" t="s">
        <v>32</v>
      </c>
      <c r="M197" s="16" t="s">
        <v>32</v>
      </c>
      <c r="N197" s="16" t="s">
        <v>32</v>
      </c>
      <c r="O197" s="16" t="s">
        <v>32</v>
      </c>
      <c r="P197" s="16" t="s">
        <v>32</v>
      </c>
      <c r="Q197" s="16" t="s">
        <v>32</v>
      </c>
      <c r="R197" s="16">
        <v>-989.09133947428199</v>
      </c>
      <c r="S197" s="16">
        <v>106.0039113428944</v>
      </c>
      <c r="T197" s="28" t="s">
        <v>433</v>
      </c>
    </row>
    <row r="198" spans="1:20" x14ac:dyDescent="0.25">
      <c r="A198" s="16">
        <v>195</v>
      </c>
      <c r="B198" s="34">
        <v>6059690</v>
      </c>
      <c r="C198" s="34">
        <v>584200</v>
      </c>
      <c r="D198" s="27" t="s">
        <v>424</v>
      </c>
      <c r="E198" s="15">
        <v>42900</v>
      </c>
      <c r="F198" s="16" t="s">
        <v>32</v>
      </c>
      <c r="G198" s="19" t="s">
        <v>56</v>
      </c>
      <c r="H198" s="16" t="s">
        <v>518</v>
      </c>
      <c r="I198" s="16" t="s">
        <v>32</v>
      </c>
      <c r="J198" s="16" t="s">
        <v>32</v>
      </c>
      <c r="K198" s="16" t="s">
        <v>32</v>
      </c>
      <c r="L198" s="16" t="s">
        <v>32</v>
      </c>
      <c r="M198" s="16" t="s">
        <v>32</v>
      </c>
      <c r="N198" s="16" t="s">
        <v>32</v>
      </c>
      <c r="O198" s="16" t="s">
        <v>32</v>
      </c>
      <c r="P198" s="16" t="s">
        <v>32</v>
      </c>
      <c r="Q198" s="16" t="s">
        <v>32</v>
      </c>
      <c r="R198" s="16">
        <v>431.84010054652083</v>
      </c>
      <c r="S198" s="16">
        <v>170.99829703260636</v>
      </c>
      <c r="T198" s="28" t="s">
        <v>434</v>
      </c>
    </row>
    <row r="199" spans="1:20" x14ac:dyDescent="0.25">
      <c r="A199" s="16">
        <v>196</v>
      </c>
      <c r="B199" s="34">
        <v>6059573</v>
      </c>
      <c r="C199" s="34">
        <v>584204</v>
      </c>
      <c r="D199" s="27" t="s">
        <v>424</v>
      </c>
      <c r="E199" s="15">
        <v>42900</v>
      </c>
      <c r="F199" s="16" t="s">
        <v>32</v>
      </c>
      <c r="G199" s="19" t="s">
        <v>56</v>
      </c>
      <c r="H199" s="16" t="s">
        <v>518</v>
      </c>
      <c r="I199" s="16" t="s">
        <v>32</v>
      </c>
      <c r="J199" s="16" t="s">
        <v>32</v>
      </c>
      <c r="K199" s="16" t="s">
        <v>32</v>
      </c>
      <c r="L199" s="16" t="s">
        <v>32</v>
      </c>
      <c r="M199" s="16" t="s">
        <v>32</v>
      </c>
      <c r="N199" s="16" t="s">
        <v>32</v>
      </c>
      <c r="O199" s="16" t="s">
        <v>32</v>
      </c>
      <c r="P199" s="16" t="s">
        <v>32</v>
      </c>
      <c r="Q199" s="16" t="s">
        <v>32</v>
      </c>
      <c r="R199" s="16">
        <v>366.19112054990671</v>
      </c>
      <c r="S199" s="16">
        <v>116.42681199357969</v>
      </c>
      <c r="T199" s="28" t="s">
        <v>434</v>
      </c>
    </row>
    <row r="200" spans="1:20" x14ac:dyDescent="0.25">
      <c r="A200" s="16">
        <v>197</v>
      </c>
      <c r="B200" s="34">
        <v>6059462</v>
      </c>
      <c r="C200" s="34">
        <v>584148</v>
      </c>
      <c r="D200" s="27" t="s">
        <v>424</v>
      </c>
      <c r="E200" s="15">
        <v>42900</v>
      </c>
      <c r="F200" s="16" t="s">
        <v>32</v>
      </c>
      <c r="G200" s="19" t="s">
        <v>56</v>
      </c>
      <c r="H200" s="16" t="s">
        <v>518</v>
      </c>
      <c r="I200" s="16" t="s">
        <v>32</v>
      </c>
      <c r="J200" s="16" t="s">
        <v>32</v>
      </c>
      <c r="K200" s="16" t="s">
        <v>32</v>
      </c>
      <c r="L200" s="16" t="s">
        <v>32</v>
      </c>
      <c r="M200" s="16" t="s">
        <v>32</v>
      </c>
      <c r="N200" s="16" t="s">
        <v>32</v>
      </c>
      <c r="O200" s="16" t="s">
        <v>32</v>
      </c>
      <c r="P200" s="16" t="s">
        <v>32</v>
      </c>
      <c r="Q200" s="16" t="s">
        <v>32</v>
      </c>
      <c r="R200" s="16">
        <v>675.46160711154721</v>
      </c>
      <c r="S200" s="16">
        <v>313.94919790258001</v>
      </c>
      <c r="T200" s="28" t="s">
        <v>434</v>
      </c>
    </row>
    <row r="201" spans="1:20" x14ac:dyDescent="0.25">
      <c r="A201" s="16">
        <v>198</v>
      </c>
      <c r="B201" s="34">
        <v>6059361</v>
      </c>
      <c r="C201" s="34">
        <v>584080</v>
      </c>
      <c r="D201" s="27" t="s">
        <v>424</v>
      </c>
      <c r="E201" s="15">
        <v>42900</v>
      </c>
      <c r="F201" s="16" t="s">
        <v>32</v>
      </c>
      <c r="G201" s="19" t="s">
        <v>56</v>
      </c>
      <c r="H201" s="16" t="s">
        <v>518</v>
      </c>
      <c r="I201" s="16" t="s">
        <v>32</v>
      </c>
      <c r="J201" s="16" t="s">
        <v>32</v>
      </c>
      <c r="K201" s="16" t="s">
        <v>32</v>
      </c>
      <c r="L201" s="16" t="s">
        <v>32</v>
      </c>
      <c r="M201" s="16" t="s">
        <v>32</v>
      </c>
      <c r="N201" s="16" t="s">
        <v>32</v>
      </c>
      <c r="O201" s="16" t="s">
        <v>32</v>
      </c>
      <c r="P201" s="16" t="s">
        <v>32</v>
      </c>
      <c r="Q201" s="16" t="s">
        <v>32</v>
      </c>
      <c r="R201" s="16">
        <v>520.25933590322109</v>
      </c>
      <c r="S201" s="16">
        <v>206.15022674092552</v>
      </c>
      <c r="T201" s="28" t="s">
        <v>434</v>
      </c>
    </row>
    <row r="202" spans="1:20" x14ac:dyDescent="0.25">
      <c r="A202" s="16">
        <v>199</v>
      </c>
      <c r="B202" s="34">
        <v>6059211</v>
      </c>
      <c r="C202" s="34">
        <v>583974</v>
      </c>
      <c r="D202" s="27" t="s">
        <v>424</v>
      </c>
      <c r="E202" s="15">
        <v>42900</v>
      </c>
      <c r="F202" s="16" t="s">
        <v>32</v>
      </c>
      <c r="G202" s="19" t="s">
        <v>56</v>
      </c>
      <c r="H202" s="16" t="s">
        <v>518</v>
      </c>
      <c r="I202" s="16" t="s">
        <v>32</v>
      </c>
      <c r="J202" s="16" t="s">
        <v>32</v>
      </c>
      <c r="K202" s="16" t="s">
        <v>32</v>
      </c>
      <c r="L202" s="16" t="s">
        <v>32</v>
      </c>
      <c r="M202" s="16" t="s">
        <v>32</v>
      </c>
      <c r="N202" s="16" t="s">
        <v>32</v>
      </c>
      <c r="O202" s="16" t="s">
        <v>32</v>
      </c>
      <c r="P202" s="16" t="s">
        <v>32</v>
      </c>
      <c r="Q202" s="16" t="s">
        <v>32</v>
      </c>
      <c r="R202" s="16">
        <v>401.86662313069542</v>
      </c>
      <c r="S202" s="16">
        <v>120.01743828996592</v>
      </c>
      <c r="T202" s="28" t="s">
        <v>434</v>
      </c>
    </row>
    <row r="203" spans="1:20" x14ac:dyDescent="0.25">
      <c r="A203" s="16">
        <v>200</v>
      </c>
      <c r="B203" s="33">
        <v>6059193</v>
      </c>
      <c r="C203" s="33">
        <v>583979</v>
      </c>
      <c r="D203" s="27" t="s">
        <v>424</v>
      </c>
      <c r="E203" s="15">
        <v>42900</v>
      </c>
      <c r="F203" s="16" t="s">
        <v>32</v>
      </c>
      <c r="G203" s="19" t="s">
        <v>56</v>
      </c>
      <c r="H203" s="16" t="s">
        <v>519</v>
      </c>
      <c r="I203" s="16" t="s">
        <v>32</v>
      </c>
      <c r="J203" s="16" t="s">
        <v>32</v>
      </c>
      <c r="K203" s="16" t="s">
        <v>32</v>
      </c>
      <c r="L203" s="16" t="s">
        <v>32</v>
      </c>
      <c r="M203" s="16" t="s">
        <v>32</v>
      </c>
      <c r="N203" s="16" t="s">
        <v>32</v>
      </c>
      <c r="O203" s="16" t="s">
        <v>32</v>
      </c>
      <c r="P203" s="16" t="s">
        <v>32</v>
      </c>
      <c r="Q203" s="16" t="s">
        <v>32</v>
      </c>
      <c r="R203" s="16">
        <v>424.66901398577517</v>
      </c>
      <c r="S203" s="16">
        <v>145.71367794086365</v>
      </c>
      <c r="T203" s="28" t="s">
        <v>434</v>
      </c>
    </row>
    <row r="204" spans="1:20" x14ac:dyDescent="0.25">
      <c r="A204" s="16">
        <v>201</v>
      </c>
      <c r="B204" s="33">
        <v>6059284</v>
      </c>
      <c r="C204" s="33">
        <v>584043</v>
      </c>
      <c r="D204" s="27" t="s">
        <v>424</v>
      </c>
      <c r="E204" s="15">
        <v>42900</v>
      </c>
      <c r="F204" s="16" t="s">
        <v>32</v>
      </c>
      <c r="G204" s="19" t="s">
        <v>56</v>
      </c>
      <c r="H204" s="16" t="s">
        <v>519</v>
      </c>
      <c r="I204" s="16" t="s">
        <v>32</v>
      </c>
      <c r="J204" s="16" t="s">
        <v>32</v>
      </c>
      <c r="K204" s="16" t="s">
        <v>32</v>
      </c>
      <c r="L204" s="16" t="s">
        <v>32</v>
      </c>
      <c r="M204" s="16" t="s">
        <v>32</v>
      </c>
      <c r="N204" s="16" t="s">
        <v>32</v>
      </c>
      <c r="O204" s="16" t="s">
        <v>32</v>
      </c>
      <c r="P204" s="16" t="s">
        <v>32</v>
      </c>
      <c r="Q204" s="16" t="s">
        <v>32</v>
      </c>
      <c r="R204" s="16">
        <v>310.60334387277379</v>
      </c>
      <c r="S204" s="16">
        <v>124.61787106956326</v>
      </c>
      <c r="T204" s="28" t="s">
        <v>434</v>
      </c>
    </row>
    <row r="205" spans="1:20" x14ac:dyDescent="0.25">
      <c r="A205" s="16">
        <v>202</v>
      </c>
      <c r="B205" s="33">
        <v>6059388</v>
      </c>
      <c r="C205" s="33">
        <v>584113</v>
      </c>
      <c r="D205" s="27" t="s">
        <v>424</v>
      </c>
      <c r="E205" s="15">
        <v>42900</v>
      </c>
      <c r="F205" s="16" t="s">
        <v>32</v>
      </c>
      <c r="G205" s="19" t="s">
        <v>56</v>
      </c>
      <c r="H205" s="16" t="s">
        <v>519</v>
      </c>
      <c r="I205" s="16" t="s">
        <v>32</v>
      </c>
      <c r="J205" s="16" t="s">
        <v>32</v>
      </c>
      <c r="K205" s="16" t="s">
        <v>32</v>
      </c>
      <c r="L205" s="16" t="s">
        <v>32</v>
      </c>
      <c r="M205" s="16" t="s">
        <v>32</v>
      </c>
      <c r="N205" s="16" t="s">
        <v>32</v>
      </c>
      <c r="O205" s="16" t="s">
        <v>32</v>
      </c>
      <c r="P205" s="16" t="s">
        <v>32</v>
      </c>
      <c r="Q205" s="16" t="s">
        <v>32</v>
      </c>
      <c r="R205" s="16">
        <v>493.1802198409992</v>
      </c>
      <c r="S205" s="16">
        <v>195.98024168204824</v>
      </c>
      <c r="T205" s="28" t="s">
        <v>434</v>
      </c>
    </row>
    <row r="206" spans="1:20" x14ac:dyDescent="0.25">
      <c r="A206" s="16">
        <v>203</v>
      </c>
      <c r="B206" s="33">
        <v>6059490</v>
      </c>
      <c r="C206" s="33">
        <v>584181</v>
      </c>
      <c r="D206" s="27" t="s">
        <v>424</v>
      </c>
      <c r="E206" s="15">
        <v>42900</v>
      </c>
      <c r="F206" s="16" t="s">
        <v>32</v>
      </c>
      <c r="G206" s="19" t="s">
        <v>56</v>
      </c>
      <c r="H206" s="16" t="s">
        <v>519</v>
      </c>
      <c r="I206" s="16" t="s">
        <v>32</v>
      </c>
      <c r="J206" s="16" t="s">
        <v>32</v>
      </c>
      <c r="K206" s="16" t="s">
        <v>32</v>
      </c>
      <c r="L206" s="16" t="s">
        <v>32</v>
      </c>
      <c r="M206" s="16" t="s">
        <v>32</v>
      </c>
      <c r="N206" s="16" t="s">
        <v>32</v>
      </c>
      <c r="O206" s="16" t="s">
        <v>32</v>
      </c>
      <c r="P206" s="16" t="s">
        <v>32</v>
      </c>
      <c r="Q206" s="16" t="s">
        <v>32</v>
      </c>
      <c r="R206" s="16">
        <v>375.17321464202422</v>
      </c>
      <c r="S206" s="16">
        <v>102.25056087759039</v>
      </c>
      <c r="T206" s="28" t="s">
        <v>434</v>
      </c>
    </row>
    <row r="207" spans="1:20" x14ac:dyDescent="0.25">
      <c r="A207" s="16">
        <v>204</v>
      </c>
      <c r="B207" s="33">
        <v>6059600</v>
      </c>
      <c r="C207" s="33">
        <v>584220</v>
      </c>
      <c r="D207" s="27" t="s">
        <v>424</v>
      </c>
      <c r="E207" s="15">
        <v>42900</v>
      </c>
      <c r="F207" s="16" t="s">
        <v>32</v>
      </c>
      <c r="G207" s="19" t="s">
        <v>56</v>
      </c>
      <c r="H207" s="16" t="s">
        <v>519</v>
      </c>
      <c r="I207" s="16" t="s">
        <v>32</v>
      </c>
      <c r="J207" s="16" t="s">
        <v>32</v>
      </c>
      <c r="K207" s="16" t="s">
        <v>32</v>
      </c>
      <c r="L207" s="16" t="s">
        <v>32</v>
      </c>
      <c r="M207" s="16" t="s">
        <v>32</v>
      </c>
      <c r="N207" s="16" t="s">
        <v>32</v>
      </c>
      <c r="O207" s="16" t="s">
        <v>32</v>
      </c>
      <c r="P207" s="16" t="s">
        <v>32</v>
      </c>
      <c r="Q207" s="16" t="s">
        <v>32</v>
      </c>
      <c r="R207" s="16">
        <v>354.63197764780699</v>
      </c>
      <c r="S207" s="16">
        <v>123.37800467985535</v>
      </c>
      <c r="T207" s="28" t="s">
        <v>434</v>
      </c>
    </row>
    <row r="208" spans="1:20" x14ac:dyDescent="0.25">
      <c r="A208" s="16">
        <v>205</v>
      </c>
      <c r="B208" s="34">
        <v>6052749</v>
      </c>
      <c r="C208" s="34">
        <v>577557</v>
      </c>
      <c r="D208" s="27" t="s">
        <v>424</v>
      </c>
      <c r="E208" s="15">
        <v>42884</v>
      </c>
      <c r="F208" s="16" t="s">
        <v>32</v>
      </c>
      <c r="G208" s="19" t="s">
        <v>56</v>
      </c>
      <c r="H208" s="16" t="s">
        <v>520</v>
      </c>
      <c r="I208" s="16" t="s">
        <v>32</v>
      </c>
      <c r="J208" s="16" t="s">
        <v>32</v>
      </c>
      <c r="K208" s="16" t="s">
        <v>32</v>
      </c>
      <c r="L208" s="16" t="s">
        <v>32</v>
      </c>
      <c r="M208" s="16" t="s">
        <v>32</v>
      </c>
      <c r="N208" s="16" t="s">
        <v>32</v>
      </c>
      <c r="O208" s="16" t="s">
        <v>32</v>
      </c>
      <c r="P208" s="16" t="s">
        <v>32</v>
      </c>
      <c r="Q208" s="16" t="s">
        <v>32</v>
      </c>
      <c r="R208" s="16">
        <v>-765.17609377044391</v>
      </c>
      <c r="S208" s="16">
        <v>90.370370370370367</v>
      </c>
      <c r="T208" s="28" t="s">
        <v>435</v>
      </c>
    </row>
    <row r="209" spans="1:20" x14ac:dyDescent="0.25">
      <c r="A209" s="16">
        <v>206</v>
      </c>
      <c r="B209" s="34">
        <v>6052860</v>
      </c>
      <c r="C209" s="34">
        <v>577653</v>
      </c>
      <c r="D209" s="27" t="s">
        <v>424</v>
      </c>
      <c r="E209" s="15">
        <v>42884</v>
      </c>
      <c r="F209" s="16" t="s">
        <v>32</v>
      </c>
      <c r="G209" s="19" t="s">
        <v>56</v>
      </c>
      <c r="H209" s="16" t="s">
        <v>520</v>
      </c>
      <c r="I209" s="16" t="s">
        <v>32</v>
      </c>
      <c r="J209" s="16" t="s">
        <v>32</v>
      </c>
      <c r="K209" s="16" t="s">
        <v>32</v>
      </c>
      <c r="L209" s="16" t="s">
        <v>32</v>
      </c>
      <c r="M209" s="16" t="s">
        <v>32</v>
      </c>
      <c r="N209" s="16" t="s">
        <v>32</v>
      </c>
      <c r="O209" s="16" t="s">
        <v>32</v>
      </c>
      <c r="P209" s="16" t="s">
        <v>32</v>
      </c>
      <c r="Q209" s="16" t="s">
        <v>32</v>
      </c>
      <c r="R209" s="16">
        <v>-1173.79053840296</v>
      </c>
      <c r="S209" s="16">
        <v>123.7037037037037</v>
      </c>
      <c r="T209" s="28" t="s">
        <v>435</v>
      </c>
    </row>
    <row r="210" spans="1:20" x14ac:dyDescent="0.25">
      <c r="A210" s="16">
        <v>207</v>
      </c>
      <c r="B210" s="34">
        <v>6052960</v>
      </c>
      <c r="C210" s="34">
        <v>577772</v>
      </c>
      <c r="D210" s="27" t="s">
        <v>424</v>
      </c>
      <c r="E210" s="15">
        <v>42884</v>
      </c>
      <c r="F210" s="16" t="s">
        <v>32</v>
      </c>
      <c r="G210" s="19" t="s">
        <v>56</v>
      </c>
      <c r="H210" s="16" t="s">
        <v>520</v>
      </c>
      <c r="I210" s="16" t="s">
        <v>32</v>
      </c>
      <c r="J210" s="16" t="s">
        <v>32</v>
      </c>
      <c r="K210" s="16" t="s">
        <v>32</v>
      </c>
      <c r="L210" s="16" t="s">
        <v>32</v>
      </c>
      <c r="M210" s="16" t="s">
        <v>32</v>
      </c>
      <c r="N210" s="16" t="s">
        <v>32</v>
      </c>
      <c r="O210" s="16" t="s">
        <v>32</v>
      </c>
      <c r="P210" s="16" t="s">
        <v>32</v>
      </c>
      <c r="Q210" s="16" t="s">
        <v>32</v>
      </c>
      <c r="R210" s="16">
        <v>-822.15729224271115</v>
      </c>
      <c r="S210" s="16">
        <v>68.341476228001056</v>
      </c>
      <c r="T210" s="28" t="s">
        <v>435</v>
      </c>
    </row>
    <row r="211" spans="1:20" x14ac:dyDescent="0.25">
      <c r="A211" s="16">
        <v>208</v>
      </c>
      <c r="B211" s="34">
        <v>6053013</v>
      </c>
      <c r="C211" s="34">
        <v>577913</v>
      </c>
      <c r="D211" s="27" t="s">
        <v>424</v>
      </c>
      <c r="E211" s="15">
        <v>42884</v>
      </c>
      <c r="F211" s="16" t="s">
        <v>32</v>
      </c>
      <c r="G211" s="19" t="s">
        <v>56</v>
      </c>
      <c r="H211" s="16" t="s">
        <v>520</v>
      </c>
      <c r="I211" s="16" t="s">
        <v>32</v>
      </c>
      <c r="J211" s="16" t="s">
        <v>32</v>
      </c>
      <c r="K211" s="16" t="s">
        <v>32</v>
      </c>
      <c r="L211" s="16" t="s">
        <v>32</v>
      </c>
      <c r="M211" s="16" t="s">
        <v>32</v>
      </c>
      <c r="N211" s="16" t="s">
        <v>32</v>
      </c>
      <c r="O211" s="16" t="s">
        <v>32</v>
      </c>
      <c r="P211" s="16" t="s">
        <v>32</v>
      </c>
      <c r="Q211" s="16" t="s">
        <v>32</v>
      </c>
      <c r="R211" s="16">
        <v>-1000.3740842298633</v>
      </c>
      <c r="S211" s="16">
        <v>155.63588941053729</v>
      </c>
      <c r="T211" s="28" t="s">
        <v>435</v>
      </c>
    </row>
    <row r="212" spans="1:20" x14ac:dyDescent="0.25">
      <c r="A212" s="16">
        <v>209</v>
      </c>
      <c r="B212" s="34">
        <v>6053049</v>
      </c>
      <c r="C212" s="34">
        <v>578062</v>
      </c>
      <c r="D212" s="27" t="s">
        <v>424</v>
      </c>
      <c r="E212" s="15">
        <v>42884</v>
      </c>
      <c r="F212" s="16" t="s">
        <v>32</v>
      </c>
      <c r="G212" s="19" t="s">
        <v>56</v>
      </c>
      <c r="H212" s="16" t="s">
        <v>520</v>
      </c>
      <c r="I212" s="16" t="s">
        <v>32</v>
      </c>
      <c r="J212" s="16" t="s">
        <v>32</v>
      </c>
      <c r="K212" s="16" t="s">
        <v>32</v>
      </c>
      <c r="L212" s="16" t="s">
        <v>32</v>
      </c>
      <c r="M212" s="16" t="s">
        <v>32</v>
      </c>
      <c r="N212" s="16" t="s">
        <v>32</v>
      </c>
      <c r="O212" s="16" t="s">
        <v>32</v>
      </c>
      <c r="P212" s="16" t="s">
        <v>32</v>
      </c>
      <c r="Q212" s="16" t="s">
        <v>32</v>
      </c>
      <c r="R212" s="16">
        <v>-888.93344790373862</v>
      </c>
      <c r="S212" s="16">
        <v>95.15179968701095</v>
      </c>
      <c r="T212" s="28" t="s">
        <v>435</v>
      </c>
    </row>
    <row r="213" spans="1:20" x14ac:dyDescent="0.25">
      <c r="A213" s="16">
        <v>210</v>
      </c>
      <c r="B213" s="34">
        <v>6053089</v>
      </c>
      <c r="C213" s="34">
        <v>578205</v>
      </c>
      <c r="D213" s="27" t="s">
        <v>424</v>
      </c>
      <c r="E213" s="15">
        <v>42884</v>
      </c>
      <c r="F213" s="16" t="s">
        <v>32</v>
      </c>
      <c r="G213" s="19" t="s">
        <v>56</v>
      </c>
      <c r="H213" s="16" t="s">
        <v>520</v>
      </c>
      <c r="I213" s="16" t="s">
        <v>32</v>
      </c>
      <c r="J213" s="16" t="s">
        <v>32</v>
      </c>
      <c r="K213" s="16" t="s">
        <v>32</v>
      </c>
      <c r="L213" s="16" t="s">
        <v>32</v>
      </c>
      <c r="M213" s="16" t="s">
        <v>32</v>
      </c>
      <c r="N213" s="16" t="s">
        <v>32</v>
      </c>
      <c r="O213" s="16" t="s">
        <v>32</v>
      </c>
      <c r="P213" s="16" t="s">
        <v>32</v>
      </c>
      <c r="Q213" s="16" t="s">
        <v>32</v>
      </c>
      <c r="R213" s="16">
        <v>-1017.6321519191958</v>
      </c>
      <c r="S213" s="16">
        <v>113.33333333333333</v>
      </c>
      <c r="T213" s="28" t="s">
        <v>435</v>
      </c>
    </row>
    <row r="214" spans="1:20" x14ac:dyDescent="0.25">
      <c r="A214" s="16">
        <v>211</v>
      </c>
      <c r="B214" s="34">
        <v>6053166</v>
      </c>
      <c r="C214" s="34">
        <v>578336</v>
      </c>
      <c r="D214" s="27" t="s">
        <v>424</v>
      </c>
      <c r="E214" s="15">
        <v>42884</v>
      </c>
      <c r="F214" s="16" t="s">
        <v>32</v>
      </c>
      <c r="G214" s="19" t="s">
        <v>56</v>
      </c>
      <c r="H214" s="16" t="s">
        <v>520</v>
      </c>
      <c r="I214" s="16" t="s">
        <v>32</v>
      </c>
      <c r="J214" s="16" t="s">
        <v>32</v>
      </c>
      <c r="K214" s="16" t="s">
        <v>32</v>
      </c>
      <c r="L214" s="16" t="s">
        <v>32</v>
      </c>
      <c r="M214" s="16" t="s">
        <v>32</v>
      </c>
      <c r="N214" s="16" t="s">
        <v>32</v>
      </c>
      <c r="O214" s="16" t="s">
        <v>32</v>
      </c>
      <c r="P214" s="16" t="s">
        <v>32</v>
      </c>
      <c r="Q214" s="16" t="s">
        <v>32</v>
      </c>
      <c r="R214" s="16">
        <v>-684.49426075383246</v>
      </c>
      <c r="S214" s="16">
        <v>61.481481481481481</v>
      </c>
      <c r="T214" s="28" t="s">
        <v>435</v>
      </c>
    </row>
    <row r="215" spans="1:20" x14ac:dyDescent="0.25">
      <c r="A215" s="16">
        <v>212</v>
      </c>
      <c r="B215" s="34">
        <v>6053253</v>
      </c>
      <c r="C215" s="34">
        <v>578457</v>
      </c>
      <c r="D215" s="27" t="s">
        <v>424</v>
      </c>
      <c r="E215" s="15">
        <v>42884</v>
      </c>
      <c r="F215" s="16" t="s">
        <v>32</v>
      </c>
      <c r="G215" s="19" t="s">
        <v>56</v>
      </c>
      <c r="H215" s="16" t="s">
        <v>520</v>
      </c>
      <c r="I215" s="16" t="s">
        <v>32</v>
      </c>
      <c r="J215" s="16" t="s">
        <v>32</v>
      </c>
      <c r="K215" s="16" t="s">
        <v>32</v>
      </c>
      <c r="L215" s="16" t="s">
        <v>32</v>
      </c>
      <c r="M215" s="16" t="s">
        <v>32</v>
      </c>
      <c r="N215" s="16" t="s">
        <v>32</v>
      </c>
      <c r="O215" s="16" t="s">
        <v>32</v>
      </c>
      <c r="P215" s="16" t="s">
        <v>32</v>
      </c>
      <c r="Q215" s="16" t="s">
        <v>32</v>
      </c>
      <c r="R215" s="16">
        <v>-1102.4759967002117</v>
      </c>
      <c r="S215" s="16">
        <v>123.87892141433215</v>
      </c>
      <c r="T215" s="28" t="s">
        <v>435</v>
      </c>
    </row>
    <row r="216" spans="1:20" x14ac:dyDescent="0.25">
      <c r="A216" s="16">
        <v>213</v>
      </c>
      <c r="B216" s="34">
        <v>6053350</v>
      </c>
      <c r="C216" s="34">
        <v>578576</v>
      </c>
      <c r="D216" s="27" t="s">
        <v>424</v>
      </c>
      <c r="E216" s="15">
        <v>42884</v>
      </c>
      <c r="F216" s="16" t="s">
        <v>32</v>
      </c>
      <c r="G216" s="19" t="s">
        <v>56</v>
      </c>
      <c r="H216" s="16" t="s">
        <v>520</v>
      </c>
      <c r="I216" s="16" t="s">
        <v>32</v>
      </c>
      <c r="J216" s="16" t="s">
        <v>32</v>
      </c>
      <c r="K216" s="16" t="s">
        <v>32</v>
      </c>
      <c r="L216" s="16" t="s">
        <v>32</v>
      </c>
      <c r="M216" s="16" t="s">
        <v>32</v>
      </c>
      <c r="N216" s="16" t="s">
        <v>32</v>
      </c>
      <c r="O216" s="16" t="s">
        <v>32</v>
      </c>
      <c r="P216" s="16" t="s">
        <v>32</v>
      </c>
      <c r="Q216" s="16" t="s">
        <v>32</v>
      </c>
      <c r="R216" s="16">
        <v>-659.40053703345995</v>
      </c>
      <c r="S216" s="16">
        <v>63.793935578638106</v>
      </c>
      <c r="T216" s="28" t="s">
        <v>435</v>
      </c>
    </row>
    <row r="217" spans="1:20" x14ac:dyDescent="0.25">
      <c r="A217" s="16">
        <v>214</v>
      </c>
      <c r="B217" s="34">
        <v>6053455</v>
      </c>
      <c r="C217" s="34">
        <v>578684</v>
      </c>
      <c r="D217" s="27" t="s">
        <v>424</v>
      </c>
      <c r="E217" s="15">
        <v>42884</v>
      </c>
      <c r="F217" s="16" t="s">
        <v>32</v>
      </c>
      <c r="G217" s="19" t="s">
        <v>56</v>
      </c>
      <c r="H217" s="16" t="s">
        <v>520</v>
      </c>
      <c r="I217" s="16" t="s">
        <v>32</v>
      </c>
      <c r="J217" s="16" t="s">
        <v>32</v>
      </c>
      <c r="K217" s="16" t="s">
        <v>32</v>
      </c>
      <c r="L217" s="16" t="s">
        <v>32</v>
      </c>
      <c r="M217" s="16" t="s">
        <v>32</v>
      </c>
      <c r="N217" s="16" t="s">
        <v>32</v>
      </c>
      <c r="O217" s="16" t="s">
        <v>32</v>
      </c>
      <c r="P217" s="16" t="s">
        <v>32</v>
      </c>
      <c r="Q217" s="16" t="s">
        <v>32</v>
      </c>
      <c r="R217" s="16">
        <v>64.164306800000006</v>
      </c>
      <c r="S217" s="16">
        <v>116.70689024708771</v>
      </c>
      <c r="T217" s="28" t="s">
        <v>435</v>
      </c>
    </row>
    <row r="218" spans="1:20" x14ac:dyDescent="0.25">
      <c r="A218" s="16">
        <v>215</v>
      </c>
      <c r="B218" s="34">
        <v>6053560</v>
      </c>
      <c r="C218" s="34">
        <v>578787</v>
      </c>
      <c r="D218" s="27" t="s">
        <v>424</v>
      </c>
      <c r="E218" s="15">
        <v>42884</v>
      </c>
      <c r="F218" s="16" t="s">
        <v>32</v>
      </c>
      <c r="G218" s="19" t="s">
        <v>56</v>
      </c>
      <c r="H218" s="16" t="s">
        <v>520</v>
      </c>
      <c r="I218" s="16" t="s">
        <v>32</v>
      </c>
      <c r="J218" s="16" t="s">
        <v>32</v>
      </c>
      <c r="K218" s="16" t="s">
        <v>32</v>
      </c>
      <c r="L218" s="16" t="s">
        <v>32</v>
      </c>
      <c r="M218" s="16" t="s">
        <v>32</v>
      </c>
      <c r="N218" s="16" t="s">
        <v>32</v>
      </c>
      <c r="O218" s="16" t="s">
        <v>32</v>
      </c>
      <c r="P218" s="16" t="s">
        <v>32</v>
      </c>
      <c r="Q218" s="16" t="s">
        <v>32</v>
      </c>
      <c r="R218" s="16">
        <v>64.164306800000006</v>
      </c>
      <c r="S218" s="16">
        <v>57.19884423430522</v>
      </c>
      <c r="T218" s="28" t="s">
        <v>435</v>
      </c>
    </row>
    <row r="219" spans="1:20" x14ac:dyDescent="0.25">
      <c r="A219" s="16">
        <v>216</v>
      </c>
      <c r="B219" s="34">
        <v>6053664</v>
      </c>
      <c r="C219" s="34">
        <v>578898</v>
      </c>
      <c r="D219" s="27" t="s">
        <v>424</v>
      </c>
      <c r="E219" s="15">
        <v>42884</v>
      </c>
      <c r="F219" s="16" t="s">
        <v>32</v>
      </c>
      <c r="G219" s="19" t="s">
        <v>56</v>
      </c>
      <c r="H219" s="16" t="s">
        <v>520</v>
      </c>
      <c r="I219" s="16" t="s">
        <v>32</v>
      </c>
      <c r="J219" s="16" t="s">
        <v>32</v>
      </c>
      <c r="K219" s="16" t="s">
        <v>32</v>
      </c>
      <c r="L219" s="16" t="s">
        <v>32</v>
      </c>
      <c r="M219" s="16" t="s">
        <v>32</v>
      </c>
      <c r="N219" s="16" t="s">
        <v>32</v>
      </c>
      <c r="O219" s="16" t="s">
        <v>32</v>
      </c>
      <c r="P219" s="16" t="s">
        <v>32</v>
      </c>
      <c r="Q219" s="16" t="s">
        <v>32</v>
      </c>
      <c r="R219" s="16">
        <v>64.164306800000006</v>
      </c>
      <c r="S219" s="16">
        <v>88.76333961079726</v>
      </c>
      <c r="T219" s="28" t="s">
        <v>435</v>
      </c>
    </row>
    <row r="220" spans="1:20" x14ac:dyDescent="0.25">
      <c r="A220" s="16">
        <v>217</v>
      </c>
      <c r="B220" s="34">
        <v>6053763</v>
      </c>
      <c r="C220" s="34">
        <v>579010</v>
      </c>
      <c r="D220" s="27" t="s">
        <v>424</v>
      </c>
      <c r="E220" s="15">
        <v>42884</v>
      </c>
      <c r="F220" s="16" t="s">
        <v>32</v>
      </c>
      <c r="G220" s="19" t="s">
        <v>56</v>
      </c>
      <c r="H220" s="16" t="s">
        <v>520</v>
      </c>
      <c r="I220" s="16" t="s">
        <v>32</v>
      </c>
      <c r="J220" s="16" t="s">
        <v>32</v>
      </c>
      <c r="K220" s="16" t="s">
        <v>32</v>
      </c>
      <c r="L220" s="16" t="s">
        <v>32</v>
      </c>
      <c r="M220" s="16" t="s">
        <v>32</v>
      </c>
      <c r="N220" s="16" t="s">
        <v>32</v>
      </c>
      <c r="O220" s="16" t="s">
        <v>32</v>
      </c>
      <c r="P220" s="16" t="s">
        <v>32</v>
      </c>
      <c r="Q220" s="16" t="s">
        <v>32</v>
      </c>
      <c r="R220" s="16">
        <v>64.164306800000006</v>
      </c>
      <c r="S220" s="16">
        <v>120.16997167138808</v>
      </c>
      <c r="T220" s="28" t="s">
        <v>435</v>
      </c>
    </row>
    <row r="221" spans="1:20" x14ac:dyDescent="0.25">
      <c r="A221" s="16">
        <v>218</v>
      </c>
      <c r="B221" s="34">
        <v>6053863</v>
      </c>
      <c r="C221" s="34">
        <v>579126</v>
      </c>
      <c r="D221" s="27" t="s">
        <v>424</v>
      </c>
      <c r="E221" s="15">
        <v>42884</v>
      </c>
      <c r="F221" s="16" t="s">
        <v>32</v>
      </c>
      <c r="G221" s="19" t="s">
        <v>56</v>
      </c>
      <c r="H221" s="16" t="s">
        <v>520</v>
      </c>
      <c r="I221" s="16" t="s">
        <v>32</v>
      </c>
      <c r="J221" s="16" t="s">
        <v>32</v>
      </c>
      <c r="K221" s="16" t="s">
        <v>32</v>
      </c>
      <c r="L221" s="16" t="s">
        <v>32</v>
      </c>
      <c r="M221" s="16" t="s">
        <v>32</v>
      </c>
      <c r="N221" s="16" t="s">
        <v>32</v>
      </c>
      <c r="O221" s="16" t="s">
        <v>32</v>
      </c>
      <c r="P221" s="16" t="s">
        <v>32</v>
      </c>
      <c r="Q221" s="16" t="s">
        <v>32</v>
      </c>
      <c r="R221" s="16">
        <v>64.164306800000006</v>
      </c>
      <c r="S221" s="16">
        <v>169.84984984984985</v>
      </c>
      <c r="T221" s="28" t="s">
        <v>435</v>
      </c>
    </row>
    <row r="222" spans="1:20" x14ac:dyDescent="0.25">
      <c r="A222" s="16">
        <v>219</v>
      </c>
      <c r="B222" s="34">
        <v>6053958</v>
      </c>
      <c r="C222" s="34">
        <v>579240</v>
      </c>
      <c r="D222" s="27" t="s">
        <v>424</v>
      </c>
      <c r="E222" s="15">
        <v>42884</v>
      </c>
      <c r="F222" s="16" t="s">
        <v>32</v>
      </c>
      <c r="G222" s="19" t="s">
        <v>56</v>
      </c>
      <c r="H222" s="16" t="s">
        <v>520</v>
      </c>
      <c r="I222" s="16" t="s">
        <v>32</v>
      </c>
      <c r="J222" s="16" t="s">
        <v>32</v>
      </c>
      <c r="K222" s="16" t="s">
        <v>32</v>
      </c>
      <c r="L222" s="16" t="s">
        <v>32</v>
      </c>
      <c r="M222" s="16" t="s">
        <v>32</v>
      </c>
      <c r="N222" s="16" t="s">
        <v>32</v>
      </c>
      <c r="O222" s="16" t="s">
        <v>32</v>
      </c>
      <c r="P222" s="16" t="s">
        <v>32</v>
      </c>
      <c r="Q222" s="16" t="s">
        <v>32</v>
      </c>
      <c r="R222" s="16">
        <v>64.164306800000006</v>
      </c>
      <c r="S222" s="16">
        <v>109.62962962962962</v>
      </c>
      <c r="T222" s="28" t="s">
        <v>435</v>
      </c>
    </row>
    <row r="223" spans="1:20" x14ac:dyDescent="0.25">
      <c r="A223" s="16">
        <v>220</v>
      </c>
      <c r="B223" s="34">
        <v>6054052</v>
      </c>
      <c r="C223" s="34">
        <v>579356</v>
      </c>
      <c r="D223" s="27" t="s">
        <v>424</v>
      </c>
      <c r="E223" s="15">
        <v>42884</v>
      </c>
      <c r="F223" s="16" t="s">
        <v>32</v>
      </c>
      <c r="G223" s="19" t="s">
        <v>56</v>
      </c>
      <c r="H223" s="16" t="s">
        <v>520</v>
      </c>
      <c r="I223" s="16" t="s">
        <v>32</v>
      </c>
      <c r="J223" s="16" t="s">
        <v>32</v>
      </c>
      <c r="K223" s="16" t="s">
        <v>32</v>
      </c>
      <c r="L223" s="16" t="s">
        <v>32</v>
      </c>
      <c r="M223" s="16" t="s">
        <v>32</v>
      </c>
      <c r="N223" s="16" t="s">
        <v>32</v>
      </c>
      <c r="O223" s="16" t="s">
        <v>32</v>
      </c>
      <c r="P223" s="16" t="s">
        <v>32</v>
      </c>
      <c r="Q223" s="16" t="s">
        <v>32</v>
      </c>
      <c r="R223" s="16">
        <v>64.164306800000006</v>
      </c>
      <c r="S223" s="16">
        <v>130.18623142916928</v>
      </c>
      <c r="T223" s="28" t="s">
        <v>435</v>
      </c>
    </row>
    <row r="224" spans="1:20" x14ac:dyDescent="0.25">
      <c r="A224" s="16">
        <v>221</v>
      </c>
      <c r="B224" s="34">
        <v>6054147</v>
      </c>
      <c r="C224" s="34">
        <v>579477</v>
      </c>
      <c r="D224" s="27" t="s">
        <v>424</v>
      </c>
      <c r="E224" s="15">
        <v>42884</v>
      </c>
      <c r="F224" s="16" t="s">
        <v>32</v>
      </c>
      <c r="G224" s="19" t="s">
        <v>56</v>
      </c>
      <c r="H224" s="16" t="s">
        <v>520</v>
      </c>
      <c r="I224" s="16" t="s">
        <v>32</v>
      </c>
      <c r="J224" s="16" t="s">
        <v>32</v>
      </c>
      <c r="K224" s="16" t="s">
        <v>32</v>
      </c>
      <c r="L224" s="16" t="s">
        <v>32</v>
      </c>
      <c r="M224" s="16" t="s">
        <v>32</v>
      </c>
      <c r="N224" s="16" t="s">
        <v>32</v>
      </c>
      <c r="O224" s="16" t="s">
        <v>32</v>
      </c>
      <c r="P224" s="16" t="s">
        <v>32</v>
      </c>
      <c r="Q224" s="16" t="s">
        <v>32</v>
      </c>
      <c r="R224" s="16">
        <v>64.164306800000006</v>
      </c>
      <c r="S224" s="16">
        <v>150.05411084843706</v>
      </c>
      <c r="T224" s="28" t="s">
        <v>435</v>
      </c>
    </row>
    <row r="225" spans="1:20" x14ac:dyDescent="0.25">
      <c r="A225" s="16">
        <v>222</v>
      </c>
      <c r="B225" s="34">
        <v>6054240</v>
      </c>
      <c r="C225" s="34">
        <v>579592</v>
      </c>
      <c r="D225" s="27" t="s">
        <v>424</v>
      </c>
      <c r="E225" s="15">
        <v>42884</v>
      </c>
      <c r="F225" s="16" t="s">
        <v>32</v>
      </c>
      <c r="G225" s="19" t="s">
        <v>56</v>
      </c>
      <c r="H225" s="16" t="s">
        <v>520</v>
      </c>
      <c r="I225" s="16" t="s">
        <v>32</v>
      </c>
      <c r="J225" s="16" t="s">
        <v>32</v>
      </c>
      <c r="K225" s="16" t="s">
        <v>32</v>
      </c>
      <c r="L225" s="16" t="s">
        <v>32</v>
      </c>
      <c r="M225" s="16" t="s">
        <v>32</v>
      </c>
      <c r="N225" s="16" t="s">
        <v>32</v>
      </c>
      <c r="O225" s="16" t="s">
        <v>32</v>
      </c>
      <c r="P225" s="16" t="s">
        <v>32</v>
      </c>
      <c r="Q225" s="16" t="s">
        <v>32</v>
      </c>
      <c r="R225" s="16">
        <v>64.164306800000006</v>
      </c>
      <c r="S225" s="16">
        <v>135.55555555555554</v>
      </c>
      <c r="T225" s="28" t="s">
        <v>435</v>
      </c>
    </row>
    <row r="226" spans="1:20" x14ac:dyDescent="0.25">
      <c r="A226" s="16">
        <v>223</v>
      </c>
      <c r="B226" s="34">
        <v>6054348</v>
      </c>
      <c r="C226" s="34">
        <v>579729</v>
      </c>
      <c r="D226" s="27" t="s">
        <v>424</v>
      </c>
      <c r="E226" s="15">
        <v>42884</v>
      </c>
      <c r="F226" s="16" t="s">
        <v>32</v>
      </c>
      <c r="G226" s="19" t="s">
        <v>56</v>
      </c>
      <c r="H226" s="16" t="s">
        <v>520</v>
      </c>
      <c r="I226" s="16" t="s">
        <v>32</v>
      </c>
      <c r="J226" s="16" t="s">
        <v>32</v>
      </c>
      <c r="K226" s="16" t="s">
        <v>32</v>
      </c>
      <c r="L226" s="16" t="s">
        <v>32</v>
      </c>
      <c r="M226" s="16" t="s">
        <v>32</v>
      </c>
      <c r="N226" s="16" t="s">
        <v>32</v>
      </c>
      <c r="O226" s="16" t="s">
        <v>32</v>
      </c>
      <c r="P226" s="16" t="s">
        <v>32</v>
      </c>
      <c r="Q226" s="16" t="s">
        <v>32</v>
      </c>
      <c r="R226" s="16">
        <v>64.164306800000006</v>
      </c>
      <c r="S226" s="16">
        <v>145.71981586105875</v>
      </c>
      <c r="T226" s="28" t="s">
        <v>435</v>
      </c>
    </row>
    <row r="227" spans="1:20" x14ac:dyDescent="0.25">
      <c r="A227" s="16">
        <v>224</v>
      </c>
      <c r="B227" s="34">
        <v>6054409</v>
      </c>
      <c r="C227" s="34">
        <v>579845</v>
      </c>
      <c r="D227" s="27" t="s">
        <v>424</v>
      </c>
      <c r="E227" s="15">
        <v>42884</v>
      </c>
      <c r="F227" s="16" t="s">
        <v>32</v>
      </c>
      <c r="G227" s="19" t="s">
        <v>56</v>
      </c>
      <c r="H227" s="16" t="s">
        <v>520</v>
      </c>
      <c r="I227" s="16" t="s">
        <v>32</v>
      </c>
      <c r="J227" s="16" t="s">
        <v>32</v>
      </c>
      <c r="K227" s="16" t="s">
        <v>32</v>
      </c>
      <c r="L227" s="16" t="s">
        <v>32</v>
      </c>
      <c r="M227" s="16" t="s">
        <v>32</v>
      </c>
      <c r="N227" s="16" t="s">
        <v>32</v>
      </c>
      <c r="O227" s="16" t="s">
        <v>32</v>
      </c>
      <c r="P227" s="16" t="s">
        <v>32</v>
      </c>
      <c r="Q227" s="16" t="s">
        <v>32</v>
      </c>
      <c r="R227" s="16">
        <v>64.164306800000006</v>
      </c>
      <c r="S227" s="16">
        <v>138.16863672182819</v>
      </c>
      <c r="T227" s="28" t="s">
        <v>435</v>
      </c>
    </row>
    <row r="228" spans="1:20" x14ac:dyDescent="0.25">
      <c r="A228" s="16">
        <v>225</v>
      </c>
      <c r="B228" s="34">
        <v>6054475</v>
      </c>
      <c r="C228" s="34">
        <v>579980</v>
      </c>
      <c r="D228" s="27" t="s">
        <v>424</v>
      </c>
      <c r="E228" s="15">
        <v>42884</v>
      </c>
      <c r="F228" s="16" t="s">
        <v>32</v>
      </c>
      <c r="G228" s="19" t="s">
        <v>56</v>
      </c>
      <c r="H228" s="16" t="s">
        <v>520</v>
      </c>
      <c r="I228" s="16" t="s">
        <v>32</v>
      </c>
      <c r="J228" s="16" t="s">
        <v>32</v>
      </c>
      <c r="K228" s="16" t="s">
        <v>32</v>
      </c>
      <c r="L228" s="16" t="s">
        <v>32</v>
      </c>
      <c r="M228" s="16" t="s">
        <v>32</v>
      </c>
      <c r="N228" s="16" t="s">
        <v>32</v>
      </c>
      <c r="O228" s="16" t="s">
        <v>32</v>
      </c>
      <c r="P228" s="16" t="s">
        <v>32</v>
      </c>
      <c r="Q228" s="16" t="s">
        <v>32</v>
      </c>
      <c r="R228" s="16">
        <v>64.164306800000006</v>
      </c>
      <c r="S228" s="16">
        <v>120.9117616199769</v>
      </c>
      <c r="T228" s="28" t="s">
        <v>435</v>
      </c>
    </row>
    <row r="229" spans="1:20" x14ac:dyDescent="0.25">
      <c r="A229" s="16">
        <v>226</v>
      </c>
      <c r="B229" s="34">
        <v>6054541</v>
      </c>
      <c r="C229" s="34">
        <v>580113</v>
      </c>
      <c r="D229" s="27" t="s">
        <v>424</v>
      </c>
      <c r="E229" s="15">
        <v>42884</v>
      </c>
      <c r="F229" s="16" t="s">
        <v>32</v>
      </c>
      <c r="G229" s="19" t="s">
        <v>56</v>
      </c>
      <c r="H229" s="16" t="s">
        <v>520</v>
      </c>
      <c r="I229" s="16" t="s">
        <v>32</v>
      </c>
      <c r="J229" s="16" t="s">
        <v>32</v>
      </c>
      <c r="K229" s="16" t="s">
        <v>32</v>
      </c>
      <c r="L229" s="16" t="s">
        <v>32</v>
      </c>
      <c r="M229" s="16" t="s">
        <v>32</v>
      </c>
      <c r="N229" s="16" t="s">
        <v>32</v>
      </c>
      <c r="O229" s="16" t="s">
        <v>32</v>
      </c>
      <c r="P229" s="16" t="s">
        <v>32</v>
      </c>
      <c r="Q229" s="16" t="s">
        <v>32</v>
      </c>
      <c r="R229" s="16">
        <v>64.164306800000006</v>
      </c>
      <c r="S229" s="16">
        <v>117.77777777777777</v>
      </c>
      <c r="T229" s="28" t="s">
        <v>435</v>
      </c>
    </row>
    <row r="230" spans="1:20" x14ac:dyDescent="0.25">
      <c r="A230" s="16">
        <v>227</v>
      </c>
      <c r="B230" s="34">
        <v>6054609</v>
      </c>
      <c r="C230" s="34">
        <v>580249</v>
      </c>
      <c r="D230" s="27" t="s">
        <v>424</v>
      </c>
      <c r="E230" s="15">
        <v>42884</v>
      </c>
      <c r="F230" s="16" t="s">
        <v>32</v>
      </c>
      <c r="G230" s="19" t="s">
        <v>56</v>
      </c>
      <c r="H230" s="16" t="s">
        <v>520</v>
      </c>
      <c r="I230" s="16" t="s">
        <v>32</v>
      </c>
      <c r="J230" s="16" t="s">
        <v>32</v>
      </c>
      <c r="K230" s="16" t="s">
        <v>32</v>
      </c>
      <c r="L230" s="16" t="s">
        <v>32</v>
      </c>
      <c r="M230" s="16" t="s">
        <v>32</v>
      </c>
      <c r="N230" s="16" t="s">
        <v>32</v>
      </c>
      <c r="O230" s="16" t="s">
        <v>32</v>
      </c>
      <c r="P230" s="16" t="s">
        <v>32</v>
      </c>
      <c r="Q230" s="16" t="s">
        <v>32</v>
      </c>
      <c r="R230" s="16">
        <v>64.164306800000006</v>
      </c>
      <c r="S230" s="16">
        <v>202.34006734006735</v>
      </c>
      <c r="T230" s="28" t="s">
        <v>435</v>
      </c>
    </row>
    <row r="231" spans="1:20" x14ac:dyDescent="0.25">
      <c r="A231" s="16">
        <v>228</v>
      </c>
      <c r="B231" s="34">
        <v>6054691</v>
      </c>
      <c r="C231" s="34">
        <v>580378</v>
      </c>
      <c r="D231" s="27" t="s">
        <v>424</v>
      </c>
      <c r="E231" s="15">
        <v>42884</v>
      </c>
      <c r="F231" s="16" t="s">
        <v>32</v>
      </c>
      <c r="G231" s="19" t="s">
        <v>56</v>
      </c>
      <c r="H231" s="16" t="s">
        <v>520</v>
      </c>
      <c r="I231" s="16" t="s">
        <v>32</v>
      </c>
      <c r="J231" s="16" t="s">
        <v>32</v>
      </c>
      <c r="K231" s="16" t="s">
        <v>32</v>
      </c>
      <c r="L231" s="16" t="s">
        <v>32</v>
      </c>
      <c r="M231" s="16" t="s">
        <v>32</v>
      </c>
      <c r="N231" s="16" t="s">
        <v>32</v>
      </c>
      <c r="O231" s="16" t="s">
        <v>32</v>
      </c>
      <c r="P231" s="16" t="s">
        <v>32</v>
      </c>
      <c r="Q231" s="16" t="s">
        <v>32</v>
      </c>
      <c r="R231" s="16">
        <v>64.164306800000006</v>
      </c>
      <c r="S231" s="16">
        <v>217.71111111111111</v>
      </c>
      <c r="T231" s="28" t="s">
        <v>435</v>
      </c>
    </row>
    <row r="232" spans="1:20" x14ac:dyDescent="0.25">
      <c r="A232" s="16">
        <v>229</v>
      </c>
      <c r="B232" s="34">
        <v>6054809</v>
      </c>
      <c r="C232" s="34">
        <v>580474</v>
      </c>
      <c r="D232" s="27" t="s">
        <v>424</v>
      </c>
      <c r="E232" s="15">
        <v>42884</v>
      </c>
      <c r="F232" s="16" t="s">
        <v>32</v>
      </c>
      <c r="G232" s="19" t="s">
        <v>56</v>
      </c>
      <c r="H232" s="16" t="s">
        <v>520</v>
      </c>
      <c r="I232" s="16" t="s">
        <v>32</v>
      </c>
      <c r="J232" s="16" t="s">
        <v>32</v>
      </c>
      <c r="K232" s="16" t="s">
        <v>32</v>
      </c>
      <c r="L232" s="16" t="s">
        <v>32</v>
      </c>
      <c r="M232" s="16" t="s">
        <v>32</v>
      </c>
      <c r="N232" s="16" t="s">
        <v>32</v>
      </c>
      <c r="O232" s="16" t="s">
        <v>32</v>
      </c>
      <c r="P232" s="16" t="s">
        <v>32</v>
      </c>
      <c r="Q232" s="16" t="s">
        <v>32</v>
      </c>
      <c r="R232" s="16">
        <v>64.164306800000006</v>
      </c>
      <c r="S232" s="16">
        <v>84.924924924924895</v>
      </c>
      <c r="T232" s="28" t="s">
        <v>435</v>
      </c>
    </row>
    <row r="233" spans="1:20" x14ac:dyDescent="0.25">
      <c r="A233" s="16">
        <v>230</v>
      </c>
      <c r="B233" s="34">
        <v>6054929</v>
      </c>
      <c r="C233" s="34">
        <v>580561</v>
      </c>
      <c r="D233" s="27" t="s">
        <v>424</v>
      </c>
      <c r="E233" s="15">
        <v>42884</v>
      </c>
      <c r="F233" s="16" t="s">
        <v>32</v>
      </c>
      <c r="G233" s="19" t="s">
        <v>56</v>
      </c>
      <c r="H233" s="16" t="s">
        <v>520</v>
      </c>
      <c r="I233" s="16" t="s">
        <v>32</v>
      </c>
      <c r="J233" s="16" t="s">
        <v>32</v>
      </c>
      <c r="K233" s="16" t="s">
        <v>32</v>
      </c>
      <c r="L233" s="16" t="s">
        <v>32</v>
      </c>
      <c r="M233" s="16" t="s">
        <v>32</v>
      </c>
      <c r="N233" s="16" t="s">
        <v>32</v>
      </c>
      <c r="O233" s="16" t="s">
        <v>32</v>
      </c>
      <c r="P233" s="16" t="s">
        <v>32</v>
      </c>
      <c r="Q233" s="16" t="s">
        <v>32</v>
      </c>
      <c r="R233" s="16">
        <v>64.164306800000006</v>
      </c>
      <c r="S233" s="16">
        <v>88.888888888888886</v>
      </c>
      <c r="T233" s="28" t="s">
        <v>435</v>
      </c>
    </row>
    <row r="234" spans="1:20" x14ac:dyDescent="0.25">
      <c r="A234" s="16">
        <v>231</v>
      </c>
      <c r="B234" s="34">
        <v>6055057</v>
      </c>
      <c r="C234" s="34">
        <v>580644</v>
      </c>
      <c r="D234" s="27" t="s">
        <v>424</v>
      </c>
      <c r="E234" s="15">
        <v>42884</v>
      </c>
      <c r="F234" s="16" t="s">
        <v>32</v>
      </c>
      <c r="G234" s="19" t="s">
        <v>56</v>
      </c>
      <c r="H234" s="16" t="s">
        <v>520</v>
      </c>
      <c r="I234" s="16" t="s">
        <v>32</v>
      </c>
      <c r="J234" s="16" t="s">
        <v>32</v>
      </c>
      <c r="K234" s="16" t="s">
        <v>32</v>
      </c>
      <c r="L234" s="16" t="s">
        <v>32</v>
      </c>
      <c r="M234" s="16" t="s">
        <v>32</v>
      </c>
      <c r="N234" s="16" t="s">
        <v>32</v>
      </c>
      <c r="O234" s="16" t="s">
        <v>32</v>
      </c>
      <c r="P234" s="16" t="s">
        <v>32</v>
      </c>
      <c r="Q234" s="16" t="s">
        <v>32</v>
      </c>
      <c r="R234" s="16">
        <v>64.164306800000006</v>
      </c>
      <c r="S234" s="16">
        <v>122.96296296296296</v>
      </c>
      <c r="T234" s="28" t="s">
        <v>435</v>
      </c>
    </row>
    <row r="235" spans="1:20" x14ac:dyDescent="0.25">
      <c r="A235" s="16">
        <v>232</v>
      </c>
      <c r="B235" s="34">
        <v>6055203</v>
      </c>
      <c r="C235" s="34">
        <v>580681</v>
      </c>
      <c r="D235" s="27" t="s">
        <v>424</v>
      </c>
      <c r="E235" s="15">
        <v>42884</v>
      </c>
      <c r="F235" s="16" t="s">
        <v>32</v>
      </c>
      <c r="G235" s="19" t="s">
        <v>56</v>
      </c>
      <c r="H235" s="16" t="s">
        <v>520</v>
      </c>
      <c r="I235" s="16" t="s">
        <v>32</v>
      </c>
      <c r="J235" s="16" t="s">
        <v>32</v>
      </c>
      <c r="K235" s="16" t="s">
        <v>32</v>
      </c>
      <c r="L235" s="16" t="s">
        <v>32</v>
      </c>
      <c r="M235" s="16" t="s">
        <v>32</v>
      </c>
      <c r="N235" s="16" t="s">
        <v>32</v>
      </c>
      <c r="O235" s="16" t="s">
        <v>32</v>
      </c>
      <c r="P235" s="16" t="s">
        <v>32</v>
      </c>
      <c r="Q235" s="16" t="s">
        <v>32</v>
      </c>
      <c r="R235" s="16">
        <v>64.164306800000006</v>
      </c>
      <c r="S235" s="16">
        <v>29.671597943552598</v>
      </c>
      <c r="T235" s="28" t="s">
        <v>435</v>
      </c>
    </row>
    <row r="236" spans="1:20" x14ac:dyDescent="0.25">
      <c r="A236" s="16">
        <v>233</v>
      </c>
      <c r="B236" s="34">
        <v>6055361</v>
      </c>
      <c r="C236" s="34">
        <v>580695</v>
      </c>
      <c r="D236" s="27" t="s">
        <v>424</v>
      </c>
      <c r="E236" s="15">
        <v>42884</v>
      </c>
      <c r="F236" s="16" t="s">
        <v>32</v>
      </c>
      <c r="G236" s="19" t="s">
        <v>56</v>
      </c>
      <c r="H236" s="16" t="s">
        <v>520</v>
      </c>
      <c r="I236" s="16" t="s">
        <v>32</v>
      </c>
      <c r="J236" s="16" t="s">
        <v>32</v>
      </c>
      <c r="K236" s="16" t="s">
        <v>32</v>
      </c>
      <c r="L236" s="16" t="s">
        <v>32</v>
      </c>
      <c r="M236" s="16" t="s">
        <v>32</v>
      </c>
      <c r="N236" s="16" t="s">
        <v>32</v>
      </c>
      <c r="O236" s="16" t="s">
        <v>32</v>
      </c>
      <c r="P236" s="16" t="s">
        <v>32</v>
      </c>
      <c r="Q236" s="16" t="s">
        <v>32</v>
      </c>
      <c r="R236" s="16">
        <v>64.164306800000006</v>
      </c>
      <c r="S236" s="16">
        <v>120.74074074074073</v>
      </c>
      <c r="T236" s="28" t="s">
        <v>435</v>
      </c>
    </row>
    <row r="237" spans="1:20" x14ac:dyDescent="0.25">
      <c r="A237" s="16">
        <v>234</v>
      </c>
      <c r="B237" s="34">
        <v>6055506</v>
      </c>
      <c r="C237" s="34">
        <v>580708</v>
      </c>
      <c r="D237" s="27" t="s">
        <v>424</v>
      </c>
      <c r="E237" s="15">
        <v>42884</v>
      </c>
      <c r="F237" s="16" t="s">
        <v>32</v>
      </c>
      <c r="G237" s="19" t="s">
        <v>56</v>
      </c>
      <c r="H237" s="16" t="s">
        <v>520</v>
      </c>
      <c r="I237" s="16" t="s">
        <v>32</v>
      </c>
      <c r="J237" s="16" t="s">
        <v>32</v>
      </c>
      <c r="K237" s="16" t="s">
        <v>32</v>
      </c>
      <c r="L237" s="16" t="s">
        <v>32</v>
      </c>
      <c r="M237" s="16" t="s">
        <v>32</v>
      </c>
      <c r="N237" s="16" t="s">
        <v>32</v>
      </c>
      <c r="O237" s="16" t="s">
        <v>32</v>
      </c>
      <c r="P237" s="16" t="s">
        <v>32</v>
      </c>
      <c r="Q237" s="16" t="s">
        <v>32</v>
      </c>
      <c r="R237" s="16">
        <v>64.164306800000006</v>
      </c>
      <c r="S237" s="16">
        <v>150.37037037037035</v>
      </c>
      <c r="T237" s="28" t="s">
        <v>435</v>
      </c>
    </row>
    <row r="238" spans="1:20" x14ac:dyDescent="0.25">
      <c r="A238" s="16">
        <v>235</v>
      </c>
      <c r="B238" s="34">
        <v>6055653</v>
      </c>
      <c r="C238" s="34">
        <v>580729</v>
      </c>
      <c r="D238" s="27" t="s">
        <v>424</v>
      </c>
      <c r="E238" s="15">
        <v>42884</v>
      </c>
      <c r="F238" s="16" t="s">
        <v>32</v>
      </c>
      <c r="G238" s="19" t="s">
        <v>56</v>
      </c>
      <c r="H238" s="16" t="s">
        <v>520</v>
      </c>
      <c r="I238" s="16" t="s">
        <v>32</v>
      </c>
      <c r="J238" s="16" t="s">
        <v>32</v>
      </c>
      <c r="K238" s="16" t="s">
        <v>32</v>
      </c>
      <c r="L238" s="16" t="s">
        <v>32</v>
      </c>
      <c r="M238" s="16" t="s">
        <v>32</v>
      </c>
      <c r="N238" s="16" t="s">
        <v>32</v>
      </c>
      <c r="O238" s="16" t="s">
        <v>32</v>
      </c>
      <c r="P238" s="16" t="s">
        <v>32</v>
      </c>
      <c r="Q238" s="16" t="s">
        <v>32</v>
      </c>
      <c r="R238" s="16">
        <v>64.164306800000006</v>
      </c>
      <c r="S238" s="16">
        <v>164.91095350669818</v>
      </c>
      <c r="T238" s="28" t="s">
        <v>435</v>
      </c>
    </row>
    <row r="239" spans="1:20" x14ac:dyDescent="0.25">
      <c r="A239" s="16">
        <v>236</v>
      </c>
      <c r="B239" s="34">
        <v>6055790</v>
      </c>
      <c r="C239" s="34">
        <v>580800</v>
      </c>
      <c r="D239" s="27" t="s">
        <v>424</v>
      </c>
      <c r="E239" s="15">
        <v>42884</v>
      </c>
      <c r="F239" s="16" t="s">
        <v>32</v>
      </c>
      <c r="G239" s="19" t="s">
        <v>56</v>
      </c>
      <c r="H239" s="16" t="s">
        <v>520</v>
      </c>
      <c r="I239" s="16" t="s">
        <v>32</v>
      </c>
      <c r="J239" s="16" t="s">
        <v>32</v>
      </c>
      <c r="K239" s="16" t="s">
        <v>32</v>
      </c>
      <c r="L239" s="16" t="s">
        <v>32</v>
      </c>
      <c r="M239" s="16" t="s">
        <v>32</v>
      </c>
      <c r="N239" s="16" t="s">
        <v>32</v>
      </c>
      <c r="O239" s="16" t="s">
        <v>32</v>
      </c>
      <c r="P239" s="16" t="s">
        <v>32</v>
      </c>
      <c r="Q239" s="16" t="s">
        <v>32</v>
      </c>
      <c r="R239" s="16">
        <v>64.164306800000006</v>
      </c>
      <c r="S239" s="16">
        <v>90.498373727835485</v>
      </c>
      <c r="T239" s="28" t="s">
        <v>435</v>
      </c>
    </row>
    <row r="240" spans="1:20" x14ac:dyDescent="0.25">
      <c r="A240" s="16">
        <v>237</v>
      </c>
      <c r="B240" s="34">
        <v>6055920</v>
      </c>
      <c r="C240" s="34">
        <v>580872</v>
      </c>
      <c r="D240" s="27" t="s">
        <v>424</v>
      </c>
      <c r="E240" s="15">
        <v>42884</v>
      </c>
      <c r="F240" s="16" t="s">
        <v>32</v>
      </c>
      <c r="G240" s="19" t="s">
        <v>56</v>
      </c>
      <c r="H240" s="16" t="s">
        <v>520</v>
      </c>
      <c r="I240" s="16" t="s">
        <v>32</v>
      </c>
      <c r="J240" s="16" t="s">
        <v>32</v>
      </c>
      <c r="K240" s="16" t="s">
        <v>32</v>
      </c>
      <c r="L240" s="16" t="s">
        <v>32</v>
      </c>
      <c r="M240" s="16" t="s">
        <v>32</v>
      </c>
      <c r="N240" s="16" t="s">
        <v>32</v>
      </c>
      <c r="O240" s="16" t="s">
        <v>32</v>
      </c>
      <c r="P240" s="16" t="s">
        <v>32</v>
      </c>
      <c r="Q240" s="16" t="s">
        <v>32</v>
      </c>
      <c r="R240" s="16">
        <v>64.164306800000006</v>
      </c>
      <c r="S240" s="16">
        <v>138.2940516273849</v>
      </c>
      <c r="T240" s="28" t="s">
        <v>435</v>
      </c>
    </row>
    <row r="241" spans="1:20" x14ac:dyDescent="0.25">
      <c r="A241" s="16">
        <v>238</v>
      </c>
      <c r="B241" s="34">
        <v>6056056</v>
      </c>
      <c r="C241" s="34">
        <v>580940</v>
      </c>
      <c r="D241" s="27" t="s">
        <v>424</v>
      </c>
      <c r="E241" s="15">
        <v>42884</v>
      </c>
      <c r="F241" s="16" t="s">
        <v>32</v>
      </c>
      <c r="G241" s="19" t="s">
        <v>56</v>
      </c>
      <c r="H241" s="16" t="s">
        <v>520</v>
      </c>
      <c r="I241" s="16" t="s">
        <v>32</v>
      </c>
      <c r="J241" s="16" t="s">
        <v>32</v>
      </c>
      <c r="K241" s="16" t="s">
        <v>32</v>
      </c>
      <c r="L241" s="16" t="s">
        <v>32</v>
      </c>
      <c r="M241" s="16" t="s">
        <v>32</v>
      </c>
      <c r="N241" s="16" t="s">
        <v>32</v>
      </c>
      <c r="O241" s="16" t="s">
        <v>32</v>
      </c>
      <c r="P241" s="16" t="s">
        <v>32</v>
      </c>
      <c r="Q241" s="16" t="s">
        <v>32</v>
      </c>
      <c r="R241" s="16">
        <v>64.164306800000006</v>
      </c>
      <c r="S241" s="16">
        <v>106.36577338975084</v>
      </c>
      <c r="T241" s="28" t="s">
        <v>435</v>
      </c>
    </row>
    <row r="242" spans="1:20" x14ac:dyDescent="0.25">
      <c r="A242" s="16">
        <v>239</v>
      </c>
      <c r="B242" s="34">
        <v>6056183</v>
      </c>
      <c r="C242" s="34">
        <v>581024</v>
      </c>
      <c r="D242" s="27" t="s">
        <v>424</v>
      </c>
      <c r="E242" s="15">
        <v>42884</v>
      </c>
      <c r="F242" s="16" t="s">
        <v>32</v>
      </c>
      <c r="G242" s="19" t="s">
        <v>56</v>
      </c>
      <c r="H242" s="16" t="s">
        <v>520</v>
      </c>
      <c r="I242" s="16" t="s">
        <v>32</v>
      </c>
      <c r="J242" s="16" t="s">
        <v>32</v>
      </c>
      <c r="K242" s="16" t="s">
        <v>32</v>
      </c>
      <c r="L242" s="16" t="s">
        <v>32</v>
      </c>
      <c r="M242" s="16" t="s">
        <v>32</v>
      </c>
      <c r="N242" s="16" t="s">
        <v>32</v>
      </c>
      <c r="O242" s="16" t="s">
        <v>32</v>
      </c>
      <c r="P242" s="16" t="s">
        <v>32</v>
      </c>
      <c r="Q242" s="16" t="s">
        <v>32</v>
      </c>
      <c r="R242" s="16">
        <v>64.164306800000006</v>
      </c>
      <c r="S242" s="16">
        <v>94.47495791245791</v>
      </c>
      <c r="T242" s="28" t="s">
        <v>435</v>
      </c>
    </row>
    <row r="243" spans="1:20" x14ac:dyDescent="0.25">
      <c r="A243" s="16">
        <v>240</v>
      </c>
      <c r="B243" s="34">
        <v>6056306</v>
      </c>
      <c r="C243" s="34">
        <v>581107</v>
      </c>
      <c r="D243" s="27" t="s">
        <v>424</v>
      </c>
      <c r="E243" s="15">
        <v>42884</v>
      </c>
      <c r="F243" s="16" t="s">
        <v>32</v>
      </c>
      <c r="G243" s="19" t="s">
        <v>56</v>
      </c>
      <c r="H243" s="16" t="s">
        <v>520</v>
      </c>
      <c r="I243" s="16" t="s">
        <v>32</v>
      </c>
      <c r="J243" s="16" t="s">
        <v>32</v>
      </c>
      <c r="K243" s="16" t="s">
        <v>32</v>
      </c>
      <c r="L243" s="16" t="s">
        <v>32</v>
      </c>
      <c r="M243" s="16" t="s">
        <v>32</v>
      </c>
      <c r="N243" s="16" t="s">
        <v>32</v>
      </c>
      <c r="O243" s="16" t="s">
        <v>32</v>
      </c>
      <c r="P243" s="16" t="s">
        <v>32</v>
      </c>
      <c r="Q243" s="16" t="s">
        <v>32</v>
      </c>
      <c r="R243" s="16">
        <v>64.164306800000006</v>
      </c>
      <c r="S243" s="16">
        <v>130.74021539269765</v>
      </c>
      <c r="T243" s="28" t="s">
        <v>435</v>
      </c>
    </row>
    <row r="244" spans="1:20" x14ac:dyDescent="0.25">
      <c r="A244" s="16">
        <v>241</v>
      </c>
      <c r="B244" s="34">
        <v>6056400</v>
      </c>
      <c r="C244" s="34">
        <v>581166</v>
      </c>
      <c r="D244" s="27" t="s">
        <v>424</v>
      </c>
      <c r="E244" s="15">
        <v>42884</v>
      </c>
      <c r="F244" s="16" t="s">
        <v>32</v>
      </c>
      <c r="G244" s="19" t="s">
        <v>56</v>
      </c>
      <c r="H244" s="16" t="s">
        <v>520</v>
      </c>
      <c r="I244" s="16" t="s">
        <v>32</v>
      </c>
      <c r="J244" s="16" t="s">
        <v>32</v>
      </c>
      <c r="K244" s="16" t="s">
        <v>32</v>
      </c>
      <c r="L244" s="16" t="s">
        <v>32</v>
      </c>
      <c r="M244" s="16" t="s">
        <v>32</v>
      </c>
      <c r="N244" s="16" t="s">
        <v>32</v>
      </c>
      <c r="O244" s="16" t="s">
        <v>32</v>
      </c>
      <c r="P244" s="16" t="s">
        <v>32</v>
      </c>
      <c r="Q244" s="16" t="s">
        <v>32</v>
      </c>
      <c r="R244" s="16">
        <v>64.164306800000006</v>
      </c>
      <c r="S244" s="16">
        <v>173.33333333333331</v>
      </c>
      <c r="T244" s="28" t="s">
        <v>435</v>
      </c>
    </row>
    <row r="245" spans="1:20" x14ac:dyDescent="0.25">
      <c r="A245" s="16">
        <v>242</v>
      </c>
      <c r="B245" s="34">
        <v>6056494</v>
      </c>
      <c r="C245" s="34">
        <v>581225</v>
      </c>
      <c r="D245" s="27" t="s">
        <v>424</v>
      </c>
      <c r="E245" s="15">
        <v>42884</v>
      </c>
      <c r="F245" s="16" t="s">
        <v>32</v>
      </c>
      <c r="G245" s="19" t="s">
        <v>56</v>
      </c>
      <c r="H245" s="16" t="s">
        <v>520</v>
      </c>
      <c r="I245" s="16" t="s">
        <v>32</v>
      </c>
      <c r="J245" s="16" t="s">
        <v>32</v>
      </c>
      <c r="K245" s="16" t="s">
        <v>32</v>
      </c>
      <c r="L245" s="16" t="s">
        <v>32</v>
      </c>
      <c r="M245" s="16" t="s">
        <v>32</v>
      </c>
      <c r="N245" s="16" t="s">
        <v>32</v>
      </c>
      <c r="O245" s="16" t="s">
        <v>32</v>
      </c>
      <c r="P245" s="16" t="s">
        <v>32</v>
      </c>
      <c r="Q245" s="16" t="s">
        <v>32</v>
      </c>
      <c r="R245" s="16">
        <v>64.164306800000006</v>
      </c>
      <c r="S245" s="16">
        <v>167.13947990543733</v>
      </c>
      <c r="T245" s="28" t="s">
        <v>435</v>
      </c>
    </row>
    <row r="246" spans="1:20" x14ac:dyDescent="0.25">
      <c r="A246" s="16">
        <v>243</v>
      </c>
      <c r="B246" s="34">
        <v>6056623</v>
      </c>
      <c r="C246" s="34">
        <v>581302</v>
      </c>
      <c r="D246" s="27" t="s">
        <v>424</v>
      </c>
      <c r="E246" s="15">
        <v>42884</v>
      </c>
      <c r="F246" s="16" t="s">
        <v>32</v>
      </c>
      <c r="G246" s="19" t="s">
        <v>56</v>
      </c>
      <c r="H246" s="16" t="s">
        <v>520</v>
      </c>
      <c r="I246" s="16" t="s">
        <v>32</v>
      </c>
      <c r="J246" s="16" t="s">
        <v>32</v>
      </c>
      <c r="K246" s="16" t="s">
        <v>32</v>
      </c>
      <c r="L246" s="16" t="s">
        <v>32</v>
      </c>
      <c r="M246" s="16" t="s">
        <v>32</v>
      </c>
      <c r="N246" s="16" t="s">
        <v>32</v>
      </c>
      <c r="O246" s="16" t="s">
        <v>32</v>
      </c>
      <c r="P246" s="16" t="s">
        <v>32</v>
      </c>
      <c r="Q246" s="16" t="s">
        <v>32</v>
      </c>
      <c r="R246" s="16">
        <v>64.164306800000006</v>
      </c>
      <c r="S246" s="16">
        <v>101.48148148148148</v>
      </c>
      <c r="T246" s="28" t="s">
        <v>435</v>
      </c>
    </row>
    <row r="247" spans="1:20" x14ac:dyDescent="0.25">
      <c r="A247" s="16">
        <v>244</v>
      </c>
      <c r="B247" s="34">
        <v>6056881</v>
      </c>
      <c r="C247" s="34">
        <v>581448</v>
      </c>
      <c r="D247" s="27" t="s">
        <v>424</v>
      </c>
      <c r="E247" s="15">
        <v>42884</v>
      </c>
      <c r="F247" s="16" t="s">
        <v>32</v>
      </c>
      <c r="G247" s="19" t="s">
        <v>56</v>
      </c>
      <c r="H247" s="16" t="s">
        <v>520</v>
      </c>
      <c r="I247" s="16" t="s">
        <v>32</v>
      </c>
      <c r="J247" s="16" t="s">
        <v>32</v>
      </c>
      <c r="K247" s="16" t="s">
        <v>32</v>
      </c>
      <c r="L247" s="16" t="s">
        <v>32</v>
      </c>
      <c r="M247" s="16" t="s">
        <v>32</v>
      </c>
      <c r="N247" s="16" t="s">
        <v>32</v>
      </c>
      <c r="O247" s="16" t="s">
        <v>32</v>
      </c>
      <c r="P247" s="16" t="s">
        <v>32</v>
      </c>
      <c r="Q247" s="16" t="s">
        <v>32</v>
      </c>
      <c r="R247" s="16">
        <v>64.164306800000006</v>
      </c>
      <c r="S247" s="16">
        <v>114.65264699727977</v>
      </c>
      <c r="T247" s="28" t="s">
        <v>435</v>
      </c>
    </row>
    <row r="248" spans="1:20" x14ac:dyDescent="0.25">
      <c r="A248" s="16">
        <v>245</v>
      </c>
      <c r="B248" s="34">
        <v>6057023</v>
      </c>
      <c r="C248" s="34">
        <v>581510</v>
      </c>
      <c r="D248" s="27" t="s">
        <v>424</v>
      </c>
      <c r="E248" s="15">
        <v>42884</v>
      </c>
      <c r="F248" s="16" t="s">
        <v>32</v>
      </c>
      <c r="G248" s="19" t="s">
        <v>56</v>
      </c>
      <c r="H248" s="16" t="s">
        <v>520</v>
      </c>
      <c r="I248" s="16" t="s">
        <v>32</v>
      </c>
      <c r="J248" s="16" t="s">
        <v>32</v>
      </c>
      <c r="K248" s="16" t="s">
        <v>32</v>
      </c>
      <c r="L248" s="16" t="s">
        <v>32</v>
      </c>
      <c r="M248" s="16" t="s">
        <v>32</v>
      </c>
      <c r="N248" s="16" t="s">
        <v>32</v>
      </c>
      <c r="O248" s="16" t="s">
        <v>32</v>
      </c>
      <c r="P248" s="16" t="s">
        <v>32</v>
      </c>
      <c r="Q248" s="16" t="s">
        <v>32</v>
      </c>
      <c r="R248" s="16">
        <v>64.164306800000006</v>
      </c>
      <c r="S248" s="16">
        <v>104.44444444444444</v>
      </c>
      <c r="T248" s="28" t="s">
        <v>435</v>
      </c>
    </row>
    <row r="249" spans="1:20" x14ac:dyDescent="0.25">
      <c r="A249" s="16">
        <v>246</v>
      </c>
      <c r="B249" s="34">
        <v>6057160</v>
      </c>
      <c r="C249" s="34">
        <v>581573</v>
      </c>
      <c r="D249" s="27" t="s">
        <v>424</v>
      </c>
      <c r="E249" s="15">
        <v>42884</v>
      </c>
      <c r="F249" s="16" t="s">
        <v>32</v>
      </c>
      <c r="G249" s="19" t="s">
        <v>56</v>
      </c>
      <c r="H249" s="16" t="s">
        <v>520</v>
      </c>
      <c r="I249" s="16" t="s">
        <v>32</v>
      </c>
      <c r="J249" s="16" t="s">
        <v>32</v>
      </c>
      <c r="K249" s="16" t="s">
        <v>32</v>
      </c>
      <c r="L249" s="16" t="s">
        <v>32</v>
      </c>
      <c r="M249" s="16" t="s">
        <v>32</v>
      </c>
      <c r="N249" s="16" t="s">
        <v>32</v>
      </c>
      <c r="O249" s="16" t="s">
        <v>32</v>
      </c>
      <c r="P249" s="16" t="s">
        <v>32</v>
      </c>
      <c r="Q249" s="16" t="s">
        <v>32</v>
      </c>
      <c r="R249" s="16">
        <v>64.164306800000006</v>
      </c>
      <c r="S249" s="16">
        <v>75.671064483653893</v>
      </c>
      <c r="T249" s="28" t="s">
        <v>435</v>
      </c>
    </row>
    <row r="250" spans="1:20" x14ac:dyDescent="0.25">
      <c r="A250" s="16">
        <v>247</v>
      </c>
      <c r="B250" s="34">
        <v>6057326</v>
      </c>
      <c r="C250" s="34">
        <v>581646</v>
      </c>
      <c r="D250" s="27" t="s">
        <v>424</v>
      </c>
      <c r="E250" s="15">
        <v>42884</v>
      </c>
      <c r="F250" s="16" t="s">
        <v>32</v>
      </c>
      <c r="G250" s="19" t="s">
        <v>56</v>
      </c>
      <c r="H250" s="16" t="s">
        <v>520</v>
      </c>
      <c r="I250" s="16" t="s">
        <v>32</v>
      </c>
      <c r="J250" s="16" t="s">
        <v>32</v>
      </c>
      <c r="K250" s="16" t="s">
        <v>32</v>
      </c>
      <c r="L250" s="16" t="s">
        <v>32</v>
      </c>
      <c r="M250" s="16" t="s">
        <v>32</v>
      </c>
      <c r="N250" s="16" t="s">
        <v>32</v>
      </c>
      <c r="O250" s="16" t="s">
        <v>32</v>
      </c>
      <c r="P250" s="16" t="s">
        <v>32</v>
      </c>
      <c r="Q250" s="16" t="s">
        <v>32</v>
      </c>
      <c r="R250" s="16">
        <v>64.164306800000006</v>
      </c>
      <c r="S250" s="16">
        <v>105.92592592592592</v>
      </c>
      <c r="T250" s="28" t="s">
        <v>435</v>
      </c>
    </row>
    <row r="251" spans="1:20" x14ac:dyDescent="0.25">
      <c r="A251" s="16">
        <v>248</v>
      </c>
      <c r="B251" s="34">
        <v>6057433</v>
      </c>
      <c r="C251" s="34">
        <v>581699</v>
      </c>
      <c r="D251" s="27" t="s">
        <v>424</v>
      </c>
      <c r="E251" s="15">
        <v>42884</v>
      </c>
      <c r="F251" s="16" t="s">
        <v>32</v>
      </c>
      <c r="G251" s="19" t="s">
        <v>56</v>
      </c>
      <c r="H251" s="16" t="s">
        <v>520</v>
      </c>
      <c r="I251" s="16" t="s">
        <v>32</v>
      </c>
      <c r="J251" s="16" t="s">
        <v>32</v>
      </c>
      <c r="K251" s="16" t="s">
        <v>32</v>
      </c>
      <c r="L251" s="16" t="s">
        <v>32</v>
      </c>
      <c r="M251" s="16" t="s">
        <v>32</v>
      </c>
      <c r="N251" s="16" t="s">
        <v>32</v>
      </c>
      <c r="O251" s="16" t="s">
        <v>32</v>
      </c>
      <c r="P251" s="16" t="s">
        <v>32</v>
      </c>
      <c r="Q251" s="16" t="s">
        <v>32</v>
      </c>
      <c r="R251" s="16">
        <v>64.34454224571337</v>
      </c>
      <c r="S251" s="16">
        <v>65.994862882596237</v>
      </c>
      <c r="T251" s="28" t="s">
        <v>435</v>
      </c>
    </row>
    <row r="252" spans="1:20" x14ac:dyDescent="0.25">
      <c r="A252" s="16">
        <v>249</v>
      </c>
      <c r="B252" s="34">
        <v>6057565</v>
      </c>
      <c r="C252" s="34">
        <v>581758</v>
      </c>
      <c r="D252" s="27" t="s">
        <v>424</v>
      </c>
      <c r="E252" s="15">
        <v>42884</v>
      </c>
      <c r="F252" s="16" t="s">
        <v>32</v>
      </c>
      <c r="G252" s="19" t="s">
        <v>56</v>
      </c>
      <c r="H252" s="16" t="s">
        <v>520</v>
      </c>
      <c r="I252" s="16" t="s">
        <v>32</v>
      </c>
      <c r="J252" s="16" t="s">
        <v>32</v>
      </c>
      <c r="K252" s="16" t="s">
        <v>32</v>
      </c>
      <c r="L252" s="16" t="s">
        <v>32</v>
      </c>
      <c r="M252" s="16" t="s">
        <v>32</v>
      </c>
      <c r="N252" s="16" t="s">
        <v>32</v>
      </c>
      <c r="O252" s="16" t="s">
        <v>32</v>
      </c>
      <c r="P252" s="16" t="s">
        <v>32</v>
      </c>
      <c r="Q252" s="16" t="s">
        <v>32</v>
      </c>
      <c r="R252" s="16">
        <v>64.34454224571337</v>
      </c>
      <c r="S252" s="16">
        <v>67.382450944094785</v>
      </c>
      <c r="T252" s="28" t="s">
        <v>435</v>
      </c>
    </row>
    <row r="253" spans="1:20" x14ac:dyDescent="0.25">
      <c r="A253" s="16">
        <v>250</v>
      </c>
      <c r="B253" s="34">
        <v>6057564</v>
      </c>
      <c r="C253" s="34">
        <v>581758</v>
      </c>
      <c r="D253" s="27" t="s">
        <v>424</v>
      </c>
      <c r="E253" s="15">
        <v>42884</v>
      </c>
      <c r="F253" s="16" t="s">
        <v>32</v>
      </c>
      <c r="G253" s="19" t="s">
        <v>56</v>
      </c>
      <c r="H253" s="16" t="s">
        <v>520</v>
      </c>
      <c r="I253" s="16" t="s">
        <v>32</v>
      </c>
      <c r="J253" s="16" t="s">
        <v>32</v>
      </c>
      <c r="K253" s="16" t="s">
        <v>32</v>
      </c>
      <c r="L253" s="16" t="s">
        <v>32</v>
      </c>
      <c r="M253" s="16" t="s">
        <v>32</v>
      </c>
      <c r="N253" s="16" t="s">
        <v>32</v>
      </c>
      <c r="O253" s="16" t="s">
        <v>32</v>
      </c>
      <c r="P253" s="16" t="s">
        <v>32</v>
      </c>
      <c r="Q253" s="16" t="s">
        <v>32</v>
      </c>
      <c r="R253" s="16">
        <v>64.34454224571337</v>
      </c>
      <c r="S253" s="16">
        <v>76.791284009631283</v>
      </c>
      <c r="T253" s="28" t="s">
        <v>435</v>
      </c>
    </row>
    <row r="254" spans="1:20" x14ac:dyDescent="0.25">
      <c r="A254" s="16">
        <v>251</v>
      </c>
      <c r="B254" s="34">
        <v>6057707</v>
      </c>
      <c r="C254" s="34">
        <v>581822</v>
      </c>
      <c r="D254" s="27" t="s">
        <v>424</v>
      </c>
      <c r="E254" s="15">
        <v>42884</v>
      </c>
      <c r="F254" s="16" t="s">
        <v>32</v>
      </c>
      <c r="G254" s="19" t="s">
        <v>56</v>
      </c>
      <c r="H254" s="16" t="s">
        <v>520</v>
      </c>
      <c r="I254" s="16" t="s">
        <v>32</v>
      </c>
      <c r="J254" s="16" t="s">
        <v>32</v>
      </c>
      <c r="K254" s="16" t="s">
        <v>32</v>
      </c>
      <c r="L254" s="16" t="s">
        <v>32</v>
      </c>
      <c r="M254" s="16" t="s">
        <v>32</v>
      </c>
      <c r="N254" s="16" t="s">
        <v>32</v>
      </c>
      <c r="O254" s="16" t="s">
        <v>32</v>
      </c>
      <c r="P254" s="16" t="s">
        <v>32</v>
      </c>
      <c r="Q254" s="16" t="s">
        <v>32</v>
      </c>
      <c r="R254" s="16">
        <v>64.34454224571337</v>
      </c>
      <c r="S254" s="16">
        <v>90.464868221086903</v>
      </c>
      <c r="T254" s="28" t="s">
        <v>435</v>
      </c>
    </row>
    <row r="255" spans="1:20" x14ac:dyDescent="0.25">
      <c r="A255" s="16">
        <v>252</v>
      </c>
      <c r="B255" s="34">
        <v>6057839</v>
      </c>
      <c r="C255" s="34">
        <v>581898</v>
      </c>
      <c r="D255" s="27" t="s">
        <v>424</v>
      </c>
      <c r="E255" s="15">
        <v>42884</v>
      </c>
      <c r="F255" s="16" t="s">
        <v>32</v>
      </c>
      <c r="G255" s="19" t="s">
        <v>56</v>
      </c>
      <c r="H255" s="16" t="s">
        <v>520</v>
      </c>
      <c r="I255" s="16" t="s">
        <v>32</v>
      </c>
      <c r="J255" s="16" t="s">
        <v>32</v>
      </c>
      <c r="K255" s="16" t="s">
        <v>32</v>
      </c>
      <c r="L255" s="16" t="s">
        <v>32</v>
      </c>
      <c r="M255" s="16" t="s">
        <v>32</v>
      </c>
      <c r="N255" s="16" t="s">
        <v>32</v>
      </c>
      <c r="O255" s="16" t="s">
        <v>32</v>
      </c>
      <c r="P255" s="16" t="s">
        <v>32</v>
      </c>
      <c r="Q255" s="16" t="s">
        <v>32</v>
      </c>
      <c r="R255" s="16">
        <v>64.34454224571337</v>
      </c>
      <c r="S255" s="16">
        <v>91.110124057185985</v>
      </c>
      <c r="T255" s="28" t="s">
        <v>435</v>
      </c>
    </row>
    <row r="256" spans="1:20" x14ac:dyDescent="0.25">
      <c r="A256" s="16">
        <v>253</v>
      </c>
      <c r="B256" s="34">
        <v>6057965</v>
      </c>
      <c r="C256" s="34">
        <v>581982</v>
      </c>
      <c r="D256" s="27" t="s">
        <v>424</v>
      </c>
      <c r="E256" s="15">
        <v>42884</v>
      </c>
      <c r="F256" s="16" t="s">
        <v>32</v>
      </c>
      <c r="G256" s="19" t="s">
        <v>56</v>
      </c>
      <c r="H256" s="16" t="s">
        <v>520</v>
      </c>
      <c r="I256" s="16" t="s">
        <v>32</v>
      </c>
      <c r="J256" s="16" t="s">
        <v>32</v>
      </c>
      <c r="K256" s="16" t="s">
        <v>32</v>
      </c>
      <c r="L256" s="16" t="s">
        <v>32</v>
      </c>
      <c r="M256" s="16" t="s">
        <v>32</v>
      </c>
      <c r="N256" s="16" t="s">
        <v>32</v>
      </c>
      <c r="O256" s="16" t="s">
        <v>32</v>
      </c>
      <c r="P256" s="16" t="s">
        <v>32</v>
      </c>
      <c r="Q256" s="16" t="s">
        <v>32</v>
      </c>
      <c r="R256" s="16">
        <v>64.34454224571337</v>
      </c>
      <c r="S256" s="16">
        <v>49.681525990269037</v>
      </c>
      <c r="T256" s="28" t="s">
        <v>435</v>
      </c>
    </row>
    <row r="257" spans="1:20" x14ac:dyDescent="0.25">
      <c r="A257" s="16">
        <v>254</v>
      </c>
      <c r="B257" s="34">
        <v>6058047</v>
      </c>
      <c r="C257" s="34">
        <v>582050</v>
      </c>
      <c r="D257" s="27" t="s">
        <v>424</v>
      </c>
      <c r="E257" s="15">
        <v>42884</v>
      </c>
      <c r="F257" s="16" t="s">
        <v>32</v>
      </c>
      <c r="G257" s="19" t="s">
        <v>56</v>
      </c>
      <c r="H257" s="16" t="s">
        <v>520</v>
      </c>
      <c r="I257" s="16" t="s">
        <v>32</v>
      </c>
      <c r="J257" s="16" t="s">
        <v>32</v>
      </c>
      <c r="K257" s="16" t="s">
        <v>32</v>
      </c>
      <c r="L257" s="16" t="s">
        <v>32</v>
      </c>
      <c r="M257" s="16" t="s">
        <v>32</v>
      </c>
      <c r="N257" s="16" t="s">
        <v>32</v>
      </c>
      <c r="O257" s="16" t="s">
        <v>32</v>
      </c>
      <c r="P257" s="16" t="s">
        <v>32</v>
      </c>
      <c r="Q257" s="16" t="s">
        <v>32</v>
      </c>
      <c r="R257" s="16">
        <v>64.34454224571337</v>
      </c>
      <c r="S257" s="16">
        <v>87.127521917755573</v>
      </c>
      <c r="T257" s="28" t="s">
        <v>435</v>
      </c>
    </row>
    <row r="258" spans="1:20" x14ac:dyDescent="0.25">
      <c r="A258" s="16">
        <v>255</v>
      </c>
      <c r="B258" s="34">
        <v>6058008</v>
      </c>
      <c r="C258" s="34">
        <v>582013</v>
      </c>
      <c r="D258" s="27" t="s">
        <v>424</v>
      </c>
      <c r="E258" s="15">
        <v>42884</v>
      </c>
      <c r="F258" s="16" t="s">
        <v>32</v>
      </c>
      <c r="G258" s="19" t="s">
        <v>56</v>
      </c>
      <c r="H258" s="16" t="s">
        <v>521</v>
      </c>
      <c r="I258" s="16" t="s">
        <v>32</v>
      </c>
      <c r="J258" s="16" t="s">
        <v>32</v>
      </c>
      <c r="K258" s="16" t="s">
        <v>32</v>
      </c>
      <c r="L258" s="16" t="s">
        <v>32</v>
      </c>
      <c r="M258" s="16" t="s">
        <v>32</v>
      </c>
      <c r="N258" s="16" t="s">
        <v>32</v>
      </c>
      <c r="O258" s="16" t="s">
        <v>32</v>
      </c>
      <c r="P258" s="16" t="s">
        <v>32</v>
      </c>
      <c r="Q258" s="16" t="s">
        <v>32</v>
      </c>
      <c r="R258" s="16">
        <v>-846.89526464012636</v>
      </c>
      <c r="S258" s="16">
        <v>87.658592848904263</v>
      </c>
      <c r="T258" s="28" t="s">
        <v>435</v>
      </c>
    </row>
    <row r="259" spans="1:20" x14ac:dyDescent="0.25">
      <c r="A259" s="16">
        <v>256</v>
      </c>
      <c r="B259" s="34">
        <v>6057934</v>
      </c>
      <c r="C259" s="34">
        <v>581962</v>
      </c>
      <c r="D259" s="27" t="s">
        <v>424</v>
      </c>
      <c r="E259" s="15">
        <v>42884</v>
      </c>
      <c r="F259" s="16" t="s">
        <v>32</v>
      </c>
      <c r="G259" s="19" t="s">
        <v>56</v>
      </c>
      <c r="H259" s="16" t="s">
        <v>521</v>
      </c>
      <c r="I259" s="16" t="s">
        <v>32</v>
      </c>
      <c r="J259" s="16" t="s">
        <v>32</v>
      </c>
      <c r="K259" s="16" t="s">
        <v>32</v>
      </c>
      <c r="L259" s="16" t="s">
        <v>32</v>
      </c>
      <c r="M259" s="16" t="s">
        <v>32</v>
      </c>
      <c r="N259" s="16" t="s">
        <v>32</v>
      </c>
      <c r="O259" s="16" t="s">
        <v>32</v>
      </c>
      <c r="P259" s="16" t="s">
        <v>32</v>
      </c>
      <c r="Q259" s="16" t="s">
        <v>32</v>
      </c>
      <c r="R259" s="16">
        <v>-783.20103311681737</v>
      </c>
      <c r="S259" s="16">
        <v>80.082513480868684</v>
      </c>
      <c r="T259" s="28" t="s">
        <v>435</v>
      </c>
    </row>
    <row r="260" spans="1:20" x14ac:dyDescent="0.25">
      <c r="A260" s="16">
        <v>257</v>
      </c>
      <c r="B260" s="34">
        <v>6057809</v>
      </c>
      <c r="C260" s="34">
        <v>581879</v>
      </c>
      <c r="D260" s="27" t="s">
        <v>424</v>
      </c>
      <c r="E260" s="15">
        <v>42884</v>
      </c>
      <c r="F260" s="16" t="s">
        <v>32</v>
      </c>
      <c r="G260" s="19" t="s">
        <v>56</v>
      </c>
      <c r="H260" s="16" t="s">
        <v>521</v>
      </c>
      <c r="I260" s="16" t="s">
        <v>32</v>
      </c>
      <c r="J260" s="16" t="s">
        <v>32</v>
      </c>
      <c r="K260" s="16" t="s">
        <v>32</v>
      </c>
      <c r="L260" s="16" t="s">
        <v>32</v>
      </c>
      <c r="M260" s="16" t="s">
        <v>32</v>
      </c>
      <c r="N260" s="16" t="s">
        <v>32</v>
      </c>
      <c r="O260" s="16" t="s">
        <v>32</v>
      </c>
      <c r="P260" s="16" t="s">
        <v>32</v>
      </c>
      <c r="Q260" s="16" t="s">
        <v>32</v>
      </c>
      <c r="R260" s="16">
        <v>-641.31646689107197</v>
      </c>
      <c r="S260" s="16">
        <v>61.514801999231068</v>
      </c>
      <c r="T260" s="28" t="s">
        <v>435</v>
      </c>
    </row>
    <row r="261" spans="1:20" x14ac:dyDescent="0.25">
      <c r="A261" s="16">
        <v>258</v>
      </c>
      <c r="B261" s="34">
        <v>6057678</v>
      </c>
      <c r="C261" s="34">
        <v>581808</v>
      </c>
      <c r="D261" s="27" t="s">
        <v>424</v>
      </c>
      <c r="E261" s="15">
        <v>42884</v>
      </c>
      <c r="F261" s="16" t="s">
        <v>32</v>
      </c>
      <c r="G261" s="19" t="s">
        <v>56</v>
      </c>
      <c r="H261" s="16" t="s">
        <v>521</v>
      </c>
      <c r="I261" s="16" t="s">
        <v>32</v>
      </c>
      <c r="J261" s="16" t="s">
        <v>32</v>
      </c>
      <c r="K261" s="16" t="s">
        <v>32</v>
      </c>
      <c r="L261" s="16" t="s">
        <v>32</v>
      </c>
      <c r="M261" s="16" t="s">
        <v>32</v>
      </c>
      <c r="N261" s="16" t="s">
        <v>32</v>
      </c>
      <c r="O261" s="16" t="s">
        <v>32</v>
      </c>
      <c r="P261" s="16" t="s">
        <v>32</v>
      </c>
      <c r="Q261" s="16" t="s">
        <v>32</v>
      </c>
      <c r="R261" s="16">
        <v>-557.06218958339002</v>
      </c>
      <c r="S261" s="16">
        <v>58.274212641443647</v>
      </c>
      <c r="T261" s="28" t="s">
        <v>435</v>
      </c>
    </row>
    <row r="262" spans="1:20" x14ac:dyDescent="0.25">
      <c r="A262" s="16">
        <v>259</v>
      </c>
      <c r="B262" s="34">
        <v>6057541</v>
      </c>
      <c r="C262" s="34">
        <v>581749</v>
      </c>
      <c r="D262" s="27" t="s">
        <v>424</v>
      </c>
      <c r="E262" s="15">
        <v>42884</v>
      </c>
      <c r="F262" s="16" t="s">
        <v>32</v>
      </c>
      <c r="G262" s="19" t="s">
        <v>56</v>
      </c>
      <c r="H262" s="16" t="s">
        <v>521</v>
      </c>
      <c r="I262" s="16" t="s">
        <v>32</v>
      </c>
      <c r="J262" s="16" t="s">
        <v>32</v>
      </c>
      <c r="K262" s="16" t="s">
        <v>32</v>
      </c>
      <c r="L262" s="16" t="s">
        <v>32</v>
      </c>
      <c r="M262" s="16" t="s">
        <v>32</v>
      </c>
      <c r="N262" s="16" t="s">
        <v>32</v>
      </c>
      <c r="O262" s="16" t="s">
        <v>32</v>
      </c>
      <c r="P262" s="16" t="s">
        <v>32</v>
      </c>
      <c r="Q262" s="16" t="s">
        <v>32</v>
      </c>
      <c r="R262" s="16">
        <v>-482.47599357468221</v>
      </c>
      <c r="S262" s="16">
        <v>52.510398098633388</v>
      </c>
      <c r="T262" s="28" t="s">
        <v>435</v>
      </c>
    </row>
    <row r="263" spans="1:20" x14ac:dyDescent="0.25">
      <c r="A263" s="16">
        <v>260</v>
      </c>
      <c r="B263" s="34">
        <v>6057403</v>
      </c>
      <c r="C263" s="34">
        <v>581684</v>
      </c>
      <c r="D263" s="27" t="s">
        <v>424</v>
      </c>
      <c r="E263" s="15">
        <v>42884</v>
      </c>
      <c r="F263" s="16" t="s">
        <v>32</v>
      </c>
      <c r="G263" s="19" t="s">
        <v>56</v>
      </c>
      <c r="H263" s="16" t="s">
        <v>521</v>
      </c>
      <c r="I263" s="16" t="s">
        <v>32</v>
      </c>
      <c r="J263" s="16" t="s">
        <v>32</v>
      </c>
      <c r="K263" s="16" t="s">
        <v>32</v>
      </c>
      <c r="L263" s="16" t="s">
        <v>32</v>
      </c>
      <c r="M263" s="16" t="s">
        <v>32</v>
      </c>
      <c r="N263" s="16" t="s">
        <v>32</v>
      </c>
      <c r="O263" s="16" t="s">
        <v>32</v>
      </c>
      <c r="P263" s="16" t="s">
        <v>32</v>
      </c>
      <c r="Q263" s="16" t="s">
        <v>32</v>
      </c>
      <c r="R263" s="16">
        <v>-567.3612078368767</v>
      </c>
      <c r="S263" s="16">
        <v>69.026790595954068</v>
      </c>
      <c r="T263" s="28" t="s">
        <v>435</v>
      </c>
    </row>
    <row r="264" spans="1:20" x14ac:dyDescent="0.25">
      <c r="A264" s="16">
        <v>261</v>
      </c>
      <c r="B264" s="34">
        <v>6057265</v>
      </c>
      <c r="C264" s="34">
        <v>581623</v>
      </c>
      <c r="D264" s="27" t="s">
        <v>424</v>
      </c>
      <c r="E264" s="15">
        <v>42884</v>
      </c>
      <c r="F264" s="16" t="s">
        <v>32</v>
      </c>
      <c r="G264" s="19" t="s">
        <v>56</v>
      </c>
      <c r="H264" s="16" t="s">
        <v>521</v>
      </c>
      <c r="I264" s="16" t="s">
        <v>32</v>
      </c>
      <c r="J264" s="16" t="s">
        <v>32</v>
      </c>
      <c r="K264" s="16" t="s">
        <v>32</v>
      </c>
      <c r="L264" s="16" t="s">
        <v>32</v>
      </c>
      <c r="M264" s="16" t="s">
        <v>32</v>
      </c>
      <c r="N264" s="16" t="s">
        <v>32</v>
      </c>
      <c r="O264" s="16" t="s">
        <v>32</v>
      </c>
      <c r="P264" s="16" t="s">
        <v>32</v>
      </c>
      <c r="Q264" s="16" t="s">
        <v>32</v>
      </c>
      <c r="R264" s="16">
        <v>-983.79783484771372</v>
      </c>
      <c r="S264" s="16">
        <v>135.38461538461539</v>
      </c>
      <c r="T264" s="28" t="s">
        <v>435</v>
      </c>
    </row>
    <row r="265" spans="1:20" x14ac:dyDescent="0.25">
      <c r="A265" s="16">
        <v>262</v>
      </c>
      <c r="B265" s="34">
        <v>6057130</v>
      </c>
      <c r="C265" s="34">
        <v>581560</v>
      </c>
      <c r="D265" s="27" t="s">
        <v>424</v>
      </c>
      <c r="E265" s="15">
        <v>42884</v>
      </c>
      <c r="F265" s="16" t="s">
        <v>32</v>
      </c>
      <c r="G265" s="19" t="s">
        <v>56</v>
      </c>
      <c r="H265" s="16" t="s">
        <v>521</v>
      </c>
      <c r="I265" s="16" t="s">
        <v>32</v>
      </c>
      <c r="J265" s="16" t="s">
        <v>32</v>
      </c>
      <c r="K265" s="16" t="s">
        <v>32</v>
      </c>
      <c r="L265" s="16" t="s">
        <v>32</v>
      </c>
      <c r="M265" s="16" t="s">
        <v>32</v>
      </c>
      <c r="N265" s="16" t="s">
        <v>32</v>
      </c>
      <c r="O265" s="16" t="s">
        <v>32</v>
      </c>
      <c r="P265" s="16" t="s">
        <v>32</v>
      </c>
      <c r="Q265" s="16" t="s">
        <v>32</v>
      </c>
      <c r="R265" s="16">
        <v>-1009.1404882474094</v>
      </c>
      <c r="S265" s="16">
        <v>114.4534984789222</v>
      </c>
      <c r="T265" s="28" t="s">
        <v>435</v>
      </c>
    </row>
    <row r="266" spans="1:20" x14ac:dyDescent="0.25">
      <c r="A266" s="16">
        <v>263</v>
      </c>
      <c r="B266" s="34">
        <v>6056994</v>
      </c>
      <c r="C266" s="34">
        <v>581499</v>
      </c>
      <c r="D266" s="27" t="s">
        <v>424</v>
      </c>
      <c r="E266" s="15">
        <v>42884</v>
      </c>
      <c r="F266" s="16" t="s">
        <v>32</v>
      </c>
      <c r="G266" s="19" t="s">
        <v>56</v>
      </c>
      <c r="H266" s="16" t="s">
        <v>521</v>
      </c>
      <c r="I266" s="16" t="s">
        <v>32</v>
      </c>
      <c r="J266" s="16" t="s">
        <v>32</v>
      </c>
      <c r="K266" s="16" t="s">
        <v>32</v>
      </c>
      <c r="L266" s="16" t="s">
        <v>32</v>
      </c>
      <c r="M266" s="16" t="s">
        <v>32</v>
      </c>
      <c r="N266" s="16" t="s">
        <v>32</v>
      </c>
      <c r="O266" s="16" t="s">
        <v>32</v>
      </c>
      <c r="P266" s="16" t="s">
        <v>32</v>
      </c>
      <c r="Q266" s="16" t="s">
        <v>32</v>
      </c>
      <c r="R266" s="16">
        <v>-675.62313539401032</v>
      </c>
      <c r="S266" s="16">
        <v>75.598472449536274</v>
      </c>
      <c r="T266" s="28" t="s">
        <v>435</v>
      </c>
    </row>
    <row r="267" spans="1:20" x14ac:dyDescent="0.25">
      <c r="A267" s="16">
        <v>264</v>
      </c>
      <c r="B267" s="34">
        <v>6056857</v>
      </c>
      <c r="C267" s="34">
        <v>581438</v>
      </c>
      <c r="D267" s="27" t="s">
        <v>424</v>
      </c>
      <c r="E267" s="15">
        <v>42884</v>
      </c>
      <c r="F267" s="16" t="s">
        <v>32</v>
      </c>
      <c r="G267" s="19" t="s">
        <v>56</v>
      </c>
      <c r="H267" s="16" t="s">
        <v>521</v>
      </c>
      <c r="I267" s="16" t="s">
        <v>32</v>
      </c>
      <c r="J267" s="16" t="s">
        <v>32</v>
      </c>
      <c r="K267" s="16" t="s">
        <v>32</v>
      </c>
      <c r="L267" s="16" t="s">
        <v>32</v>
      </c>
      <c r="M267" s="16" t="s">
        <v>32</v>
      </c>
      <c r="N267" s="16" t="s">
        <v>32</v>
      </c>
      <c r="O267" s="16" t="s">
        <v>32</v>
      </c>
      <c r="P267" s="16" t="s">
        <v>32</v>
      </c>
      <c r="Q267" s="16" t="s">
        <v>32</v>
      </c>
      <c r="R267" s="16">
        <v>47.437491599999994</v>
      </c>
      <c r="S267" s="16">
        <v>96.649669089725521</v>
      </c>
      <c r="T267" s="28" t="s">
        <v>435</v>
      </c>
    </row>
    <row r="268" spans="1:20" x14ac:dyDescent="0.25">
      <c r="A268" s="16">
        <v>265</v>
      </c>
      <c r="B268" s="34">
        <v>6056726</v>
      </c>
      <c r="C268" s="34">
        <v>581365</v>
      </c>
      <c r="D268" s="27" t="s">
        <v>424</v>
      </c>
      <c r="E268" s="15">
        <v>42884</v>
      </c>
      <c r="F268" s="16" t="s">
        <v>32</v>
      </c>
      <c r="G268" s="19" t="s">
        <v>56</v>
      </c>
      <c r="H268" s="16" t="s">
        <v>521</v>
      </c>
      <c r="I268" s="16" t="s">
        <v>32</v>
      </c>
      <c r="J268" s="16" t="s">
        <v>32</v>
      </c>
      <c r="K268" s="16" t="s">
        <v>32</v>
      </c>
      <c r="L268" s="16" t="s">
        <v>32</v>
      </c>
      <c r="M268" s="16" t="s">
        <v>32</v>
      </c>
      <c r="N268" s="16" t="s">
        <v>32</v>
      </c>
      <c r="O268" s="16" t="s">
        <v>32</v>
      </c>
      <c r="P268" s="16" t="s">
        <v>32</v>
      </c>
      <c r="Q268" s="16" t="s">
        <v>32</v>
      </c>
      <c r="R268" s="16">
        <v>47.437491599999994</v>
      </c>
      <c r="S268" s="16">
        <v>99.230769230769226</v>
      </c>
      <c r="T268" s="28" t="s">
        <v>435</v>
      </c>
    </row>
    <row r="269" spans="1:20" x14ac:dyDescent="0.25">
      <c r="A269" s="16">
        <v>266</v>
      </c>
      <c r="B269" s="34">
        <v>6056597</v>
      </c>
      <c r="C269" s="34">
        <v>581286</v>
      </c>
      <c r="D269" s="27" t="s">
        <v>424</v>
      </c>
      <c r="E269" s="15">
        <v>42884</v>
      </c>
      <c r="F269" s="16" t="s">
        <v>32</v>
      </c>
      <c r="G269" s="19" t="s">
        <v>56</v>
      </c>
      <c r="H269" s="16" t="s">
        <v>521</v>
      </c>
      <c r="I269" s="16" t="s">
        <v>32</v>
      </c>
      <c r="J269" s="16" t="s">
        <v>32</v>
      </c>
      <c r="K269" s="16" t="s">
        <v>32</v>
      </c>
      <c r="L269" s="16" t="s">
        <v>32</v>
      </c>
      <c r="M269" s="16" t="s">
        <v>32</v>
      </c>
      <c r="N269" s="16" t="s">
        <v>32</v>
      </c>
      <c r="O269" s="16" t="s">
        <v>32</v>
      </c>
      <c r="P269" s="16" t="s">
        <v>32</v>
      </c>
      <c r="Q269" s="16" t="s">
        <v>32</v>
      </c>
      <c r="R269" s="16">
        <v>47.437491599999994</v>
      </c>
      <c r="S269" s="16">
        <v>157.36824877250402</v>
      </c>
      <c r="T269" s="28" t="s">
        <v>435</v>
      </c>
    </row>
    <row r="270" spans="1:20" x14ac:dyDescent="0.25">
      <c r="A270" s="16">
        <v>267</v>
      </c>
      <c r="B270" s="34">
        <v>6056469</v>
      </c>
      <c r="C270" s="34">
        <v>581209</v>
      </c>
      <c r="D270" s="27" t="s">
        <v>424</v>
      </c>
      <c r="E270" s="15">
        <v>42884</v>
      </c>
      <c r="F270" s="16" t="s">
        <v>32</v>
      </c>
      <c r="G270" s="19" t="s">
        <v>56</v>
      </c>
      <c r="H270" s="16" t="s">
        <v>521</v>
      </c>
      <c r="I270" s="16" t="s">
        <v>32</v>
      </c>
      <c r="J270" s="16" t="s">
        <v>32</v>
      </c>
      <c r="K270" s="16" t="s">
        <v>32</v>
      </c>
      <c r="L270" s="16" t="s">
        <v>32</v>
      </c>
      <c r="M270" s="16" t="s">
        <v>32</v>
      </c>
      <c r="N270" s="16" t="s">
        <v>32</v>
      </c>
      <c r="O270" s="16" t="s">
        <v>32</v>
      </c>
      <c r="P270" s="16" t="s">
        <v>32</v>
      </c>
      <c r="Q270" s="16" t="s">
        <v>32</v>
      </c>
      <c r="R270" s="16">
        <v>47.437491599999994</v>
      </c>
      <c r="S270" s="16">
        <v>123.32286023835317</v>
      </c>
      <c r="T270" s="28" t="s">
        <v>435</v>
      </c>
    </row>
    <row r="271" spans="1:20" x14ac:dyDescent="0.25">
      <c r="A271" s="16">
        <v>268</v>
      </c>
      <c r="B271" s="34">
        <v>6056342</v>
      </c>
      <c r="C271" s="34">
        <v>581130</v>
      </c>
      <c r="D271" s="27" t="s">
        <v>424</v>
      </c>
      <c r="E271" s="15">
        <v>42884</v>
      </c>
      <c r="F271" s="16" t="s">
        <v>32</v>
      </c>
      <c r="G271" s="19" t="s">
        <v>56</v>
      </c>
      <c r="H271" s="16" t="s">
        <v>521</v>
      </c>
      <c r="I271" s="16" t="s">
        <v>32</v>
      </c>
      <c r="J271" s="16" t="s">
        <v>32</v>
      </c>
      <c r="K271" s="16" t="s">
        <v>32</v>
      </c>
      <c r="L271" s="16" t="s">
        <v>32</v>
      </c>
      <c r="M271" s="16" t="s">
        <v>32</v>
      </c>
      <c r="N271" s="16" t="s">
        <v>32</v>
      </c>
      <c r="O271" s="16" t="s">
        <v>32</v>
      </c>
      <c r="P271" s="16" t="s">
        <v>32</v>
      </c>
      <c r="Q271" s="16" t="s">
        <v>32</v>
      </c>
      <c r="R271" s="16">
        <v>47.437491599999994</v>
      </c>
      <c r="S271" s="16">
        <v>137.49782703172531</v>
      </c>
      <c r="T271" s="28" t="s">
        <v>435</v>
      </c>
    </row>
    <row r="272" spans="1:20" x14ac:dyDescent="0.25">
      <c r="A272" s="16">
        <v>269</v>
      </c>
      <c r="B272" s="34">
        <v>6056217</v>
      </c>
      <c r="C272" s="34">
        <v>581048</v>
      </c>
      <c r="D272" s="27" t="s">
        <v>424</v>
      </c>
      <c r="E272" s="15">
        <v>42884</v>
      </c>
      <c r="F272" s="16" t="s">
        <v>32</v>
      </c>
      <c r="G272" s="19" t="s">
        <v>56</v>
      </c>
      <c r="H272" s="16" t="s">
        <v>521</v>
      </c>
      <c r="I272" s="16" t="s">
        <v>32</v>
      </c>
      <c r="J272" s="16" t="s">
        <v>32</v>
      </c>
      <c r="K272" s="16" t="s">
        <v>32</v>
      </c>
      <c r="L272" s="16" t="s">
        <v>32</v>
      </c>
      <c r="M272" s="16" t="s">
        <v>32</v>
      </c>
      <c r="N272" s="16" t="s">
        <v>32</v>
      </c>
      <c r="O272" s="16" t="s">
        <v>32</v>
      </c>
      <c r="P272" s="16" t="s">
        <v>32</v>
      </c>
      <c r="Q272" s="16" t="s">
        <v>32</v>
      </c>
      <c r="R272" s="16">
        <v>47.437491599999994</v>
      </c>
      <c r="S272" s="16">
        <v>121.53846153846153</v>
      </c>
      <c r="T272" s="28" t="s">
        <v>435</v>
      </c>
    </row>
    <row r="273" spans="1:20" x14ac:dyDescent="0.25">
      <c r="A273" s="16">
        <v>270</v>
      </c>
      <c r="B273" s="34">
        <v>6056090</v>
      </c>
      <c r="C273" s="34">
        <v>580964</v>
      </c>
      <c r="D273" s="27" t="s">
        <v>424</v>
      </c>
      <c r="E273" s="15">
        <v>42884</v>
      </c>
      <c r="F273" s="16" t="s">
        <v>32</v>
      </c>
      <c r="G273" s="19" t="s">
        <v>56</v>
      </c>
      <c r="H273" s="16" t="s">
        <v>521</v>
      </c>
      <c r="I273" s="16" t="s">
        <v>32</v>
      </c>
      <c r="J273" s="16" t="s">
        <v>32</v>
      </c>
      <c r="K273" s="16" t="s">
        <v>32</v>
      </c>
      <c r="L273" s="16" t="s">
        <v>32</v>
      </c>
      <c r="M273" s="16" t="s">
        <v>32</v>
      </c>
      <c r="N273" s="16" t="s">
        <v>32</v>
      </c>
      <c r="O273" s="16" t="s">
        <v>32</v>
      </c>
      <c r="P273" s="16" t="s">
        <v>32</v>
      </c>
      <c r="Q273" s="16" t="s">
        <v>32</v>
      </c>
      <c r="R273" s="16">
        <v>47.437491599999994</v>
      </c>
      <c r="S273" s="16">
        <v>46.856801390699687</v>
      </c>
      <c r="T273" s="28" t="s">
        <v>435</v>
      </c>
    </row>
    <row r="274" spans="1:20" x14ac:dyDescent="0.25">
      <c r="A274" s="16">
        <v>271</v>
      </c>
      <c r="B274" s="34">
        <v>6055961</v>
      </c>
      <c r="C274" s="34">
        <v>580893</v>
      </c>
      <c r="D274" s="27" t="s">
        <v>424</v>
      </c>
      <c r="E274" s="15">
        <v>42884</v>
      </c>
      <c r="F274" s="16" t="s">
        <v>32</v>
      </c>
      <c r="G274" s="19" t="s">
        <v>56</v>
      </c>
      <c r="H274" s="16" t="s">
        <v>521</v>
      </c>
      <c r="I274" s="16" t="s">
        <v>32</v>
      </c>
      <c r="J274" s="16" t="s">
        <v>32</v>
      </c>
      <c r="K274" s="16" t="s">
        <v>32</v>
      </c>
      <c r="L274" s="16" t="s">
        <v>32</v>
      </c>
      <c r="M274" s="16" t="s">
        <v>32</v>
      </c>
      <c r="N274" s="16" t="s">
        <v>32</v>
      </c>
      <c r="O274" s="16" t="s">
        <v>32</v>
      </c>
      <c r="P274" s="16" t="s">
        <v>32</v>
      </c>
      <c r="Q274" s="16" t="s">
        <v>32</v>
      </c>
      <c r="R274" s="16">
        <v>47.437491599999994</v>
      </c>
      <c r="S274" s="16">
        <v>93.979080409675319</v>
      </c>
      <c r="T274" s="28" t="s">
        <v>435</v>
      </c>
    </row>
    <row r="275" spans="1:20" x14ac:dyDescent="0.25">
      <c r="A275" s="16">
        <v>272</v>
      </c>
      <c r="B275" s="34">
        <v>6055829</v>
      </c>
      <c r="C275" s="34">
        <v>580822</v>
      </c>
      <c r="D275" s="27" t="s">
        <v>424</v>
      </c>
      <c r="E275" s="15">
        <v>42884</v>
      </c>
      <c r="F275" s="16" t="s">
        <v>32</v>
      </c>
      <c r="G275" s="19" t="s">
        <v>56</v>
      </c>
      <c r="H275" s="16" t="s">
        <v>521</v>
      </c>
      <c r="I275" s="16" t="s">
        <v>32</v>
      </c>
      <c r="J275" s="16" t="s">
        <v>32</v>
      </c>
      <c r="K275" s="16" t="s">
        <v>32</v>
      </c>
      <c r="L275" s="16" t="s">
        <v>32</v>
      </c>
      <c r="M275" s="16" t="s">
        <v>32</v>
      </c>
      <c r="N275" s="16" t="s">
        <v>32</v>
      </c>
      <c r="O275" s="16" t="s">
        <v>32</v>
      </c>
      <c r="P275" s="16" t="s">
        <v>32</v>
      </c>
      <c r="Q275" s="16" t="s">
        <v>32</v>
      </c>
      <c r="R275" s="16">
        <v>47.437491599999994</v>
      </c>
      <c r="S275" s="16">
        <v>175.90504128639719</v>
      </c>
      <c r="T275" s="28" t="s">
        <v>435</v>
      </c>
    </row>
    <row r="276" spans="1:20" x14ac:dyDescent="0.25">
      <c r="A276" s="16">
        <v>273</v>
      </c>
      <c r="B276" s="34">
        <v>6055695</v>
      </c>
      <c r="C276" s="34">
        <v>580751</v>
      </c>
      <c r="D276" s="27" t="s">
        <v>424</v>
      </c>
      <c r="E276" s="15">
        <v>42884</v>
      </c>
      <c r="F276" s="16" t="s">
        <v>32</v>
      </c>
      <c r="G276" s="19" t="s">
        <v>56</v>
      </c>
      <c r="H276" s="16" t="s">
        <v>521</v>
      </c>
      <c r="I276" s="16" t="s">
        <v>32</v>
      </c>
      <c r="J276" s="16" t="s">
        <v>32</v>
      </c>
      <c r="K276" s="16" t="s">
        <v>32</v>
      </c>
      <c r="L276" s="16" t="s">
        <v>32</v>
      </c>
      <c r="M276" s="16" t="s">
        <v>32</v>
      </c>
      <c r="N276" s="16" t="s">
        <v>32</v>
      </c>
      <c r="O276" s="16" t="s">
        <v>32</v>
      </c>
      <c r="P276" s="16" t="s">
        <v>32</v>
      </c>
      <c r="Q276" s="16" t="s">
        <v>32</v>
      </c>
      <c r="R276" s="16">
        <v>47.437491599999994</v>
      </c>
      <c r="S276" s="16">
        <v>72.103721384398384</v>
      </c>
      <c r="T276" s="28" t="s">
        <v>435</v>
      </c>
    </row>
    <row r="277" spans="1:20" x14ac:dyDescent="0.25">
      <c r="A277" s="16">
        <v>274</v>
      </c>
      <c r="B277" s="34">
        <v>6055551</v>
      </c>
      <c r="C277" s="34">
        <v>580713</v>
      </c>
      <c r="D277" s="27" t="s">
        <v>424</v>
      </c>
      <c r="E277" s="15">
        <v>42884</v>
      </c>
      <c r="F277" s="16" t="s">
        <v>32</v>
      </c>
      <c r="G277" s="19" t="s">
        <v>56</v>
      </c>
      <c r="H277" s="16" t="s">
        <v>521</v>
      </c>
      <c r="I277" s="16" t="s">
        <v>32</v>
      </c>
      <c r="J277" s="16" t="s">
        <v>32</v>
      </c>
      <c r="K277" s="16" t="s">
        <v>32</v>
      </c>
      <c r="L277" s="16" t="s">
        <v>32</v>
      </c>
      <c r="M277" s="16" t="s">
        <v>32</v>
      </c>
      <c r="N277" s="16" t="s">
        <v>32</v>
      </c>
      <c r="O277" s="16" t="s">
        <v>32</v>
      </c>
      <c r="P277" s="16" t="s">
        <v>32</v>
      </c>
      <c r="Q277" s="16" t="s">
        <v>32</v>
      </c>
      <c r="R277" s="16">
        <v>47.437491599999994</v>
      </c>
      <c r="S277" s="16">
        <v>143.84615384615384</v>
      </c>
      <c r="T277" s="28" t="s">
        <v>435</v>
      </c>
    </row>
    <row r="278" spans="1:20" x14ac:dyDescent="0.25">
      <c r="A278" s="16">
        <v>275</v>
      </c>
      <c r="B278" s="34">
        <v>6055398</v>
      </c>
      <c r="C278" s="34">
        <v>580700</v>
      </c>
      <c r="D278" s="27" t="s">
        <v>424</v>
      </c>
      <c r="E278" s="15">
        <v>42884</v>
      </c>
      <c r="F278" s="16" t="s">
        <v>32</v>
      </c>
      <c r="G278" s="19" t="s">
        <v>56</v>
      </c>
      <c r="H278" s="16" t="s">
        <v>521</v>
      </c>
      <c r="I278" s="16" t="s">
        <v>32</v>
      </c>
      <c r="J278" s="16" t="s">
        <v>32</v>
      </c>
      <c r="K278" s="16" t="s">
        <v>32</v>
      </c>
      <c r="L278" s="16" t="s">
        <v>32</v>
      </c>
      <c r="M278" s="16" t="s">
        <v>32</v>
      </c>
      <c r="N278" s="16" t="s">
        <v>32</v>
      </c>
      <c r="O278" s="16" t="s">
        <v>32</v>
      </c>
      <c r="P278" s="16" t="s">
        <v>32</v>
      </c>
      <c r="Q278" s="16" t="s">
        <v>32</v>
      </c>
      <c r="R278" s="16">
        <v>47.437491599999994</v>
      </c>
      <c r="S278" s="16">
        <v>117.25477359519914</v>
      </c>
      <c r="T278" s="28" t="s">
        <v>435</v>
      </c>
    </row>
    <row r="279" spans="1:20" x14ac:dyDescent="0.25">
      <c r="A279" s="16">
        <v>276</v>
      </c>
      <c r="B279" s="34">
        <v>6055250</v>
      </c>
      <c r="C279" s="34">
        <v>580685</v>
      </c>
      <c r="D279" s="27" t="s">
        <v>424</v>
      </c>
      <c r="E279" s="15">
        <v>42884</v>
      </c>
      <c r="F279" s="16" t="s">
        <v>32</v>
      </c>
      <c r="G279" s="19" t="s">
        <v>56</v>
      </c>
      <c r="H279" s="16" t="s">
        <v>521</v>
      </c>
      <c r="I279" s="16" t="s">
        <v>32</v>
      </c>
      <c r="J279" s="16" t="s">
        <v>32</v>
      </c>
      <c r="K279" s="16" t="s">
        <v>32</v>
      </c>
      <c r="L279" s="16" t="s">
        <v>32</v>
      </c>
      <c r="M279" s="16" t="s">
        <v>32</v>
      </c>
      <c r="N279" s="16" t="s">
        <v>32</v>
      </c>
      <c r="O279" s="16" t="s">
        <v>32</v>
      </c>
      <c r="P279" s="16" t="s">
        <v>32</v>
      </c>
      <c r="Q279" s="16" t="s">
        <v>32</v>
      </c>
      <c r="R279" s="16">
        <v>47.437491599999994</v>
      </c>
      <c r="S279" s="16">
        <v>122.30769230769231</v>
      </c>
      <c r="T279" s="28" t="s">
        <v>435</v>
      </c>
    </row>
    <row r="280" spans="1:20" x14ac:dyDescent="0.25">
      <c r="A280" s="16">
        <v>277</v>
      </c>
      <c r="B280" s="34">
        <v>6055103</v>
      </c>
      <c r="C280" s="34">
        <v>580663</v>
      </c>
      <c r="D280" s="27" t="s">
        <v>424</v>
      </c>
      <c r="E280" s="15">
        <v>42884</v>
      </c>
      <c r="F280" s="16" t="s">
        <v>32</v>
      </c>
      <c r="G280" s="19" t="s">
        <v>56</v>
      </c>
      <c r="H280" s="16" t="s">
        <v>521</v>
      </c>
      <c r="I280" s="16" t="s">
        <v>32</v>
      </c>
      <c r="J280" s="16" t="s">
        <v>32</v>
      </c>
      <c r="K280" s="16" t="s">
        <v>32</v>
      </c>
      <c r="L280" s="16" t="s">
        <v>32</v>
      </c>
      <c r="M280" s="16" t="s">
        <v>32</v>
      </c>
      <c r="N280" s="16" t="s">
        <v>32</v>
      </c>
      <c r="O280" s="16" t="s">
        <v>32</v>
      </c>
      <c r="P280" s="16" t="s">
        <v>32</v>
      </c>
      <c r="Q280" s="16" t="s">
        <v>32</v>
      </c>
      <c r="R280" s="16">
        <v>47.437491599999994</v>
      </c>
      <c r="S280" s="16">
        <v>115.71194762684124</v>
      </c>
      <c r="T280" s="28" t="s">
        <v>435</v>
      </c>
    </row>
    <row r="281" spans="1:20" x14ac:dyDescent="0.25">
      <c r="A281" s="16">
        <v>278</v>
      </c>
      <c r="B281" s="34">
        <v>6054972</v>
      </c>
      <c r="C281" s="34">
        <v>580592</v>
      </c>
      <c r="D281" s="27" t="s">
        <v>424</v>
      </c>
      <c r="E281" s="15">
        <v>42884</v>
      </c>
      <c r="F281" s="16" t="s">
        <v>32</v>
      </c>
      <c r="G281" s="19" t="s">
        <v>56</v>
      </c>
      <c r="H281" s="16" t="s">
        <v>521</v>
      </c>
      <c r="I281" s="16" t="s">
        <v>32</v>
      </c>
      <c r="J281" s="16" t="s">
        <v>32</v>
      </c>
      <c r="K281" s="16" t="s">
        <v>32</v>
      </c>
      <c r="L281" s="16" t="s">
        <v>32</v>
      </c>
      <c r="M281" s="16" t="s">
        <v>32</v>
      </c>
      <c r="N281" s="16" t="s">
        <v>32</v>
      </c>
      <c r="O281" s="16" t="s">
        <v>32</v>
      </c>
      <c r="P281" s="16" t="s">
        <v>32</v>
      </c>
      <c r="Q281" s="16" t="s">
        <v>32</v>
      </c>
      <c r="R281" s="16">
        <v>47.437491599999994</v>
      </c>
      <c r="S281" s="16">
        <v>80.455192034139415</v>
      </c>
      <c r="T281" s="28" t="s">
        <v>435</v>
      </c>
    </row>
    <row r="282" spans="1:20" x14ac:dyDescent="0.25">
      <c r="A282" s="16">
        <v>279</v>
      </c>
      <c r="B282" s="34">
        <v>6054851</v>
      </c>
      <c r="C282" s="34">
        <v>580505</v>
      </c>
      <c r="D282" s="27" t="s">
        <v>424</v>
      </c>
      <c r="E282" s="15">
        <v>42884</v>
      </c>
      <c r="F282" s="16" t="s">
        <v>32</v>
      </c>
      <c r="G282" s="19" t="s">
        <v>56</v>
      </c>
      <c r="H282" s="16" t="s">
        <v>521</v>
      </c>
      <c r="I282" s="16" t="s">
        <v>32</v>
      </c>
      <c r="J282" s="16" t="s">
        <v>32</v>
      </c>
      <c r="K282" s="16" t="s">
        <v>32</v>
      </c>
      <c r="L282" s="16" t="s">
        <v>32</v>
      </c>
      <c r="M282" s="16" t="s">
        <v>32</v>
      </c>
      <c r="N282" s="16" t="s">
        <v>32</v>
      </c>
      <c r="O282" s="16" t="s">
        <v>32</v>
      </c>
      <c r="P282" s="16" t="s">
        <v>32</v>
      </c>
      <c r="Q282" s="16" t="s">
        <v>32</v>
      </c>
      <c r="R282" s="16">
        <v>47.437491599999994</v>
      </c>
      <c r="S282" s="16">
        <v>101.39504563233375</v>
      </c>
      <c r="T282" s="28" t="s">
        <v>435</v>
      </c>
    </row>
    <row r="283" spans="1:20" x14ac:dyDescent="0.25">
      <c r="A283" s="16">
        <v>280</v>
      </c>
      <c r="B283" s="34">
        <v>6054731</v>
      </c>
      <c r="C283" s="34">
        <v>580416</v>
      </c>
      <c r="D283" s="27" t="s">
        <v>424</v>
      </c>
      <c r="E283" s="15">
        <v>42884</v>
      </c>
      <c r="F283" s="16" t="s">
        <v>32</v>
      </c>
      <c r="G283" s="19" t="s">
        <v>56</v>
      </c>
      <c r="H283" s="16" t="s">
        <v>521</v>
      </c>
      <c r="I283" s="16" t="s">
        <v>32</v>
      </c>
      <c r="J283" s="16" t="s">
        <v>32</v>
      </c>
      <c r="K283" s="16" t="s">
        <v>32</v>
      </c>
      <c r="L283" s="16" t="s">
        <v>32</v>
      </c>
      <c r="M283" s="16" t="s">
        <v>32</v>
      </c>
      <c r="N283" s="16" t="s">
        <v>32</v>
      </c>
      <c r="O283" s="16" t="s">
        <v>32</v>
      </c>
      <c r="P283" s="16" t="s">
        <v>32</v>
      </c>
      <c r="Q283" s="16" t="s">
        <v>32</v>
      </c>
      <c r="R283" s="16">
        <v>47.437491599999994</v>
      </c>
      <c r="S283" s="16">
        <v>122.72973852663557</v>
      </c>
      <c r="T283" s="28" t="s">
        <v>435</v>
      </c>
    </row>
    <row r="284" spans="1:20" x14ac:dyDescent="0.25">
      <c r="A284" s="16">
        <v>281</v>
      </c>
      <c r="B284" s="34">
        <v>6054637</v>
      </c>
      <c r="C284" s="34">
        <v>580302</v>
      </c>
      <c r="D284" s="27" t="s">
        <v>424</v>
      </c>
      <c r="E284" s="15">
        <v>42884</v>
      </c>
      <c r="F284" s="16" t="s">
        <v>32</v>
      </c>
      <c r="G284" s="19" t="s">
        <v>56</v>
      </c>
      <c r="H284" s="16" t="s">
        <v>521</v>
      </c>
      <c r="I284" s="16" t="s">
        <v>32</v>
      </c>
      <c r="J284" s="16" t="s">
        <v>32</v>
      </c>
      <c r="K284" s="16" t="s">
        <v>32</v>
      </c>
      <c r="L284" s="16" t="s">
        <v>32</v>
      </c>
      <c r="M284" s="16" t="s">
        <v>32</v>
      </c>
      <c r="N284" s="16" t="s">
        <v>32</v>
      </c>
      <c r="O284" s="16" t="s">
        <v>32</v>
      </c>
      <c r="P284" s="16" t="s">
        <v>32</v>
      </c>
      <c r="Q284" s="16" t="s">
        <v>32</v>
      </c>
      <c r="R284" s="16">
        <v>47.437491599999994</v>
      </c>
      <c r="S284" s="16">
        <v>181.02527783830902</v>
      </c>
      <c r="T284" s="28" t="s">
        <v>435</v>
      </c>
    </row>
    <row r="285" spans="1:20" x14ac:dyDescent="0.25">
      <c r="A285" s="16">
        <v>282</v>
      </c>
      <c r="B285" s="34">
        <v>6054567</v>
      </c>
      <c r="C285" s="34">
        <v>580166</v>
      </c>
      <c r="D285" s="27" t="s">
        <v>424</v>
      </c>
      <c r="E285" s="15">
        <v>42884</v>
      </c>
      <c r="F285" s="16" t="s">
        <v>32</v>
      </c>
      <c r="G285" s="19" t="s">
        <v>56</v>
      </c>
      <c r="H285" s="16" t="s">
        <v>521</v>
      </c>
      <c r="I285" s="16" t="s">
        <v>32</v>
      </c>
      <c r="J285" s="16" t="s">
        <v>32</v>
      </c>
      <c r="K285" s="16" t="s">
        <v>32</v>
      </c>
      <c r="L285" s="16" t="s">
        <v>32</v>
      </c>
      <c r="M285" s="16" t="s">
        <v>32</v>
      </c>
      <c r="N285" s="16" t="s">
        <v>32</v>
      </c>
      <c r="O285" s="16" t="s">
        <v>32</v>
      </c>
      <c r="P285" s="16" t="s">
        <v>32</v>
      </c>
      <c r="Q285" s="16" t="s">
        <v>32</v>
      </c>
      <c r="R285" s="16">
        <v>47.437491599999994</v>
      </c>
      <c r="S285" s="16">
        <v>168.40690559440557</v>
      </c>
      <c r="T285" s="28" t="s">
        <v>435</v>
      </c>
    </row>
    <row r="286" spans="1:20" x14ac:dyDescent="0.25">
      <c r="A286" s="16">
        <v>283</v>
      </c>
      <c r="B286" s="34">
        <v>6054500</v>
      </c>
      <c r="C286" s="34">
        <v>580033</v>
      </c>
      <c r="D286" s="27" t="s">
        <v>424</v>
      </c>
      <c r="E286" s="15">
        <v>42884</v>
      </c>
      <c r="F286" s="16" t="s">
        <v>32</v>
      </c>
      <c r="G286" s="19" t="s">
        <v>56</v>
      </c>
      <c r="H286" s="16" t="s">
        <v>521</v>
      </c>
      <c r="I286" s="16" t="s">
        <v>32</v>
      </c>
      <c r="J286" s="16" t="s">
        <v>32</v>
      </c>
      <c r="K286" s="16" t="s">
        <v>32</v>
      </c>
      <c r="L286" s="16" t="s">
        <v>32</v>
      </c>
      <c r="M286" s="16" t="s">
        <v>32</v>
      </c>
      <c r="N286" s="16" t="s">
        <v>32</v>
      </c>
      <c r="O286" s="16" t="s">
        <v>32</v>
      </c>
      <c r="P286" s="16" t="s">
        <v>32</v>
      </c>
      <c r="Q286" s="16" t="s">
        <v>32</v>
      </c>
      <c r="R286" s="16">
        <v>47.437491599999994</v>
      </c>
      <c r="S286" s="16">
        <v>176.15384615384616</v>
      </c>
      <c r="T286" s="28" t="s">
        <v>435</v>
      </c>
    </row>
    <row r="287" spans="1:20" x14ac:dyDescent="0.25">
      <c r="A287" s="16">
        <v>284</v>
      </c>
      <c r="B287" s="34">
        <v>6054433</v>
      </c>
      <c r="C287" s="34">
        <v>579899</v>
      </c>
      <c r="D287" s="27" t="s">
        <v>424</v>
      </c>
      <c r="E287" s="15">
        <v>42884</v>
      </c>
      <c r="F287" s="16" t="s">
        <v>32</v>
      </c>
      <c r="G287" s="19" t="s">
        <v>56</v>
      </c>
      <c r="H287" s="16" t="s">
        <v>521</v>
      </c>
      <c r="I287" s="16" t="s">
        <v>32</v>
      </c>
      <c r="J287" s="16" t="s">
        <v>32</v>
      </c>
      <c r="K287" s="16" t="s">
        <v>32</v>
      </c>
      <c r="L287" s="16" t="s">
        <v>32</v>
      </c>
      <c r="M287" s="16" t="s">
        <v>32</v>
      </c>
      <c r="N287" s="16" t="s">
        <v>32</v>
      </c>
      <c r="O287" s="16" t="s">
        <v>32</v>
      </c>
      <c r="P287" s="16" t="s">
        <v>32</v>
      </c>
      <c r="Q287" s="16" t="s">
        <v>32</v>
      </c>
      <c r="R287" s="16">
        <v>47.437491599999994</v>
      </c>
      <c r="S287" s="16">
        <v>167.87285260969472</v>
      </c>
      <c r="T287" s="28" t="s">
        <v>435</v>
      </c>
    </row>
    <row r="288" spans="1:20" x14ac:dyDescent="0.25">
      <c r="A288" s="16">
        <v>285</v>
      </c>
      <c r="B288" s="34">
        <v>6054366</v>
      </c>
      <c r="C288" s="34">
        <v>579765</v>
      </c>
      <c r="D288" s="27" t="s">
        <v>424</v>
      </c>
      <c r="E288" s="15">
        <v>42884</v>
      </c>
      <c r="F288" s="16" t="s">
        <v>32</v>
      </c>
      <c r="G288" s="19" t="s">
        <v>56</v>
      </c>
      <c r="H288" s="16" t="s">
        <v>521</v>
      </c>
      <c r="I288" s="16" t="s">
        <v>32</v>
      </c>
      <c r="J288" s="16" t="s">
        <v>32</v>
      </c>
      <c r="K288" s="16" t="s">
        <v>32</v>
      </c>
      <c r="L288" s="16" t="s">
        <v>32</v>
      </c>
      <c r="M288" s="16" t="s">
        <v>32</v>
      </c>
      <c r="N288" s="16" t="s">
        <v>32</v>
      </c>
      <c r="O288" s="16" t="s">
        <v>32</v>
      </c>
      <c r="P288" s="16" t="s">
        <v>32</v>
      </c>
      <c r="Q288" s="16" t="s">
        <v>32</v>
      </c>
      <c r="R288" s="16">
        <v>47.437491599999994</v>
      </c>
      <c r="S288" s="16">
        <v>179.99453671328669</v>
      </c>
      <c r="T288" s="28" t="s">
        <v>435</v>
      </c>
    </row>
    <row r="289" spans="1:20" x14ac:dyDescent="0.25">
      <c r="A289" s="16">
        <v>286</v>
      </c>
      <c r="B289" s="34">
        <v>6054281</v>
      </c>
      <c r="C289" s="34">
        <v>579644</v>
      </c>
      <c r="D289" s="27" t="s">
        <v>424</v>
      </c>
      <c r="E289" s="15">
        <v>42884</v>
      </c>
      <c r="F289" s="16" t="s">
        <v>32</v>
      </c>
      <c r="G289" s="19" t="s">
        <v>56</v>
      </c>
      <c r="H289" s="16" t="s">
        <v>521</v>
      </c>
      <c r="I289" s="16" t="s">
        <v>32</v>
      </c>
      <c r="J289" s="16" t="s">
        <v>32</v>
      </c>
      <c r="K289" s="16" t="s">
        <v>32</v>
      </c>
      <c r="L289" s="16" t="s">
        <v>32</v>
      </c>
      <c r="M289" s="16" t="s">
        <v>32</v>
      </c>
      <c r="N289" s="16" t="s">
        <v>32</v>
      </c>
      <c r="O289" s="16" t="s">
        <v>32</v>
      </c>
      <c r="P289" s="16" t="s">
        <v>32</v>
      </c>
      <c r="Q289" s="16" t="s">
        <v>32</v>
      </c>
      <c r="R289" s="16">
        <v>47.437491599999994</v>
      </c>
      <c r="S289" s="16">
        <v>104.28868006993009</v>
      </c>
      <c r="T289" s="28" t="s">
        <v>435</v>
      </c>
    </row>
    <row r="290" spans="1:20" x14ac:dyDescent="0.25">
      <c r="A290" s="16">
        <v>287</v>
      </c>
      <c r="B290" s="34">
        <v>6054186</v>
      </c>
      <c r="C290" s="34">
        <v>579529</v>
      </c>
      <c r="D290" s="27" t="s">
        <v>424</v>
      </c>
      <c r="E290" s="15">
        <v>42884</v>
      </c>
      <c r="F290" s="16" t="s">
        <v>32</v>
      </c>
      <c r="G290" s="19" t="s">
        <v>56</v>
      </c>
      <c r="H290" s="16" t="s">
        <v>521</v>
      </c>
      <c r="I290" s="16" t="s">
        <v>32</v>
      </c>
      <c r="J290" s="16" t="s">
        <v>32</v>
      </c>
      <c r="K290" s="16" t="s">
        <v>32</v>
      </c>
      <c r="L290" s="16" t="s">
        <v>32</v>
      </c>
      <c r="M290" s="16" t="s">
        <v>32</v>
      </c>
      <c r="N290" s="16" t="s">
        <v>32</v>
      </c>
      <c r="O290" s="16" t="s">
        <v>32</v>
      </c>
      <c r="P290" s="16" t="s">
        <v>32</v>
      </c>
      <c r="Q290" s="16" t="s">
        <v>32</v>
      </c>
      <c r="R290" s="16">
        <v>47.437491599999994</v>
      </c>
      <c r="S290" s="16">
        <v>153.84615384615384</v>
      </c>
      <c r="T290" s="28" t="s">
        <v>435</v>
      </c>
    </row>
    <row r="291" spans="1:20" x14ac:dyDescent="0.25">
      <c r="A291" s="16">
        <v>288</v>
      </c>
      <c r="B291" s="34">
        <v>6054093</v>
      </c>
      <c r="C291" s="34">
        <v>579411</v>
      </c>
      <c r="D291" s="27" t="s">
        <v>424</v>
      </c>
      <c r="E291" s="15">
        <v>42884</v>
      </c>
      <c r="F291" s="16" t="s">
        <v>32</v>
      </c>
      <c r="G291" s="19" t="s">
        <v>56</v>
      </c>
      <c r="H291" s="16" t="s">
        <v>521</v>
      </c>
      <c r="I291" s="16" t="s">
        <v>32</v>
      </c>
      <c r="J291" s="16" t="s">
        <v>32</v>
      </c>
      <c r="K291" s="16" t="s">
        <v>32</v>
      </c>
      <c r="L291" s="16" t="s">
        <v>32</v>
      </c>
      <c r="M291" s="16" t="s">
        <v>32</v>
      </c>
      <c r="N291" s="16" t="s">
        <v>32</v>
      </c>
      <c r="O291" s="16" t="s">
        <v>32</v>
      </c>
      <c r="P291" s="16" t="s">
        <v>32</v>
      </c>
      <c r="Q291" s="16" t="s">
        <v>32</v>
      </c>
      <c r="R291" s="16">
        <v>47.437491599999994</v>
      </c>
      <c r="S291" s="16">
        <v>157.57005301309098</v>
      </c>
      <c r="T291" s="28" t="s">
        <v>435</v>
      </c>
    </row>
    <row r="292" spans="1:20" x14ac:dyDescent="0.25">
      <c r="A292" s="16">
        <v>289</v>
      </c>
      <c r="B292" s="34">
        <v>6053999</v>
      </c>
      <c r="C292" s="34">
        <v>579291</v>
      </c>
      <c r="D292" s="27" t="s">
        <v>424</v>
      </c>
      <c r="E292" s="15">
        <v>42884</v>
      </c>
      <c r="F292" s="16" t="s">
        <v>32</v>
      </c>
      <c r="G292" s="19" t="s">
        <v>56</v>
      </c>
      <c r="H292" s="16" t="s">
        <v>521</v>
      </c>
      <c r="I292" s="16" t="s">
        <v>32</v>
      </c>
      <c r="J292" s="16" t="s">
        <v>32</v>
      </c>
      <c r="K292" s="16" t="s">
        <v>32</v>
      </c>
      <c r="L292" s="16" t="s">
        <v>32</v>
      </c>
      <c r="M292" s="16" t="s">
        <v>32</v>
      </c>
      <c r="N292" s="16" t="s">
        <v>32</v>
      </c>
      <c r="O292" s="16" t="s">
        <v>32</v>
      </c>
      <c r="P292" s="16" t="s">
        <v>32</v>
      </c>
      <c r="Q292" s="16" t="s">
        <v>32</v>
      </c>
      <c r="R292" s="16">
        <v>47.437491599999994</v>
      </c>
      <c r="S292" s="16">
        <v>135.76977324509056</v>
      </c>
      <c r="T292" s="28" t="s">
        <v>435</v>
      </c>
    </row>
    <row r="293" spans="1:20" x14ac:dyDescent="0.25">
      <c r="A293" s="16">
        <v>290</v>
      </c>
      <c r="B293" s="34">
        <v>6053906</v>
      </c>
      <c r="C293" s="34">
        <v>579177</v>
      </c>
      <c r="D293" s="27" t="s">
        <v>424</v>
      </c>
      <c r="E293" s="15">
        <v>42884</v>
      </c>
      <c r="F293" s="16" t="s">
        <v>32</v>
      </c>
      <c r="G293" s="19" t="s">
        <v>56</v>
      </c>
      <c r="H293" s="16" t="s">
        <v>521</v>
      </c>
      <c r="I293" s="16" t="s">
        <v>32</v>
      </c>
      <c r="J293" s="16" t="s">
        <v>32</v>
      </c>
      <c r="K293" s="16" t="s">
        <v>32</v>
      </c>
      <c r="L293" s="16" t="s">
        <v>32</v>
      </c>
      <c r="M293" s="16" t="s">
        <v>32</v>
      </c>
      <c r="N293" s="16" t="s">
        <v>32</v>
      </c>
      <c r="O293" s="16" t="s">
        <v>32</v>
      </c>
      <c r="P293" s="16" t="s">
        <v>32</v>
      </c>
      <c r="Q293" s="16" t="s">
        <v>32</v>
      </c>
      <c r="R293" s="16">
        <v>47.437491599999994</v>
      </c>
      <c r="S293" s="16">
        <v>109.3854870342122</v>
      </c>
      <c r="T293" s="28" t="s">
        <v>435</v>
      </c>
    </row>
    <row r="294" spans="1:20" x14ac:dyDescent="0.25">
      <c r="A294" s="16">
        <v>291</v>
      </c>
      <c r="B294" s="34">
        <v>6053808</v>
      </c>
      <c r="C294" s="34">
        <v>579061</v>
      </c>
      <c r="D294" s="27" t="s">
        <v>424</v>
      </c>
      <c r="E294" s="15">
        <v>42884</v>
      </c>
      <c r="F294" s="16" t="s">
        <v>32</v>
      </c>
      <c r="G294" s="19" t="s">
        <v>56</v>
      </c>
      <c r="H294" s="16" t="s">
        <v>521</v>
      </c>
      <c r="I294" s="16" t="s">
        <v>32</v>
      </c>
      <c r="J294" s="16" t="s">
        <v>32</v>
      </c>
      <c r="K294" s="16" t="s">
        <v>32</v>
      </c>
      <c r="L294" s="16" t="s">
        <v>32</v>
      </c>
      <c r="M294" s="16" t="s">
        <v>32</v>
      </c>
      <c r="N294" s="16" t="s">
        <v>32</v>
      </c>
      <c r="O294" s="16" t="s">
        <v>32</v>
      </c>
      <c r="P294" s="16" t="s">
        <v>32</v>
      </c>
      <c r="Q294" s="16" t="s">
        <v>32</v>
      </c>
      <c r="R294" s="16">
        <v>47.437491599999994</v>
      </c>
      <c r="S294" s="16">
        <v>193.62465902891432</v>
      </c>
      <c r="T294" s="28" t="s">
        <v>435</v>
      </c>
    </row>
    <row r="295" spans="1:20" x14ac:dyDescent="0.25">
      <c r="A295" s="16">
        <v>292</v>
      </c>
      <c r="B295" s="34">
        <v>6053697</v>
      </c>
      <c r="C295" s="34">
        <v>578936</v>
      </c>
      <c r="D295" s="27" t="s">
        <v>424</v>
      </c>
      <c r="E295" s="15">
        <v>42884</v>
      </c>
      <c r="F295" s="16" t="s">
        <v>32</v>
      </c>
      <c r="G295" s="19" t="s">
        <v>56</v>
      </c>
      <c r="H295" s="16" t="s">
        <v>521</v>
      </c>
      <c r="I295" s="16" t="s">
        <v>32</v>
      </c>
      <c r="J295" s="16" t="s">
        <v>32</v>
      </c>
      <c r="K295" s="16" t="s">
        <v>32</v>
      </c>
      <c r="L295" s="16" t="s">
        <v>32</v>
      </c>
      <c r="M295" s="16" t="s">
        <v>32</v>
      </c>
      <c r="N295" s="16" t="s">
        <v>32</v>
      </c>
      <c r="O295" s="16" t="s">
        <v>32</v>
      </c>
      <c r="P295" s="16" t="s">
        <v>32</v>
      </c>
      <c r="Q295" s="16" t="s">
        <v>32</v>
      </c>
      <c r="R295" s="16">
        <v>47.437491599999994</v>
      </c>
      <c r="S295" s="16">
        <v>101.05510092744133</v>
      </c>
      <c r="T295" s="28" t="s">
        <v>435</v>
      </c>
    </row>
    <row r="296" spans="1:20" x14ac:dyDescent="0.25">
      <c r="A296" s="16">
        <v>293</v>
      </c>
      <c r="B296" s="34">
        <v>6053607</v>
      </c>
      <c r="C296" s="34">
        <v>578837</v>
      </c>
      <c r="D296" s="27" t="s">
        <v>424</v>
      </c>
      <c r="E296" s="15">
        <v>42884</v>
      </c>
      <c r="F296" s="16" t="s">
        <v>32</v>
      </c>
      <c r="G296" s="19" t="s">
        <v>56</v>
      </c>
      <c r="H296" s="16" t="s">
        <v>521</v>
      </c>
      <c r="I296" s="16" t="s">
        <v>32</v>
      </c>
      <c r="J296" s="16" t="s">
        <v>32</v>
      </c>
      <c r="K296" s="16" t="s">
        <v>32</v>
      </c>
      <c r="L296" s="16" t="s">
        <v>32</v>
      </c>
      <c r="M296" s="16" t="s">
        <v>32</v>
      </c>
      <c r="N296" s="16" t="s">
        <v>32</v>
      </c>
      <c r="O296" s="16" t="s">
        <v>32</v>
      </c>
      <c r="P296" s="16" t="s">
        <v>32</v>
      </c>
      <c r="Q296" s="16" t="s">
        <v>32</v>
      </c>
      <c r="R296" s="16">
        <v>47.437491599999994</v>
      </c>
      <c r="S296" s="16">
        <v>79.230769230769226</v>
      </c>
      <c r="T296" s="28" t="s">
        <v>435</v>
      </c>
    </row>
    <row r="297" spans="1:20" x14ac:dyDescent="0.25">
      <c r="A297" s="16">
        <v>294</v>
      </c>
      <c r="B297" s="34">
        <v>6053502</v>
      </c>
      <c r="C297" s="34">
        <v>578731</v>
      </c>
      <c r="D297" s="27" t="s">
        <v>424</v>
      </c>
      <c r="E297" s="15">
        <v>42884</v>
      </c>
      <c r="F297" s="16" t="s">
        <v>32</v>
      </c>
      <c r="G297" s="19" t="s">
        <v>56</v>
      </c>
      <c r="H297" s="16" t="s">
        <v>521</v>
      </c>
      <c r="I297" s="16" t="s">
        <v>32</v>
      </c>
      <c r="J297" s="16" t="s">
        <v>32</v>
      </c>
      <c r="K297" s="16" t="s">
        <v>32</v>
      </c>
      <c r="L297" s="16" t="s">
        <v>32</v>
      </c>
      <c r="M297" s="16" t="s">
        <v>32</v>
      </c>
      <c r="N297" s="16" t="s">
        <v>32</v>
      </c>
      <c r="O297" s="16" t="s">
        <v>32</v>
      </c>
      <c r="P297" s="16" t="s">
        <v>32</v>
      </c>
      <c r="Q297" s="16" t="s">
        <v>32</v>
      </c>
      <c r="R297" s="16">
        <v>47.437491599999994</v>
      </c>
      <c r="S297" s="16">
        <v>60.855306166920876</v>
      </c>
      <c r="T297" s="28" t="s">
        <v>435</v>
      </c>
    </row>
    <row r="298" spans="1:20" x14ac:dyDescent="0.25">
      <c r="A298" s="16">
        <v>295</v>
      </c>
      <c r="B298" s="34">
        <v>6053395</v>
      </c>
      <c r="C298" s="34">
        <v>578624</v>
      </c>
      <c r="D298" s="27" t="s">
        <v>424</v>
      </c>
      <c r="E298" s="15">
        <v>42884</v>
      </c>
      <c r="F298" s="16" t="s">
        <v>32</v>
      </c>
      <c r="G298" s="19" t="s">
        <v>56</v>
      </c>
      <c r="H298" s="16" t="s">
        <v>521</v>
      </c>
      <c r="I298" s="16" t="s">
        <v>32</v>
      </c>
      <c r="J298" s="16" t="s">
        <v>32</v>
      </c>
      <c r="K298" s="16" t="s">
        <v>32</v>
      </c>
      <c r="L298" s="16" t="s">
        <v>32</v>
      </c>
      <c r="M298" s="16" t="s">
        <v>32</v>
      </c>
      <c r="N298" s="16" t="s">
        <v>32</v>
      </c>
      <c r="O298" s="16" t="s">
        <v>32</v>
      </c>
      <c r="P298" s="16" t="s">
        <v>32</v>
      </c>
      <c r="Q298" s="16" t="s">
        <v>32</v>
      </c>
      <c r="R298" s="16">
        <v>47.437491599999994</v>
      </c>
      <c r="S298" s="16">
        <v>124.19749045280957</v>
      </c>
      <c r="T298" s="28" t="s">
        <v>435</v>
      </c>
    </row>
    <row r="299" spans="1:20" x14ac:dyDescent="0.25">
      <c r="A299" s="16">
        <v>296</v>
      </c>
      <c r="B299" s="34">
        <v>6053293</v>
      </c>
      <c r="C299" s="34">
        <v>578512</v>
      </c>
      <c r="D299" s="27" t="s">
        <v>424</v>
      </c>
      <c r="E299" s="15">
        <v>42884</v>
      </c>
      <c r="F299" s="16" t="s">
        <v>32</v>
      </c>
      <c r="G299" s="19" t="s">
        <v>56</v>
      </c>
      <c r="H299" s="16" t="s">
        <v>521</v>
      </c>
      <c r="I299" s="16" t="s">
        <v>32</v>
      </c>
      <c r="J299" s="16" t="s">
        <v>32</v>
      </c>
      <c r="K299" s="16" t="s">
        <v>32</v>
      </c>
      <c r="L299" s="16" t="s">
        <v>32</v>
      </c>
      <c r="M299" s="16" t="s">
        <v>32</v>
      </c>
      <c r="N299" s="16" t="s">
        <v>32</v>
      </c>
      <c r="O299" s="16" t="s">
        <v>32</v>
      </c>
      <c r="P299" s="16" t="s">
        <v>32</v>
      </c>
      <c r="Q299" s="16" t="s">
        <v>32</v>
      </c>
      <c r="R299" s="16">
        <v>47.437491599999994</v>
      </c>
      <c r="S299" s="16">
        <v>113.84615384615384</v>
      </c>
      <c r="T299" s="28" t="s">
        <v>435</v>
      </c>
    </row>
    <row r="300" spans="1:20" x14ac:dyDescent="0.25">
      <c r="A300" s="16">
        <v>297</v>
      </c>
      <c r="B300" s="34">
        <v>6053205</v>
      </c>
      <c r="C300" s="34">
        <v>578392</v>
      </c>
      <c r="D300" s="27" t="s">
        <v>424</v>
      </c>
      <c r="E300" s="15">
        <v>42884</v>
      </c>
      <c r="F300" s="16" t="s">
        <v>32</v>
      </c>
      <c r="G300" s="19" t="s">
        <v>56</v>
      </c>
      <c r="H300" s="16" t="s">
        <v>521</v>
      </c>
      <c r="I300" s="16" t="s">
        <v>32</v>
      </c>
      <c r="J300" s="16" t="s">
        <v>32</v>
      </c>
      <c r="K300" s="16" t="s">
        <v>32</v>
      </c>
      <c r="L300" s="16" t="s">
        <v>32</v>
      </c>
      <c r="M300" s="16" t="s">
        <v>32</v>
      </c>
      <c r="N300" s="16" t="s">
        <v>32</v>
      </c>
      <c r="O300" s="16" t="s">
        <v>32</v>
      </c>
      <c r="P300" s="16" t="s">
        <v>32</v>
      </c>
      <c r="Q300" s="16" t="s">
        <v>32</v>
      </c>
      <c r="R300" s="16">
        <v>47.437491599999994</v>
      </c>
      <c r="S300" s="16">
        <v>120.34042553191489</v>
      </c>
      <c r="T300" s="28" t="s">
        <v>435</v>
      </c>
    </row>
    <row r="301" spans="1:20" x14ac:dyDescent="0.25">
      <c r="A301" s="16">
        <v>298</v>
      </c>
      <c r="B301" s="34">
        <v>6053119</v>
      </c>
      <c r="C301" s="34">
        <v>578267</v>
      </c>
      <c r="D301" s="27" t="s">
        <v>424</v>
      </c>
      <c r="E301" s="15">
        <v>42884</v>
      </c>
      <c r="F301" s="16" t="s">
        <v>32</v>
      </c>
      <c r="G301" s="19" t="s">
        <v>56</v>
      </c>
      <c r="H301" s="16" t="s">
        <v>521</v>
      </c>
      <c r="I301" s="16" t="s">
        <v>32</v>
      </c>
      <c r="J301" s="16" t="s">
        <v>32</v>
      </c>
      <c r="K301" s="16" t="s">
        <v>32</v>
      </c>
      <c r="L301" s="16" t="s">
        <v>32</v>
      </c>
      <c r="M301" s="16" t="s">
        <v>32</v>
      </c>
      <c r="N301" s="16" t="s">
        <v>32</v>
      </c>
      <c r="O301" s="16" t="s">
        <v>32</v>
      </c>
      <c r="P301" s="16" t="s">
        <v>32</v>
      </c>
      <c r="Q301" s="16" t="s">
        <v>32</v>
      </c>
      <c r="R301" s="16">
        <v>47.437491599999994</v>
      </c>
      <c r="S301" s="16">
        <v>95.384615384615387</v>
      </c>
      <c r="T301" s="28" t="s">
        <v>435</v>
      </c>
    </row>
    <row r="302" spans="1:20" x14ac:dyDescent="0.25">
      <c r="A302" s="16">
        <v>299</v>
      </c>
      <c r="B302" s="34">
        <v>6053066</v>
      </c>
      <c r="C302" s="34">
        <v>578128</v>
      </c>
      <c r="D302" s="27" t="s">
        <v>424</v>
      </c>
      <c r="E302" s="15">
        <v>42884</v>
      </c>
      <c r="F302" s="16" t="s">
        <v>32</v>
      </c>
      <c r="G302" s="19" t="s">
        <v>56</v>
      </c>
      <c r="H302" s="16" t="s">
        <v>521</v>
      </c>
      <c r="I302" s="16" t="s">
        <v>32</v>
      </c>
      <c r="J302" s="16" t="s">
        <v>32</v>
      </c>
      <c r="K302" s="16" t="s">
        <v>32</v>
      </c>
      <c r="L302" s="16" t="s">
        <v>32</v>
      </c>
      <c r="M302" s="16" t="s">
        <v>32</v>
      </c>
      <c r="N302" s="16" t="s">
        <v>32</v>
      </c>
      <c r="O302" s="16" t="s">
        <v>32</v>
      </c>
      <c r="P302" s="16" t="s">
        <v>32</v>
      </c>
      <c r="Q302" s="16" t="s">
        <v>32</v>
      </c>
      <c r="R302" s="16">
        <v>47.437491599999994</v>
      </c>
      <c r="S302" s="16">
        <v>67.788189147962527</v>
      </c>
      <c r="T302" s="28" t="s">
        <v>435</v>
      </c>
    </row>
    <row r="303" spans="1:20" x14ac:dyDescent="0.25">
      <c r="A303" s="16">
        <v>300</v>
      </c>
      <c r="B303" s="34">
        <v>6053028</v>
      </c>
      <c r="C303" s="34">
        <v>577982</v>
      </c>
      <c r="D303" s="27" t="s">
        <v>424</v>
      </c>
      <c r="E303" s="15">
        <v>42884</v>
      </c>
      <c r="F303" s="16" t="s">
        <v>32</v>
      </c>
      <c r="G303" s="19" t="s">
        <v>56</v>
      </c>
      <c r="H303" s="16" t="s">
        <v>521</v>
      </c>
      <c r="I303" s="16" t="s">
        <v>32</v>
      </c>
      <c r="J303" s="16" t="s">
        <v>32</v>
      </c>
      <c r="K303" s="16" t="s">
        <v>32</v>
      </c>
      <c r="L303" s="16" t="s">
        <v>32</v>
      </c>
      <c r="M303" s="16" t="s">
        <v>32</v>
      </c>
      <c r="N303" s="16" t="s">
        <v>32</v>
      </c>
      <c r="O303" s="16" t="s">
        <v>32</v>
      </c>
      <c r="P303" s="16" t="s">
        <v>32</v>
      </c>
      <c r="Q303" s="16" t="s">
        <v>32</v>
      </c>
      <c r="R303" s="16">
        <v>47.437491599999994</v>
      </c>
      <c r="S303" s="16">
        <v>105.23576705780097</v>
      </c>
      <c r="T303" s="28" t="s">
        <v>435</v>
      </c>
    </row>
    <row r="304" spans="1:20" x14ac:dyDescent="0.25">
      <c r="A304" s="16">
        <v>301</v>
      </c>
      <c r="B304" s="34">
        <v>6052988</v>
      </c>
      <c r="C304" s="34">
        <v>577838</v>
      </c>
      <c r="D304" s="27" t="s">
        <v>424</v>
      </c>
      <c r="E304" s="15">
        <v>42884</v>
      </c>
      <c r="F304" s="16" t="s">
        <v>32</v>
      </c>
      <c r="G304" s="19" t="s">
        <v>56</v>
      </c>
      <c r="H304" s="16" t="s">
        <v>521</v>
      </c>
      <c r="I304" s="16" t="s">
        <v>32</v>
      </c>
      <c r="J304" s="16" t="s">
        <v>32</v>
      </c>
      <c r="K304" s="16" t="s">
        <v>32</v>
      </c>
      <c r="L304" s="16" t="s">
        <v>32</v>
      </c>
      <c r="M304" s="16" t="s">
        <v>32</v>
      </c>
      <c r="N304" s="16" t="s">
        <v>32</v>
      </c>
      <c r="O304" s="16" t="s">
        <v>32</v>
      </c>
      <c r="P304" s="16" t="s">
        <v>32</v>
      </c>
      <c r="Q304" s="16" t="s">
        <v>32</v>
      </c>
      <c r="R304" s="16">
        <v>47.437491599999994</v>
      </c>
      <c r="S304" s="16">
        <v>106.15384615384615</v>
      </c>
      <c r="T304" s="28" t="s">
        <v>435</v>
      </c>
    </row>
    <row r="305" spans="1:20" x14ac:dyDescent="0.25">
      <c r="A305" s="16">
        <v>302</v>
      </c>
      <c r="B305" s="34">
        <v>6052915</v>
      </c>
      <c r="C305" s="34">
        <v>577708</v>
      </c>
      <c r="D305" s="27" t="s">
        <v>424</v>
      </c>
      <c r="E305" s="15">
        <v>42884</v>
      </c>
      <c r="F305" s="16" t="s">
        <v>32</v>
      </c>
      <c r="G305" s="19" t="s">
        <v>56</v>
      </c>
      <c r="H305" s="16" t="s">
        <v>521</v>
      </c>
      <c r="I305" s="16" t="s">
        <v>32</v>
      </c>
      <c r="J305" s="16" t="s">
        <v>32</v>
      </c>
      <c r="K305" s="16" t="s">
        <v>32</v>
      </c>
      <c r="L305" s="16" t="s">
        <v>32</v>
      </c>
      <c r="M305" s="16" t="s">
        <v>32</v>
      </c>
      <c r="N305" s="16" t="s">
        <v>32</v>
      </c>
      <c r="O305" s="16" t="s">
        <v>32</v>
      </c>
      <c r="P305" s="16" t="s">
        <v>32</v>
      </c>
      <c r="Q305" s="16" t="s">
        <v>32</v>
      </c>
      <c r="R305" s="16">
        <v>47.437491599999994</v>
      </c>
      <c r="S305" s="16">
        <v>50.769230769230766</v>
      </c>
      <c r="T305" s="28" t="s">
        <v>435</v>
      </c>
    </row>
    <row r="306" spans="1:20" x14ac:dyDescent="0.25">
      <c r="A306" s="16">
        <v>303</v>
      </c>
      <c r="B306" s="34">
        <v>6052807</v>
      </c>
      <c r="C306" s="34">
        <v>577607</v>
      </c>
      <c r="D306" s="27" t="s">
        <v>424</v>
      </c>
      <c r="E306" s="15">
        <v>42884</v>
      </c>
      <c r="F306" s="16" t="s">
        <v>32</v>
      </c>
      <c r="G306" s="19" t="s">
        <v>56</v>
      </c>
      <c r="H306" s="16" t="s">
        <v>521</v>
      </c>
      <c r="I306" s="16" t="s">
        <v>32</v>
      </c>
      <c r="J306" s="16" t="s">
        <v>32</v>
      </c>
      <c r="K306" s="16" t="s">
        <v>32</v>
      </c>
      <c r="L306" s="16" t="s">
        <v>32</v>
      </c>
      <c r="M306" s="16" t="s">
        <v>32</v>
      </c>
      <c r="N306" s="16" t="s">
        <v>32</v>
      </c>
      <c r="O306" s="16" t="s">
        <v>32</v>
      </c>
      <c r="P306" s="16" t="s">
        <v>32</v>
      </c>
      <c r="Q306" s="16" t="s">
        <v>32</v>
      </c>
      <c r="R306" s="16">
        <v>47.437491599999994</v>
      </c>
      <c r="S306" s="16">
        <v>103.55321688184875</v>
      </c>
      <c r="T306" s="28" t="s">
        <v>435</v>
      </c>
    </row>
    <row r="307" spans="1:20" x14ac:dyDescent="0.25">
      <c r="A307" s="16">
        <v>304</v>
      </c>
      <c r="B307" s="34">
        <v>6052692</v>
      </c>
      <c r="C307" s="34">
        <v>577510</v>
      </c>
      <c r="D307" s="27" t="s">
        <v>424</v>
      </c>
      <c r="E307" s="15">
        <v>42884</v>
      </c>
      <c r="F307" s="16" t="s">
        <v>32</v>
      </c>
      <c r="G307" s="19" t="s">
        <v>56</v>
      </c>
      <c r="H307" s="16" t="s">
        <v>521</v>
      </c>
      <c r="I307" s="16" t="s">
        <v>32</v>
      </c>
      <c r="J307" s="16" t="s">
        <v>32</v>
      </c>
      <c r="K307" s="16" t="s">
        <v>32</v>
      </c>
      <c r="L307" s="16" t="s">
        <v>32</v>
      </c>
      <c r="M307" s="16" t="s">
        <v>32</v>
      </c>
      <c r="N307" s="16" t="s">
        <v>32</v>
      </c>
      <c r="O307" s="16" t="s">
        <v>32</v>
      </c>
      <c r="P307" s="16" t="s">
        <v>32</v>
      </c>
      <c r="Q307" s="16" t="s">
        <v>32</v>
      </c>
      <c r="R307" s="16">
        <v>47.437491599999994</v>
      </c>
      <c r="S307" s="16">
        <v>95.384615384615387</v>
      </c>
      <c r="T307" s="28" t="s">
        <v>435</v>
      </c>
    </row>
    <row r="308" spans="1:20" x14ac:dyDescent="0.25">
      <c r="A308" s="16">
        <v>305</v>
      </c>
      <c r="B308" s="16">
        <v>6074834.4500000002</v>
      </c>
      <c r="C308" s="16">
        <v>586767.74</v>
      </c>
      <c r="D308" s="27" t="s">
        <v>424</v>
      </c>
      <c r="E308" s="15">
        <v>42885</v>
      </c>
      <c r="F308" s="16" t="s">
        <v>32</v>
      </c>
      <c r="G308" s="19" t="s">
        <v>56</v>
      </c>
      <c r="H308" s="16" t="s">
        <v>436</v>
      </c>
      <c r="I308" s="16" t="s">
        <v>32</v>
      </c>
      <c r="J308" s="16" t="s">
        <v>32</v>
      </c>
      <c r="K308" s="16" t="s">
        <v>32</v>
      </c>
      <c r="L308" s="16" t="s">
        <v>32</v>
      </c>
      <c r="M308" s="16" t="s">
        <v>32</v>
      </c>
      <c r="N308" s="16" t="s">
        <v>32</v>
      </c>
      <c r="O308" s="16" t="s">
        <v>32</v>
      </c>
      <c r="P308" s="16" t="s">
        <v>32</v>
      </c>
      <c r="Q308" s="16" t="s">
        <v>32</v>
      </c>
      <c r="R308" s="16">
        <v>-2228.5704677042818</v>
      </c>
      <c r="S308" s="16">
        <v>163.59222380275011</v>
      </c>
      <c r="T308" s="28" t="s">
        <v>437</v>
      </c>
    </row>
    <row r="309" spans="1:20" x14ac:dyDescent="0.25">
      <c r="A309" s="16">
        <v>306</v>
      </c>
      <c r="B309" s="16">
        <v>6074963.8099999996</v>
      </c>
      <c r="C309" s="16">
        <v>586848.88</v>
      </c>
      <c r="D309" s="27" t="s">
        <v>424</v>
      </c>
      <c r="E309" s="15">
        <v>42885</v>
      </c>
      <c r="F309" s="16" t="s">
        <v>32</v>
      </c>
      <c r="G309" s="19" t="s">
        <v>56</v>
      </c>
      <c r="H309" s="16" t="s">
        <v>436</v>
      </c>
      <c r="I309" s="16" t="s">
        <v>32</v>
      </c>
      <c r="J309" s="16" t="s">
        <v>32</v>
      </c>
      <c r="K309" s="16" t="s">
        <v>32</v>
      </c>
      <c r="L309" s="16" t="s">
        <v>32</v>
      </c>
      <c r="M309" s="16" t="s">
        <v>32</v>
      </c>
      <c r="N309" s="16" t="s">
        <v>32</v>
      </c>
      <c r="O309" s="16" t="s">
        <v>32</v>
      </c>
      <c r="P309" s="16" t="s">
        <v>32</v>
      </c>
      <c r="Q309" s="16" t="s">
        <v>32</v>
      </c>
      <c r="R309" s="16">
        <v>-1789.4155098153592</v>
      </c>
      <c r="S309" s="16">
        <v>129.93155180496953</v>
      </c>
      <c r="T309" s="30" t="s">
        <v>437</v>
      </c>
    </row>
    <row r="310" spans="1:20" x14ac:dyDescent="0.25">
      <c r="A310" s="16">
        <v>307</v>
      </c>
      <c r="B310" s="16">
        <v>6075112.0499999998</v>
      </c>
      <c r="C310" s="16">
        <v>586902.84</v>
      </c>
      <c r="D310" s="27" t="s">
        <v>424</v>
      </c>
      <c r="E310" s="15">
        <v>42885</v>
      </c>
      <c r="F310" s="16" t="s">
        <v>32</v>
      </c>
      <c r="G310" s="19" t="s">
        <v>56</v>
      </c>
      <c r="H310" s="16" t="s">
        <v>436</v>
      </c>
      <c r="I310" s="16" t="s">
        <v>32</v>
      </c>
      <c r="J310" s="16" t="s">
        <v>32</v>
      </c>
      <c r="K310" s="16" t="s">
        <v>32</v>
      </c>
      <c r="L310" s="16" t="s">
        <v>32</v>
      </c>
      <c r="M310" s="16" t="s">
        <v>32</v>
      </c>
      <c r="N310" s="16" t="s">
        <v>32</v>
      </c>
      <c r="O310" s="16" t="s">
        <v>32</v>
      </c>
      <c r="P310" s="16" t="s">
        <v>32</v>
      </c>
      <c r="Q310" s="16" t="s">
        <v>32</v>
      </c>
      <c r="R310" s="16">
        <v>-2167.6271266674871</v>
      </c>
      <c r="S310" s="16">
        <v>186</v>
      </c>
      <c r="T310" s="30" t="s">
        <v>437</v>
      </c>
    </row>
    <row r="311" spans="1:20" x14ac:dyDescent="0.25">
      <c r="A311" s="16">
        <v>308</v>
      </c>
      <c r="B311" s="16">
        <v>6075248.6100000003</v>
      </c>
      <c r="C311" s="16">
        <v>586953.39</v>
      </c>
      <c r="D311" s="27" t="s">
        <v>424</v>
      </c>
      <c r="E311" s="15">
        <v>42885</v>
      </c>
      <c r="F311" s="16" t="s">
        <v>32</v>
      </c>
      <c r="G311" s="19" t="s">
        <v>56</v>
      </c>
      <c r="H311" s="16" t="s">
        <v>436</v>
      </c>
      <c r="I311" s="16" t="s">
        <v>32</v>
      </c>
      <c r="J311" s="16" t="s">
        <v>32</v>
      </c>
      <c r="K311" s="16" t="s">
        <v>32</v>
      </c>
      <c r="L311" s="16" t="s">
        <v>32</v>
      </c>
      <c r="M311" s="16" t="s">
        <v>32</v>
      </c>
      <c r="N311" s="16" t="s">
        <v>32</v>
      </c>
      <c r="O311" s="16" t="s">
        <v>32</v>
      </c>
      <c r="P311" s="16" t="s">
        <v>32</v>
      </c>
      <c r="Q311" s="16" t="s">
        <v>32</v>
      </c>
      <c r="R311" s="16">
        <v>-4467.2130329950778</v>
      </c>
      <c r="S311" s="16">
        <v>326.25529865125242</v>
      </c>
      <c r="T311" s="30" t="s">
        <v>437</v>
      </c>
    </row>
    <row r="312" spans="1:20" x14ac:dyDescent="0.25">
      <c r="A312" s="16">
        <v>309</v>
      </c>
      <c r="B312" s="16">
        <v>6075388.79</v>
      </c>
      <c r="C312" s="16">
        <v>586971.28</v>
      </c>
      <c r="D312" s="27" t="s">
        <v>424</v>
      </c>
      <c r="E312" s="15">
        <v>42885</v>
      </c>
      <c r="F312" s="16" t="s">
        <v>32</v>
      </c>
      <c r="G312" s="19" t="s">
        <v>56</v>
      </c>
      <c r="H312" s="16" t="s">
        <v>436</v>
      </c>
      <c r="I312" s="16" t="s">
        <v>32</v>
      </c>
      <c r="J312" s="16" t="s">
        <v>32</v>
      </c>
      <c r="K312" s="16" t="s">
        <v>32</v>
      </c>
      <c r="L312" s="16" t="s">
        <v>32</v>
      </c>
      <c r="M312" s="16" t="s">
        <v>32</v>
      </c>
      <c r="N312" s="16" t="s">
        <v>32</v>
      </c>
      <c r="O312" s="16" t="s">
        <v>32</v>
      </c>
      <c r="P312" s="16" t="s">
        <v>32</v>
      </c>
      <c r="Q312" s="16" t="s">
        <v>32</v>
      </c>
      <c r="R312" s="16">
        <v>-1677.8720249851244</v>
      </c>
      <c r="S312" s="16">
        <v>141.06572104018912</v>
      </c>
      <c r="T312" s="30" t="s">
        <v>437</v>
      </c>
    </row>
    <row r="313" spans="1:20" x14ac:dyDescent="0.25">
      <c r="A313" s="16">
        <v>310</v>
      </c>
      <c r="B313" s="16">
        <v>6075536.9299999997</v>
      </c>
      <c r="C313" s="16">
        <v>586945.11</v>
      </c>
      <c r="D313" s="27" t="s">
        <v>424</v>
      </c>
      <c r="E313" s="15">
        <v>42885</v>
      </c>
      <c r="F313" s="16" t="s">
        <v>32</v>
      </c>
      <c r="G313" s="19" t="s">
        <v>56</v>
      </c>
      <c r="H313" s="16" t="s">
        <v>436</v>
      </c>
      <c r="I313" s="16" t="s">
        <v>32</v>
      </c>
      <c r="J313" s="16" t="s">
        <v>32</v>
      </c>
      <c r="K313" s="16" t="s">
        <v>32</v>
      </c>
      <c r="L313" s="16" t="s">
        <v>32</v>
      </c>
      <c r="M313" s="16" t="s">
        <v>32</v>
      </c>
      <c r="N313" s="16" t="s">
        <v>32</v>
      </c>
      <c r="O313" s="16" t="s">
        <v>32</v>
      </c>
      <c r="P313" s="16" t="s">
        <v>32</v>
      </c>
      <c r="Q313" s="16" t="s">
        <v>32</v>
      </c>
      <c r="R313" s="16">
        <v>-2104.420160709773</v>
      </c>
      <c r="S313" s="16">
        <v>184.66666666666666</v>
      </c>
      <c r="T313" s="30" t="s">
        <v>437</v>
      </c>
    </row>
    <row r="314" spans="1:20" x14ac:dyDescent="0.25">
      <c r="A314" s="16">
        <v>311</v>
      </c>
      <c r="B314" s="16">
        <v>6075681.3499999996</v>
      </c>
      <c r="C314" s="16">
        <v>586919.93999999994</v>
      </c>
      <c r="D314" s="27" t="s">
        <v>424</v>
      </c>
      <c r="E314" s="15">
        <v>42885</v>
      </c>
      <c r="F314" s="16" t="s">
        <v>32</v>
      </c>
      <c r="G314" s="19" t="s">
        <v>56</v>
      </c>
      <c r="H314" s="16" t="s">
        <v>436</v>
      </c>
      <c r="I314" s="16" t="s">
        <v>32</v>
      </c>
      <c r="J314" s="16" t="s">
        <v>32</v>
      </c>
      <c r="K314" s="16" t="s">
        <v>32</v>
      </c>
      <c r="L314" s="16" t="s">
        <v>32</v>
      </c>
      <c r="M314" s="16" t="s">
        <v>32</v>
      </c>
      <c r="N314" s="16" t="s">
        <v>32</v>
      </c>
      <c r="O314" s="16" t="s">
        <v>32</v>
      </c>
      <c r="P314" s="16" t="s">
        <v>32</v>
      </c>
      <c r="Q314" s="16" t="s">
        <v>32</v>
      </c>
      <c r="R314" s="16">
        <v>-1768.6473678257139</v>
      </c>
      <c r="S314" s="16">
        <v>122.69416785206261</v>
      </c>
      <c r="T314" s="30" t="s">
        <v>437</v>
      </c>
    </row>
    <row r="315" spans="1:20" x14ac:dyDescent="0.25">
      <c r="A315" s="16">
        <v>312</v>
      </c>
      <c r="B315" s="16">
        <v>6075832.3200000003</v>
      </c>
      <c r="C315" s="16">
        <v>586894.05000000005</v>
      </c>
      <c r="D315" s="27" t="s">
        <v>424</v>
      </c>
      <c r="E315" s="15">
        <v>42885</v>
      </c>
      <c r="F315" s="16" t="s">
        <v>32</v>
      </c>
      <c r="G315" s="19" t="s">
        <v>56</v>
      </c>
      <c r="H315" s="16" t="s">
        <v>436</v>
      </c>
      <c r="I315" s="16" t="s">
        <v>32</v>
      </c>
      <c r="J315" s="16" t="s">
        <v>32</v>
      </c>
      <c r="K315" s="16" t="s">
        <v>32</v>
      </c>
      <c r="L315" s="16" t="s">
        <v>32</v>
      </c>
      <c r="M315" s="16" t="s">
        <v>32</v>
      </c>
      <c r="N315" s="16" t="s">
        <v>32</v>
      </c>
      <c r="O315" s="16" t="s">
        <v>32</v>
      </c>
      <c r="P315" s="16" t="s">
        <v>32</v>
      </c>
      <c r="Q315" s="16" t="s">
        <v>32</v>
      </c>
      <c r="R315" s="16">
        <v>-1752.4441149844633</v>
      </c>
      <c r="S315" s="16">
        <v>138.39148936170213</v>
      </c>
      <c r="T315" s="30" t="s">
        <v>437</v>
      </c>
    </row>
    <row r="316" spans="1:20" x14ac:dyDescent="0.25">
      <c r="A316" s="16">
        <v>313</v>
      </c>
      <c r="B316" s="16">
        <v>6075979.4500000002</v>
      </c>
      <c r="C316" s="16">
        <v>586870.06999999995</v>
      </c>
      <c r="D316" s="27" t="s">
        <v>424</v>
      </c>
      <c r="E316" s="15">
        <v>42885</v>
      </c>
      <c r="F316" s="16" t="s">
        <v>32</v>
      </c>
      <c r="G316" s="19" t="s">
        <v>56</v>
      </c>
      <c r="H316" s="16" t="s">
        <v>436</v>
      </c>
      <c r="I316" s="16" t="s">
        <v>32</v>
      </c>
      <c r="J316" s="16" t="s">
        <v>32</v>
      </c>
      <c r="K316" s="16" t="s">
        <v>32</v>
      </c>
      <c r="L316" s="16" t="s">
        <v>32</v>
      </c>
      <c r="M316" s="16" t="s">
        <v>32</v>
      </c>
      <c r="N316" s="16" t="s">
        <v>32</v>
      </c>
      <c r="O316" s="16" t="s">
        <v>32</v>
      </c>
      <c r="P316" s="16" t="s">
        <v>32</v>
      </c>
      <c r="Q316" s="16" t="s">
        <v>32</v>
      </c>
      <c r="R316" s="16">
        <v>-1749.9618995241453</v>
      </c>
      <c r="S316" s="16">
        <v>130.85174693106703</v>
      </c>
      <c r="T316" s="30" t="s">
        <v>437</v>
      </c>
    </row>
    <row r="317" spans="1:20" x14ac:dyDescent="0.25">
      <c r="A317" s="16">
        <v>314</v>
      </c>
      <c r="B317" s="16">
        <v>6076040.6399999997</v>
      </c>
      <c r="C317" s="16">
        <v>586866.84</v>
      </c>
      <c r="D317" s="27" t="s">
        <v>424</v>
      </c>
      <c r="E317" s="15">
        <v>42885</v>
      </c>
      <c r="F317" s="16" t="s">
        <v>32</v>
      </c>
      <c r="G317" s="19" t="s">
        <v>56</v>
      </c>
      <c r="H317" s="16" t="s">
        <v>436</v>
      </c>
      <c r="I317" s="16" t="s">
        <v>32</v>
      </c>
      <c r="J317" s="16" t="s">
        <v>32</v>
      </c>
      <c r="K317" s="16" t="s">
        <v>32</v>
      </c>
      <c r="L317" s="16" t="s">
        <v>32</v>
      </c>
      <c r="M317" s="16" t="s">
        <v>32</v>
      </c>
      <c r="N317" s="16" t="s">
        <v>32</v>
      </c>
      <c r="O317" s="16" t="s">
        <v>32</v>
      </c>
      <c r="P317" s="16" t="s">
        <v>32</v>
      </c>
      <c r="Q317" s="16" t="s">
        <v>32</v>
      </c>
      <c r="R317" s="16">
        <v>129.75143800000001</v>
      </c>
      <c r="S317" s="16">
        <v>133.33333333333334</v>
      </c>
      <c r="T317" s="30" t="s">
        <v>437</v>
      </c>
    </row>
    <row r="318" spans="1:20" x14ac:dyDescent="0.25">
      <c r="A318" s="16">
        <v>315</v>
      </c>
      <c r="B318" s="29">
        <v>6076037.8300000001</v>
      </c>
      <c r="C318" s="29">
        <v>586862.66</v>
      </c>
      <c r="D318" s="27" t="s">
        <v>424</v>
      </c>
      <c r="E318" s="15">
        <v>42885</v>
      </c>
      <c r="F318" s="16" t="s">
        <v>32</v>
      </c>
      <c r="G318" s="19" t="s">
        <v>56</v>
      </c>
      <c r="H318" s="16" t="s">
        <v>438</v>
      </c>
      <c r="I318" s="16" t="s">
        <v>32</v>
      </c>
      <c r="J318" s="16" t="s">
        <v>32</v>
      </c>
      <c r="K318" s="16" t="s">
        <v>32</v>
      </c>
      <c r="L318" s="16" t="s">
        <v>32</v>
      </c>
      <c r="M318" s="16" t="s">
        <v>32</v>
      </c>
      <c r="N318" s="16" t="s">
        <v>32</v>
      </c>
      <c r="O318" s="16" t="s">
        <v>32</v>
      </c>
      <c r="P318" s="16" t="s">
        <v>32</v>
      </c>
      <c r="Q318" s="16" t="s">
        <v>32</v>
      </c>
      <c r="R318" s="16">
        <v>-2114.4752398718347</v>
      </c>
      <c r="S318" s="16">
        <v>199.5926540978802</v>
      </c>
      <c r="T318" s="30" t="s">
        <v>437</v>
      </c>
    </row>
    <row r="319" spans="1:20" x14ac:dyDescent="0.25">
      <c r="A319" s="16">
        <v>316</v>
      </c>
      <c r="B319" s="29">
        <v>6075889.6299999999</v>
      </c>
      <c r="C319" s="29">
        <v>586879</v>
      </c>
      <c r="D319" s="27" t="s">
        <v>424</v>
      </c>
      <c r="E319" s="15">
        <v>42885</v>
      </c>
      <c r="F319" s="16" t="s">
        <v>32</v>
      </c>
      <c r="G319" s="19" t="s">
        <v>56</v>
      </c>
      <c r="H319" s="16" t="s">
        <v>438</v>
      </c>
      <c r="I319" s="16" t="s">
        <v>32</v>
      </c>
      <c r="J319" s="16" t="s">
        <v>32</v>
      </c>
      <c r="K319" s="16" t="s">
        <v>32</v>
      </c>
      <c r="L319" s="16" t="s">
        <v>32</v>
      </c>
      <c r="M319" s="16" t="s">
        <v>32</v>
      </c>
      <c r="N319" s="16" t="s">
        <v>32</v>
      </c>
      <c r="O319" s="16" t="s">
        <v>32</v>
      </c>
      <c r="P319" s="16" t="s">
        <v>32</v>
      </c>
      <c r="Q319" s="16" t="s">
        <v>32</v>
      </c>
      <c r="R319" s="16">
        <v>-1545.9680261892645</v>
      </c>
      <c r="S319" s="16">
        <v>146.89655172413794</v>
      </c>
      <c r="T319" s="30" t="s">
        <v>437</v>
      </c>
    </row>
    <row r="320" spans="1:20" x14ac:dyDescent="0.25">
      <c r="A320" s="16">
        <v>317</v>
      </c>
      <c r="B320" s="29">
        <v>6075741.7800000003</v>
      </c>
      <c r="C320" s="29">
        <v>586905.04</v>
      </c>
      <c r="D320" s="27" t="s">
        <v>424</v>
      </c>
      <c r="E320" s="15">
        <v>42885</v>
      </c>
      <c r="F320" s="16" t="s">
        <v>32</v>
      </c>
      <c r="G320" s="19" t="s">
        <v>56</v>
      </c>
      <c r="H320" s="16" t="s">
        <v>438</v>
      </c>
      <c r="I320" s="16" t="s">
        <v>32</v>
      </c>
      <c r="J320" s="16" t="s">
        <v>32</v>
      </c>
      <c r="K320" s="16" t="s">
        <v>32</v>
      </c>
      <c r="L320" s="16" t="s">
        <v>32</v>
      </c>
      <c r="M320" s="16" t="s">
        <v>32</v>
      </c>
      <c r="N320" s="16" t="s">
        <v>32</v>
      </c>
      <c r="O320" s="16" t="s">
        <v>32</v>
      </c>
      <c r="P320" s="16" t="s">
        <v>32</v>
      </c>
      <c r="Q320" s="16" t="s">
        <v>32</v>
      </c>
      <c r="R320" s="16">
        <v>-1516.7963105865529</v>
      </c>
      <c r="S320" s="16">
        <v>138.32232819760333</v>
      </c>
      <c r="T320" s="30" t="s">
        <v>437</v>
      </c>
    </row>
    <row r="321" spans="1:20" x14ac:dyDescent="0.25">
      <c r="A321" s="16">
        <v>318</v>
      </c>
      <c r="B321" s="29">
        <v>6075595.6500000004</v>
      </c>
      <c r="C321" s="29">
        <v>586932.31000000006</v>
      </c>
      <c r="D321" s="27" t="s">
        <v>424</v>
      </c>
      <c r="E321" s="15">
        <v>42885</v>
      </c>
      <c r="F321" s="16" t="s">
        <v>32</v>
      </c>
      <c r="G321" s="19" t="s">
        <v>56</v>
      </c>
      <c r="H321" s="16" t="s">
        <v>438</v>
      </c>
      <c r="I321" s="16" t="s">
        <v>32</v>
      </c>
      <c r="J321" s="16" t="s">
        <v>32</v>
      </c>
      <c r="K321" s="16" t="s">
        <v>32</v>
      </c>
      <c r="L321" s="16" t="s">
        <v>32</v>
      </c>
      <c r="M321" s="16" t="s">
        <v>32</v>
      </c>
      <c r="N321" s="16" t="s">
        <v>32</v>
      </c>
      <c r="O321" s="16" t="s">
        <v>32</v>
      </c>
      <c r="P321" s="16" t="s">
        <v>32</v>
      </c>
      <c r="Q321" s="16" t="s">
        <v>32</v>
      </c>
      <c r="R321" s="16">
        <v>-2798.1111286305895</v>
      </c>
      <c r="S321" s="16">
        <v>232.91887869015139</v>
      </c>
      <c r="T321" s="30" t="s">
        <v>437</v>
      </c>
    </row>
    <row r="322" spans="1:20" x14ac:dyDescent="0.25">
      <c r="A322" s="16">
        <v>319</v>
      </c>
      <c r="B322" s="29">
        <v>6075448.8899999997</v>
      </c>
      <c r="C322" s="29">
        <v>586960.43000000005</v>
      </c>
      <c r="D322" s="27" t="s">
        <v>424</v>
      </c>
      <c r="E322" s="15">
        <v>42885</v>
      </c>
      <c r="F322" s="16" t="s">
        <v>32</v>
      </c>
      <c r="G322" s="19" t="s">
        <v>56</v>
      </c>
      <c r="H322" s="16" t="s">
        <v>438</v>
      </c>
      <c r="I322" s="16" t="s">
        <v>32</v>
      </c>
      <c r="J322" s="16" t="s">
        <v>32</v>
      </c>
      <c r="K322" s="16" t="s">
        <v>32</v>
      </c>
      <c r="L322" s="16" t="s">
        <v>32</v>
      </c>
      <c r="M322" s="16" t="s">
        <v>32</v>
      </c>
      <c r="N322" s="16" t="s">
        <v>32</v>
      </c>
      <c r="O322" s="16" t="s">
        <v>32</v>
      </c>
      <c r="P322" s="16" t="s">
        <v>32</v>
      </c>
      <c r="Q322" s="16" t="s">
        <v>32</v>
      </c>
      <c r="R322" s="16">
        <v>-2647.6820554265269</v>
      </c>
      <c r="S322" s="16">
        <v>257.97114208853026</v>
      </c>
      <c r="T322" s="30" t="s">
        <v>437</v>
      </c>
    </row>
    <row r="323" spans="1:20" x14ac:dyDescent="0.25">
      <c r="A323" s="16">
        <v>320</v>
      </c>
      <c r="B323" s="29">
        <v>6075297.9500000002</v>
      </c>
      <c r="C323" s="29">
        <v>586967.39</v>
      </c>
      <c r="D323" s="27" t="s">
        <v>424</v>
      </c>
      <c r="E323" s="15">
        <v>42885</v>
      </c>
      <c r="F323" s="16" t="s">
        <v>32</v>
      </c>
      <c r="G323" s="19" t="s">
        <v>56</v>
      </c>
      <c r="H323" s="16" t="s">
        <v>438</v>
      </c>
      <c r="I323" s="16" t="s">
        <v>32</v>
      </c>
      <c r="J323" s="16" t="s">
        <v>32</v>
      </c>
      <c r="K323" s="16" t="s">
        <v>32</v>
      </c>
      <c r="L323" s="16" t="s">
        <v>32</v>
      </c>
      <c r="M323" s="16" t="s">
        <v>32</v>
      </c>
      <c r="N323" s="16" t="s">
        <v>32</v>
      </c>
      <c r="O323" s="16" t="s">
        <v>32</v>
      </c>
      <c r="P323" s="16" t="s">
        <v>32</v>
      </c>
      <c r="Q323" s="16" t="s">
        <v>32</v>
      </c>
      <c r="R323" s="16">
        <v>-2670.3084088723658</v>
      </c>
      <c r="S323" s="16">
        <v>232.41379310344828</v>
      </c>
      <c r="T323" s="30" t="s">
        <v>437</v>
      </c>
    </row>
    <row r="324" spans="1:20" x14ac:dyDescent="0.25">
      <c r="A324" s="16">
        <v>321</v>
      </c>
      <c r="B324" s="29">
        <v>6075158.2000000002</v>
      </c>
      <c r="C324" s="29">
        <v>586914.31000000006</v>
      </c>
      <c r="D324" s="27" t="s">
        <v>424</v>
      </c>
      <c r="E324" s="15">
        <v>42885</v>
      </c>
      <c r="F324" s="16" t="s">
        <v>32</v>
      </c>
      <c r="G324" s="19" t="s">
        <v>56</v>
      </c>
      <c r="H324" s="16" t="s">
        <v>438</v>
      </c>
      <c r="I324" s="16" t="s">
        <v>32</v>
      </c>
      <c r="J324" s="16" t="s">
        <v>32</v>
      </c>
      <c r="K324" s="16" t="s">
        <v>32</v>
      </c>
      <c r="L324" s="16" t="s">
        <v>32</v>
      </c>
      <c r="M324" s="16" t="s">
        <v>32</v>
      </c>
      <c r="N324" s="16" t="s">
        <v>32</v>
      </c>
      <c r="O324" s="16" t="s">
        <v>32</v>
      </c>
      <c r="P324" s="16" t="s">
        <v>32</v>
      </c>
      <c r="Q324" s="16" t="s">
        <v>32</v>
      </c>
      <c r="R324" s="16">
        <v>-2094.7532129750639</v>
      </c>
      <c r="S324" s="16">
        <v>184.82758620689657</v>
      </c>
      <c r="T324" s="30" t="s">
        <v>437</v>
      </c>
    </row>
    <row r="325" spans="1:20" x14ac:dyDescent="0.25">
      <c r="A325" s="16">
        <v>322</v>
      </c>
      <c r="B325" s="29">
        <v>6075018.4400000004</v>
      </c>
      <c r="C325" s="29">
        <v>586863.42000000004</v>
      </c>
      <c r="D325" s="27" t="s">
        <v>424</v>
      </c>
      <c r="E325" s="15">
        <v>42885</v>
      </c>
      <c r="F325" s="16" t="s">
        <v>32</v>
      </c>
      <c r="G325" s="19" t="s">
        <v>56</v>
      </c>
      <c r="H325" s="16" t="s">
        <v>438</v>
      </c>
      <c r="I325" s="16" t="s">
        <v>32</v>
      </c>
      <c r="J325" s="16" t="s">
        <v>32</v>
      </c>
      <c r="K325" s="16" t="s">
        <v>32</v>
      </c>
      <c r="L325" s="16" t="s">
        <v>32</v>
      </c>
      <c r="M325" s="16" t="s">
        <v>32</v>
      </c>
      <c r="N325" s="16" t="s">
        <v>32</v>
      </c>
      <c r="O325" s="16" t="s">
        <v>32</v>
      </c>
      <c r="P325" s="16" t="s">
        <v>32</v>
      </c>
      <c r="Q325" s="16" t="s">
        <v>32</v>
      </c>
      <c r="R325" s="16">
        <v>-1892.6396441832208</v>
      </c>
      <c r="S325" s="16">
        <v>155.61261922230375</v>
      </c>
      <c r="T325" s="30" t="s">
        <v>437</v>
      </c>
    </row>
    <row r="326" spans="1:20" x14ac:dyDescent="0.25">
      <c r="A326" s="16">
        <v>323</v>
      </c>
      <c r="B326" s="29">
        <v>6074882.4100000001</v>
      </c>
      <c r="C326" s="29">
        <v>586797.23</v>
      </c>
      <c r="D326" s="27" t="s">
        <v>424</v>
      </c>
      <c r="E326" s="15">
        <v>42885</v>
      </c>
      <c r="F326" s="16" t="s">
        <v>32</v>
      </c>
      <c r="G326" s="19" t="s">
        <v>56</v>
      </c>
      <c r="H326" s="16" t="s">
        <v>438</v>
      </c>
      <c r="I326" s="16" t="s">
        <v>32</v>
      </c>
      <c r="J326" s="16" t="s">
        <v>32</v>
      </c>
      <c r="K326" s="16" t="s">
        <v>32</v>
      </c>
      <c r="L326" s="16" t="s">
        <v>32</v>
      </c>
      <c r="M326" s="16" t="s">
        <v>32</v>
      </c>
      <c r="N326" s="16" t="s">
        <v>32</v>
      </c>
      <c r="O326" s="16" t="s">
        <v>32</v>
      </c>
      <c r="P326" s="16" t="s">
        <v>32</v>
      </c>
      <c r="Q326" s="16" t="s">
        <v>32</v>
      </c>
      <c r="R326" s="16">
        <v>-2733.1388024084617</v>
      </c>
      <c r="S326" s="16">
        <v>250.04420866489832</v>
      </c>
      <c r="T326" s="30" t="s">
        <v>437</v>
      </c>
    </row>
    <row r="327" spans="1:20" x14ac:dyDescent="0.25">
      <c r="A327" s="16">
        <v>324</v>
      </c>
      <c r="B327" s="29">
        <v>6074785.9500000002</v>
      </c>
      <c r="C327" s="29">
        <v>586728.22</v>
      </c>
      <c r="D327" s="27" t="s">
        <v>424</v>
      </c>
      <c r="E327" s="15">
        <v>42885</v>
      </c>
      <c r="F327" s="16" t="s">
        <v>32</v>
      </c>
      <c r="G327" s="19" t="s">
        <v>56</v>
      </c>
      <c r="H327" s="16" t="s">
        <v>438</v>
      </c>
      <c r="I327" s="16" t="s">
        <v>32</v>
      </c>
      <c r="J327" s="16" t="s">
        <v>32</v>
      </c>
      <c r="K327" s="16" t="s">
        <v>32</v>
      </c>
      <c r="L327" s="16" t="s">
        <v>32</v>
      </c>
      <c r="M327" s="16" t="s">
        <v>32</v>
      </c>
      <c r="N327" s="16" t="s">
        <v>32</v>
      </c>
      <c r="O327" s="16" t="s">
        <v>32</v>
      </c>
      <c r="P327" s="16" t="s">
        <v>32</v>
      </c>
      <c r="Q327" s="16" t="s">
        <v>32</v>
      </c>
      <c r="R327" s="16">
        <v>105.32127999999999</v>
      </c>
      <c r="S327" s="16">
        <v>245.51237780263602</v>
      </c>
      <c r="T327" s="30" t="s">
        <v>437</v>
      </c>
    </row>
    <row r="328" spans="1:20" x14ac:dyDescent="0.25">
      <c r="A328" s="16">
        <v>325</v>
      </c>
      <c r="B328" s="29">
        <v>6064204.1500000004</v>
      </c>
      <c r="C328" s="29">
        <v>591411.39</v>
      </c>
      <c r="D328" s="27" t="s">
        <v>424</v>
      </c>
      <c r="E328" s="15">
        <v>42892</v>
      </c>
      <c r="F328" s="16" t="s">
        <v>32</v>
      </c>
      <c r="G328" s="19" t="s">
        <v>56</v>
      </c>
      <c r="H328" s="16" t="s">
        <v>439</v>
      </c>
      <c r="I328" s="16" t="s">
        <v>32</v>
      </c>
      <c r="J328" s="16" t="s">
        <v>32</v>
      </c>
      <c r="K328" s="16" t="s">
        <v>32</v>
      </c>
      <c r="L328" s="16" t="s">
        <v>32</v>
      </c>
      <c r="M328" s="16" t="s">
        <v>32</v>
      </c>
      <c r="N328" s="16" t="s">
        <v>32</v>
      </c>
      <c r="O328" s="16" t="s">
        <v>32</v>
      </c>
      <c r="P328" s="16" t="s">
        <v>32</v>
      </c>
      <c r="Q328" s="16" t="s">
        <v>32</v>
      </c>
      <c r="R328" s="16">
        <v>285.61110469746791</v>
      </c>
      <c r="S328" s="16">
        <v>470.71935157041537</v>
      </c>
      <c r="T328" s="30" t="s">
        <v>440</v>
      </c>
    </row>
    <row r="329" spans="1:20" x14ac:dyDescent="0.25">
      <c r="A329" s="16">
        <v>326</v>
      </c>
      <c r="B329" s="29">
        <v>6064207.8799999999</v>
      </c>
      <c r="C329" s="29">
        <v>591533.05000000005</v>
      </c>
      <c r="D329" s="27" t="s">
        <v>424</v>
      </c>
      <c r="E329" s="15">
        <v>42892</v>
      </c>
      <c r="F329" s="16" t="s">
        <v>32</v>
      </c>
      <c r="G329" s="19" t="s">
        <v>56</v>
      </c>
      <c r="H329" s="16" t="s">
        <v>439</v>
      </c>
      <c r="I329" s="16" t="s">
        <v>32</v>
      </c>
      <c r="J329" s="16" t="s">
        <v>32</v>
      </c>
      <c r="K329" s="16" t="s">
        <v>32</v>
      </c>
      <c r="L329" s="16" t="s">
        <v>32</v>
      </c>
      <c r="M329" s="16" t="s">
        <v>32</v>
      </c>
      <c r="N329" s="16" t="s">
        <v>32</v>
      </c>
      <c r="O329" s="16" t="s">
        <v>32</v>
      </c>
      <c r="P329" s="16" t="s">
        <v>32</v>
      </c>
      <c r="Q329" s="16" t="s">
        <v>32</v>
      </c>
      <c r="R329" s="16">
        <v>357.06669396673522</v>
      </c>
      <c r="S329" s="16">
        <v>429.17847025495757</v>
      </c>
      <c r="T329" s="30" t="s">
        <v>440</v>
      </c>
    </row>
    <row r="330" spans="1:20" x14ac:dyDescent="0.25">
      <c r="A330" s="16">
        <v>327</v>
      </c>
      <c r="B330" s="29">
        <v>6064182.5300000003</v>
      </c>
      <c r="C330" s="29">
        <v>591646.16</v>
      </c>
      <c r="D330" s="27" t="s">
        <v>424</v>
      </c>
      <c r="E330" s="15">
        <v>42892</v>
      </c>
      <c r="F330" s="16" t="s">
        <v>32</v>
      </c>
      <c r="G330" s="19" t="s">
        <v>56</v>
      </c>
      <c r="H330" s="16" t="s">
        <v>439</v>
      </c>
      <c r="I330" s="16" t="s">
        <v>32</v>
      </c>
      <c r="J330" s="16" t="s">
        <v>32</v>
      </c>
      <c r="K330" s="16" t="s">
        <v>32</v>
      </c>
      <c r="L330" s="16" t="s">
        <v>32</v>
      </c>
      <c r="M330" s="16" t="s">
        <v>32</v>
      </c>
      <c r="N330" s="16" t="s">
        <v>32</v>
      </c>
      <c r="O330" s="16" t="s">
        <v>32</v>
      </c>
      <c r="P330" s="16" t="s">
        <v>32</v>
      </c>
      <c r="Q330" s="16" t="s">
        <v>32</v>
      </c>
      <c r="R330" s="16">
        <v>313.13148031910777</v>
      </c>
      <c r="S330" s="16">
        <v>425.09105625252937</v>
      </c>
      <c r="T330" s="30" t="s">
        <v>440</v>
      </c>
    </row>
    <row r="331" spans="1:20" x14ac:dyDescent="0.25">
      <c r="A331" s="16">
        <v>328</v>
      </c>
      <c r="B331" s="29">
        <v>6064139.5499999998</v>
      </c>
      <c r="C331" s="29">
        <v>591756.54</v>
      </c>
      <c r="D331" s="27" t="s">
        <v>424</v>
      </c>
      <c r="E331" s="15">
        <v>42892</v>
      </c>
      <c r="F331" s="16" t="s">
        <v>32</v>
      </c>
      <c r="G331" s="19" t="s">
        <v>56</v>
      </c>
      <c r="H331" s="16" t="s">
        <v>439</v>
      </c>
      <c r="I331" s="16" t="s">
        <v>32</v>
      </c>
      <c r="J331" s="16" t="s">
        <v>32</v>
      </c>
      <c r="K331" s="16" t="s">
        <v>32</v>
      </c>
      <c r="L331" s="16" t="s">
        <v>32</v>
      </c>
      <c r="M331" s="16" t="s">
        <v>32</v>
      </c>
      <c r="N331" s="16" t="s">
        <v>32</v>
      </c>
      <c r="O331" s="16" t="s">
        <v>32</v>
      </c>
      <c r="P331" s="16" t="s">
        <v>32</v>
      </c>
      <c r="Q331" s="16" t="s">
        <v>32</v>
      </c>
      <c r="R331" s="16">
        <v>395.78925514769503</v>
      </c>
      <c r="S331" s="16">
        <v>577.34722784297844</v>
      </c>
      <c r="T331" s="30" t="s">
        <v>440</v>
      </c>
    </row>
    <row r="332" spans="1:20" x14ac:dyDescent="0.25">
      <c r="A332" s="16">
        <v>329</v>
      </c>
      <c r="B332" s="29">
        <v>6064107.5700000003</v>
      </c>
      <c r="C332" s="29">
        <v>591844.53</v>
      </c>
      <c r="D332" s="27" t="s">
        <v>424</v>
      </c>
      <c r="E332" s="15">
        <v>42892</v>
      </c>
      <c r="F332" s="16" t="s">
        <v>32</v>
      </c>
      <c r="G332" s="19" t="s">
        <v>56</v>
      </c>
      <c r="H332" s="16" t="s">
        <v>439</v>
      </c>
      <c r="I332" s="16" t="s">
        <v>32</v>
      </c>
      <c r="J332" s="16" t="s">
        <v>32</v>
      </c>
      <c r="K332" s="16" t="s">
        <v>32</v>
      </c>
      <c r="L332" s="16" t="s">
        <v>32</v>
      </c>
      <c r="M332" s="16" t="s">
        <v>32</v>
      </c>
      <c r="N332" s="16" t="s">
        <v>32</v>
      </c>
      <c r="O332" s="16" t="s">
        <v>32</v>
      </c>
      <c r="P332" s="16" t="s">
        <v>32</v>
      </c>
      <c r="Q332" s="16" t="s">
        <v>32</v>
      </c>
      <c r="R332" s="16">
        <v>338.2914136738475</v>
      </c>
      <c r="S332" s="16">
        <v>481.63555194805201</v>
      </c>
      <c r="T332" s="30" t="s">
        <v>440</v>
      </c>
    </row>
    <row r="333" spans="1:20" x14ac:dyDescent="0.25">
      <c r="A333" s="16">
        <v>330</v>
      </c>
      <c r="B333" s="29">
        <v>6064105.6299999999</v>
      </c>
      <c r="C333" s="29">
        <v>591847.41</v>
      </c>
      <c r="D333" s="27" t="s">
        <v>424</v>
      </c>
      <c r="E333" s="15">
        <v>42892</v>
      </c>
      <c r="F333" s="16" t="s">
        <v>32</v>
      </c>
      <c r="G333" s="19" t="s">
        <v>56</v>
      </c>
      <c r="H333" s="16" t="s">
        <v>427</v>
      </c>
      <c r="I333" s="16" t="s">
        <v>32</v>
      </c>
      <c r="J333" s="16" t="s">
        <v>32</v>
      </c>
      <c r="K333" s="16" t="s">
        <v>32</v>
      </c>
      <c r="L333" s="16" t="s">
        <v>32</v>
      </c>
      <c r="M333" s="16" t="s">
        <v>32</v>
      </c>
      <c r="N333" s="16" t="s">
        <v>32</v>
      </c>
      <c r="O333" s="16" t="s">
        <v>32</v>
      </c>
      <c r="P333" s="16" t="s">
        <v>32</v>
      </c>
      <c r="Q333" s="16" t="s">
        <v>32</v>
      </c>
      <c r="R333" s="16">
        <v>574.11593071338837</v>
      </c>
      <c r="S333" s="16">
        <v>883.48861283643896</v>
      </c>
      <c r="T333" s="30" t="s">
        <v>440</v>
      </c>
    </row>
    <row r="334" spans="1:20" x14ac:dyDescent="0.25">
      <c r="A334" s="16">
        <v>331</v>
      </c>
      <c r="B334" s="29">
        <v>6064154.7800000003</v>
      </c>
      <c r="C334" s="29">
        <v>591734.1</v>
      </c>
      <c r="D334" s="27" t="s">
        <v>424</v>
      </c>
      <c r="E334" s="15">
        <v>42892</v>
      </c>
      <c r="F334" s="16" t="s">
        <v>32</v>
      </c>
      <c r="G334" s="19" t="s">
        <v>56</v>
      </c>
      <c r="H334" s="16" t="s">
        <v>427</v>
      </c>
      <c r="I334" s="16" t="s">
        <v>32</v>
      </c>
      <c r="J334" s="16" t="s">
        <v>32</v>
      </c>
      <c r="K334" s="16" t="s">
        <v>32</v>
      </c>
      <c r="L334" s="16" t="s">
        <v>32</v>
      </c>
      <c r="M334" s="16" t="s">
        <v>32</v>
      </c>
      <c r="N334" s="16" t="s">
        <v>32</v>
      </c>
      <c r="O334" s="16" t="s">
        <v>32</v>
      </c>
      <c r="P334" s="16" t="s">
        <v>32</v>
      </c>
      <c r="Q334" s="16" t="s">
        <v>32</v>
      </c>
      <c r="R334" s="16">
        <v>327.56080593380034</v>
      </c>
      <c r="S334" s="16">
        <v>433.67346938775512</v>
      </c>
      <c r="T334" s="30" t="s">
        <v>440</v>
      </c>
    </row>
    <row r="335" spans="1:20" x14ac:dyDescent="0.25">
      <c r="A335" s="16">
        <v>332</v>
      </c>
      <c r="B335" s="29">
        <v>6064193.4699999997</v>
      </c>
      <c r="C335" s="29">
        <v>591622.34</v>
      </c>
      <c r="D335" s="27" t="s">
        <v>424</v>
      </c>
      <c r="E335" s="15">
        <v>42892</v>
      </c>
      <c r="F335" s="16" t="s">
        <v>32</v>
      </c>
      <c r="G335" s="19" t="s">
        <v>56</v>
      </c>
      <c r="H335" s="16" t="s">
        <v>427</v>
      </c>
      <c r="I335" s="16" t="s">
        <v>32</v>
      </c>
      <c r="J335" s="16" t="s">
        <v>32</v>
      </c>
      <c r="K335" s="16" t="s">
        <v>32</v>
      </c>
      <c r="L335" s="16" t="s">
        <v>32</v>
      </c>
      <c r="M335" s="16" t="s">
        <v>32</v>
      </c>
      <c r="N335" s="16" t="s">
        <v>32</v>
      </c>
      <c r="O335" s="16" t="s">
        <v>32</v>
      </c>
      <c r="P335" s="16" t="s">
        <v>32</v>
      </c>
      <c r="Q335" s="16" t="s">
        <v>32</v>
      </c>
      <c r="R335" s="16">
        <v>301.16260250440217</v>
      </c>
      <c r="S335" s="16">
        <v>394.89795918367349</v>
      </c>
      <c r="T335" s="30" t="s">
        <v>440</v>
      </c>
    </row>
    <row r="336" spans="1:20" x14ac:dyDescent="0.25">
      <c r="A336" s="16">
        <v>333</v>
      </c>
      <c r="B336" s="29">
        <v>6064214.7300000004</v>
      </c>
      <c r="C336" s="29">
        <v>591506.81999999995</v>
      </c>
      <c r="D336" s="27" t="s">
        <v>424</v>
      </c>
      <c r="E336" s="15">
        <v>42892</v>
      </c>
      <c r="F336" s="16" t="s">
        <v>32</v>
      </c>
      <c r="G336" s="19" t="s">
        <v>56</v>
      </c>
      <c r="H336" s="16" t="s">
        <v>427</v>
      </c>
      <c r="I336" s="16" t="s">
        <v>32</v>
      </c>
      <c r="J336" s="16" t="s">
        <v>32</v>
      </c>
      <c r="K336" s="16" t="s">
        <v>32</v>
      </c>
      <c r="L336" s="16" t="s">
        <v>32</v>
      </c>
      <c r="M336" s="16" t="s">
        <v>32</v>
      </c>
      <c r="N336" s="16" t="s">
        <v>32</v>
      </c>
      <c r="O336" s="16" t="s">
        <v>32</v>
      </c>
      <c r="P336" s="16" t="s">
        <v>32</v>
      </c>
      <c r="Q336" s="16" t="s">
        <v>32</v>
      </c>
      <c r="R336" s="16">
        <v>344.66386731059356</v>
      </c>
      <c r="S336" s="16">
        <v>460.20408163265307</v>
      </c>
      <c r="T336" s="30" t="s">
        <v>440</v>
      </c>
    </row>
    <row r="337" spans="1:20" x14ac:dyDescent="0.25">
      <c r="A337" s="16">
        <v>334</v>
      </c>
      <c r="B337" s="29">
        <v>6064206.1799999997</v>
      </c>
      <c r="C337" s="29">
        <v>591396.96</v>
      </c>
      <c r="D337" s="27" t="s">
        <v>424</v>
      </c>
      <c r="E337" s="15">
        <v>42892</v>
      </c>
      <c r="F337" s="16" t="s">
        <v>32</v>
      </c>
      <c r="G337" s="19" t="s">
        <v>56</v>
      </c>
      <c r="H337" s="16" t="s">
        <v>427</v>
      </c>
      <c r="I337" s="16" t="s">
        <v>32</v>
      </c>
      <c r="J337" s="16" t="s">
        <v>32</v>
      </c>
      <c r="K337" s="16" t="s">
        <v>32</v>
      </c>
      <c r="L337" s="16" t="s">
        <v>32</v>
      </c>
      <c r="M337" s="16" t="s">
        <v>32</v>
      </c>
      <c r="N337" s="16" t="s">
        <v>32</v>
      </c>
      <c r="O337" s="16" t="s">
        <v>32</v>
      </c>
      <c r="P337" s="16" t="s">
        <v>32</v>
      </c>
      <c r="Q337" s="16" t="s">
        <v>32</v>
      </c>
      <c r="R337" s="16">
        <v>244.99466593338039</v>
      </c>
      <c r="S337" s="16">
        <v>357.64872521246457</v>
      </c>
      <c r="T337" s="30" t="s">
        <v>440</v>
      </c>
    </row>
    <row r="338" spans="1:20" x14ac:dyDescent="0.25">
      <c r="A338" s="16">
        <v>335</v>
      </c>
      <c r="B338" s="29">
        <v>6056704.0899999999</v>
      </c>
      <c r="C338" s="29">
        <v>576249.84</v>
      </c>
      <c r="D338" s="27" t="s">
        <v>424</v>
      </c>
      <c r="E338" s="15">
        <v>42888</v>
      </c>
      <c r="F338" s="16" t="s">
        <v>32</v>
      </c>
      <c r="G338" s="19" t="s">
        <v>56</v>
      </c>
      <c r="H338" s="16" t="s">
        <v>441</v>
      </c>
      <c r="I338" s="16" t="s">
        <v>32</v>
      </c>
      <c r="J338" s="16" t="s">
        <v>32</v>
      </c>
      <c r="K338" s="16" t="s">
        <v>32</v>
      </c>
      <c r="L338" s="16" t="s">
        <v>32</v>
      </c>
      <c r="M338" s="16" t="s">
        <v>32</v>
      </c>
      <c r="N338" s="16" t="s">
        <v>32</v>
      </c>
      <c r="O338" s="16" t="s">
        <v>32</v>
      </c>
      <c r="P338" s="16" t="s">
        <v>32</v>
      </c>
      <c r="Q338" s="16" t="s">
        <v>32</v>
      </c>
      <c r="R338" s="16">
        <v>541.18919670041066</v>
      </c>
      <c r="S338" s="16">
        <v>77.255169279709165</v>
      </c>
      <c r="T338" s="30" t="s">
        <v>442</v>
      </c>
    </row>
    <row r="339" spans="1:20" x14ac:dyDescent="0.25">
      <c r="A339" s="16">
        <v>336</v>
      </c>
      <c r="B339" s="29">
        <v>6056585.7400000002</v>
      </c>
      <c r="C339" s="29">
        <v>576166.9</v>
      </c>
      <c r="D339" s="27" t="s">
        <v>424</v>
      </c>
      <c r="E339" s="15">
        <v>42888</v>
      </c>
      <c r="F339" s="16" t="s">
        <v>32</v>
      </c>
      <c r="G339" s="19" t="s">
        <v>56</v>
      </c>
      <c r="H339" s="16" t="s">
        <v>441</v>
      </c>
      <c r="I339" s="16" t="s">
        <v>32</v>
      </c>
      <c r="J339" s="16" t="s">
        <v>32</v>
      </c>
      <c r="K339" s="16" t="s">
        <v>32</v>
      </c>
      <c r="L339" s="16" t="s">
        <v>32</v>
      </c>
      <c r="M339" s="16" t="s">
        <v>32</v>
      </c>
      <c r="N339" s="16" t="s">
        <v>32</v>
      </c>
      <c r="O339" s="16" t="s">
        <v>32</v>
      </c>
      <c r="P339" s="16" t="s">
        <v>32</v>
      </c>
      <c r="Q339" s="16" t="s">
        <v>32</v>
      </c>
      <c r="R339" s="16">
        <v>651.7783383474258</v>
      </c>
      <c r="S339" s="16">
        <v>123.39753379469235</v>
      </c>
      <c r="T339" s="30" t="s">
        <v>442</v>
      </c>
    </row>
    <row r="340" spans="1:20" x14ac:dyDescent="0.25">
      <c r="A340" s="16">
        <v>337</v>
      </c>
      <c r="B340" s="29">
        <v>6056466</v>
      </c>
      <c r="C340" s="29">
        <v>576070.73</v>
      </c>
      <c r="D340" s="27" t="s">
        <v>424</v>
      </c>
      <c r="E340" s="15">
        <v>42888</v>
      </c>
      <c r="F340" s="16" t="s">
        <v>32</v>
      </c>
      <c r="G340" s="19" t="s">
        <v>56</v>
      </c>
      <c r="H340" s="16" t="s">
        <v>441</v>
      </c>
      <c r="I340" s="16" t="s">
        <v>32</v>
      </c>
      <c r="J340" s="16" t="s">
        <v>32</v>
      </c>
      <c r="K340" s="16" t="s">
        <v>32</v>
      </c>
      <c r="L340" s="16" t="s">
        <v>32</v>
      </c>
      <c r="M340" s="16" t="s">
        <v>32</v>
      </c>
      <c r="N340" s="16" t="s">
        <v>32</v>
      </c>
      <c r="O340" s="16" t="s">
        <v>32</v>
      </c>
      <c r="P340" s="16" t="s">
        <v>32</v>
      </c>
      <c r="Q340" s="16" t="s">
        <v>32</v>
      </c>
      <c r="R340" s="16">
        <v>365.92143824892139</v>
      </c>
      <c r="S340" s="16">
        <v>36.201759523283769</v>
      </c>
      <c r="T340" s="30" t="s">
        <v>442</v>
      </c>
    </row>
    <row r="341" spans="1:20" x14ac:dyDescent="0.25">
      <c r="A341" s="16">
        <v>338</v>
      </c>
      <c r="B341" s="29">
        <v>6056350.3600000003</v>
      </c>
      <c r="C341" s="29">
        <v>575959.98</v>
      </c>
      <c r="D341" s="27" t="s">
        <v>424</v>
      </c>
      <c r="E341" s="15">
        <v>42888</v>
      </c>
      <c r="F341" s="16" t="s">
        <v>32</v>
      </c>
      <c r="G341" s="19" t="s">
        <v>56</v>
      </c>
      <c r="H341" s="16" t="s">
        <v>441</v>
      </c>
      <c r="I341" s="16" t="s">
        <v>32</v>
      </c>
      <c r="J341" s="16" t="s">
        <v>32</v>
      </c>
      <c r="K341" s="16" t="s">
        <v>32</v>
      </c>
      <c r="L341" s="16" t="s">
        <v>32</v>
      </c>
      <c r="M341" s="16" t="s">
        <v>32</v>
      </c>
      <c r="N341" s="16" t="s">
        <v>32</v>
      </c>
      <c r="O341" s="16" t="s">
        <v>32</v>
      </c>
      <c r="P341" s="16" t="s">
        <v>32</v>
      </c>
      <c r="Q341" s="16" t="s">
        <v>32</v>
      </c>
      <c r="R341" s="16">
        <v>529.91824976143516</v>
      </c>
      <c r="S341" s="16">
        <v>76.20956479992995</v>
      </c>
      <c r="T341" s="30" t="s">
        <v>442</v>
      </c>
    </row>
    <row r="342" spans="1:20" x14ac:dyDescent="0.25">
      <c r="A342" s="16">
        <v>339</v>
      </c>
      <c r="B342" s="29">
        <v>6056252.2800000003</v>
      </c>
      <c r="C342" s="29">
        <v>575861.35</v>
      </c>
      <c r="D342" s="27" t="s">
        <v>424</v>
      </c>
      <c r="E342" s="15">
        <v>42888</v>
      </c>
      <c r="F342" s="16" t="s">
        <v>32</v>
      </c>
      <c r="G342" s="19" t="s">
        <v>56</v>
      </c>
      <c r="H342" s="16" t="s">
        <v>441</v>
      </c>
      <c r="I342" s="16" t="s">
        <v>32</v>
      </c>
      <c r="J342" s="16" t="s">
        <v>32</v>
      </c>
      <c r="K342" s="16" t="s">
        <v>32</v>
      </c>
      <c r="L342" s="16" t="s">
        <v>32</v>
      </c>
      <c r="M342" s="16" t="s">
        <v>32</v>
      </c>
      <c r="N342" s="16" t="s">
        <v>32</v>
      </c>
      <c r="O342" s="16" t="s">
        <v>32</v>
      </c>
      <c r="P342" s="16" t="s">
        <v>32</v>
      </c>
      <c r="Q342" s="16" t="s">
        <v>32</v>
      </c>
      <c r="R342" s="16">
        <v>580.06887498444905</v>
      </c>
      <c r="S342" s="16">
        <v>68.993927216182144</v>
      </c>
      <c r="T342" s="30" t="s">
        <v>442</v>
      </c>
    </row>
    <row r="343" spans="1:20" x14ac:dyDescent="0.25">
      <c r="A343" s="16">
        <v>340</v>
      </c>
      <c r="B343" s="29">
        <v>6056143.1500000004</v>
      </c>
      <c r="C343" s="29">
        <v>575753</v>
      </c>
      <c r="D343" s="27" t="s">
        <v>424</v>
      </c>
      <c r="E343" s="15">
        <v>42888</v>
      </c>
      <c r="F343" s="16" t="s">
        <v>32</v>
      </c>
      <c r="G343" s="19" t="s">
        <v>56</v>
      </c>
      <c r="H343" s="16" t="s">
        <v>441</v>
      </c>
      <c r="I343" s="16" t="s">
        <v>32</v>
      </c>
      <c r="J343" s="16" t="s">
        <v>32</v>
      </c>
      <c r="K343" s="16" t="s">
        <v>32</v>
      </c>
      <c r="L343" s="16" t="s">
        <v>32</v>
      </c>
      <c r="M343" s="16" t="s">
        <v>32</v>
      </c>
      <c r="N343" s="16" t="s">
        <v>32</v>
      </c>
      <c r="O343" s="16" t="s">
        <v>32</v>
      </c>
      <c r="P343" s="16" t="s">
        <v>32</v>
      </c>
      <c r="Q343" s="16" t="s">
        <v>32</v>
      </c>
      <c r="R343" s="16">
        <v>582.77977111905932</v>
      </c>
      <c r="S343" s="16">
        <v>60.456442835901072</v>
      </c>
      <c r="T343" s="30" t="s">
        <v>442</v>
      </c>
    </row>
    <row r="344" spans="1:20" x14ac:dyDescent="0.25">
      <c r="A344" s="16">
        <v>341</v>
      </c>
      <c r="B344" s="29">
        <v>6056062.8099999996</v>
      </c>
      <c r="C344" s="29">
        <v>575633.68999999994</v>
      </c>
      <c r="D344" s="27" t="s">
        <v>424</v>
      </c>
      <c r="E344" s="15">
        <v>42888</v>
      </c>
      <c r="F344" s="16" t="s">
        <v>32</v>
      </c>
      <c r="G344" s="19" t="s">
        <v>56</v>
      </c>
      <c r="H344" s="16" t="s">
        <v>441</v>
      </c>
      <c r="I344" s="16" t="s">
        <v>32</v>
      </c>
      <c r="J344" s="16" t="s">
        <v>32</v>
      </c>
      <c r="K344" s="16" t="s">
        <v>32</v>
      </c>
      <c r="L344" s="16" t="s">
        <v>32</v>
      </c>
      <c r="M344" s="16" t="s">
        <v>32</v>
      </c>
      <c r="N344" s="16" t="s">
        <v>32</v>
      </c>
      <c r="O344" s="16" t="s">
        <v>32</v>
      </c>
      <c r="P344" s="16" t="s">
        <v>32</v>
      </c>
      <c r="Q344" s="16" t="s">
        <v>32</v>
      </c>
      <c r="R344" s="16">
        <v>843.86141453606695</v>
      </c>
      <c r="S344" s="16">
        <v>171.7558848476034</v>
      </c>
      <c r="T344" s="30" t="s">
        <v>442</v>
      </c>
    </row>
    <row r="345" spans="1:20" x14ac:dyDescent="0.25">
      <c r="A345" s="16">
        <v>342</v>
      </c>
      <c r="B345" s="29">
        <v>6055995.2699999996</v>
      </c>
      <c r="C345" s="29">
        <v>575498.25</v>
      </c>
      <c r="D345" s="27" t="s">
        <v>424</v>
      </c>
      <c r="E345" s="15">
        <v>42888</v>
      </c>
      <c r="F345" s="16" t="s">
        <v>32</v>
      </c>
      <c r="G345" s="19" t="s">
        <v>56</v>
      </c>
      <c r="H345" s="16" t="s">
        <v>441</v>
      </c>
      <c r="I345" s="16" t="s">
        <v>32</v>
      </c>
      <c r="J345" s="16" t="s">
        <v>32</v>
      </c>
      <c r="K345" s="16" t="s">
        <v>32</v>
      </c>
      <c r="L345" s="16" t="s">
        <v>32</v>
      </c>
      <c r="M345" s="16" t="s">
        <v>32</v>
      </c>
      <c r="N345" s="16" t="s">
        <v>32</v>
      </c>
      <c r="O345" s="16" t="s">
        <v>32</v>
      </c>
      <c r="P345" s="16" t="s">
        <v>32</v>
      </c>
      <c r="Q345" s="16" t="s">
        <v>32</v>
      </c>
      <c r="R345" s="16">
        <v>406.30713830341057</v>
      </c>
      <c r="S345" s="16">
        <v>56.712151898084322</v>
      </c>
      <c r="T345" s="30" t="s">
        <v>442</v>
      </c>
    </row>
    <row r="346" spans="1:20" x14ac:dyDescent="0.25">
      <c r="A346" s="16">
        <v>343</v>
      </c>
      <c r="B346" s="29">
        <v>6055948.3700000001</v>
      </c>
      <c r="C346" s="29">
        <v>575354.49</v>
      </c>
      <c r="D346" s="27" t="s">
        <v>424</v>
      </c>
      <c r="E346" s="15">
        <v>42888</v>
      </c>
      <c r="F346" s="16" t="s">
        <v>32</v>
      </c>
      <c r="G346" s="19" t="s">
        <v>56</v>
      </c>
      <c r="H346" s="16" t="s">
        <v>441</v>
      </c>
      <c r="I346" s="16" t="s">
        <v>32</v>
      </c>
      <c r="J346" s="16" t="s">
        <v>32</v>
      </c>
      <c r="K346" s="16" t="s">
        <v>32</v>
      </c>
      <c r="L346" s="16" t="s">
        <v>32</v>
      </c>
      <c r="M346" s="16" t="s">
        <v>32</v>
      </c>
      <c r="N346" s="16" t="s">
        <v>32</v>
      </c>
      <c r="O346" s="16" t="s">
        <v>32</v>
      </c>
      <c r="P346" s="16" t="s">
        <v>32</v>
      </c>
      <c r="Q346" s="16" t="s">
        <v>32</v>
      </c>
      <c r="R346" s="16">
        <v>546.95590282984688</v>
      </c>
      <c r="S346" s="16">
        <v>82.916855974557009</v>
      </c>
      <c r="T346" s="30" t="s">
        <v>442</v>
      </c>
    </row>
    <row r="347" spans="1:20" x14ac:dyDescent="0.25">
      <c r="A347" s="16">
        <v>344</v>
      </c>
      <c r="B347" s="29">
        <v>6055917.9000000004</v>
      </c>
      <c r="C347" s="29">
        <v>575210.71</v>
      </c>
      <c r="D347" s="27" t="s">
        <v>424</v>
      </c>
      <c r="E347" s="15">
        <v>42888</v>
      </c>
      <c r="F347" s="16" t="s">
        <v>32</v>
      </c>
      <c r="G347" s="19" t="s">
        <v>56</v>
      </c>
      <c r="H347" s="16" t="s">
        <v>441</v>
      </c>
      <c r="I347" s="16" t="s">
        <v>32</v>
      </c>
      <c r="J347" s="16" t="s">
        <v>32</v>
      </c>
      <c r="K347" s="16" t="s">
        <v>32</v>
      </c>
      <c r="L347" s="16" t="s">
        <v>32</v>
      </c>
      <c r="M347" s="16" t="s">
        <v>32</v>
      </c>
      <c r="N347" s="16" t="s">
        <v>32</v>
      </c>
      <c r="O347" s="16" t="s">
        <v>32</v>
      </c>
      <c r="P347" s="16" t="s">
        <v>32</v>
      </c>
      <c r="Q347" s="16" t="s">
        <v>32</v>
      </c>
      <c r="R347" s="16">
        <v>46.695726626853336</v>
      </c>
      <c r="S347" s="16">
        <v>51.185528596967863</v>
      </c>
      <c r="T347" s="30" t="s">
        <v>442</v>
      </c>
    </row>
    <row r="348" spans="1:20" x14ac:dyDescent="0.25">
      <c r="A348" s="16">
        <v>345</v>
      </c>
      <c r="B348" s="29">
        <v>6055895.04</v>
      </c>
      <c r="C348" s="29">
        <v>575062.05000000005</v>
      </c>
      <c r="D348" s="27" t="s">
        <v>424</v>
      </c>
      <c r="E348" s="15">
        <v>42888</v>
      </c>
      <c r="F348" s="16" t="s">
        <v>32</v>
      </c>
      <c r="G348" s="19" t="s">
        <v>56</v>
      </c>
      <c r="H348" s="16" t="s">
        <v>441</v>
      </c>
      <c r="I348" s="16" t="s">
        <v>32</v>
      </c>
      <c r="J348" s="16" t="s">
        <v>32</v>
      </c>
      <c r="K348" s="16" t="s">
        <v>32</v>
      </c>
      <c r="L348" s="16" t="s">
        <v>32</v>
      </c>
      <c r="M348" s="16" t="s">
        <v>32</v>
      </c>
      <c r="N348" s="16" t="s">
        <v>32</v>
      </c>
      <c r="O348" s="16" t="s">
        <v>32</v>
      </c>
      <c r="P348" s="16" t="s">
        <v>32</v>
      </c>
      <c r="Q348" s="16" t="s">
        <v>32</v>
      </c>
      <c r="R348" s="16">
        <v>46.695726626853336</v>
      </c>
      <c r="S348" s="16">
        <v>45.369721518467472</v>
      </c>
      <c r="T348" s="30" t="s">
        <v>442</v>
      </c>
    </row>
    <row r="349" spans="1:20" x14ac:dyDescent="0.25">
      <c r="A349" s="16">
        <v>346</v>
      </c>
      <c r="B349" s="29">
        <v>6055869.0199999996</v>
      </c>
      <c r="C349" s="29">
        <v>574915.59</v>
      </c>
      <c r="D349" s="27" t="s">
        <v>424</v>
      </c>
      <c r="E349" s="15">
        <v>42888</v>
      </c>
      <c r="F349" s="16" t="s">
        <v>32</v>
      </c>
      <c r="G349" s="19" t="s">
        <v>56</v>
      </c>
      <c r="H349" s="16" t="s">
        <v>441</v>
      </c>
      <c r="I349" s="16" t="s">
        <v>32</v>
      </c>
      <c r="J349" s="16" t="s">
        <v>32</v>
      </c>
      <c r="K349" s="16" t="s">
        <v>32</v>
      </c>
      <c r="L349" s="16" t="s">
        <v>32</v>
      </c>
      <c r="M349" s="16" t="s">
        <v>32</v>
      </c>
      <c r="N349" s="16" t="s">
        <v>32</v>
      </c>
      <c r="O349" s="16" t="s">
        <v>32</v>
      </c>
      <c r="P349" s="16" t="s">
        <v>32</v>
      </c>
      <c r="Q349" s="16" t="s">
        <v>32</v>
      </c>
      <c r="R349" s="16">
        <v>46.695726626853336</v>
      </c>
      <c r="S349" s="16">
        <v>49.906693670314212</v>
      </c>
      <c r="T349" s="30" t="s">
        <v>442</v>
      </c>
    </row>
    <row r="350" spans="1:20" x14ac:dyDescent="0.25">
      <c r="A350" s="16">
        <v>347</v>
      </c>
      <c r="B350" s="29">
        <v>6055840.9400000004</v>
      </c>
      <c r="C350" s="29">
        <v>574768.63</v>
      </c>
      <c r="D350" s="27" t="s">
        <v>424</v>
      </c>
      <c r="E350" s="15">
        <v>42888</v>
      </c>
      <c r="F350" s="16" t="s">
        <v>32</v>
      </c>
      <c r="G350" s="19" t="s">
        <v>56</v>
      </c>
      <c r="H350" s="16" t="s">
        <v>441</v>
      </c>
      <c r="I350" s="16" t="s">
        <v>32</v>
      </c>
      <c r="J350" s="16" t="s">
        <v>32</v>
      </c>
      <c r="K350" s="16" t="s">
        <v>32</v>
      </c>
      <c r="L350" s="16" t="s">
        <v>32</v>
      </c>
      <c r="M350" s="16" t="s">
        <v>32</v>
      </c>
      <c r="N350" s="16" t="s">
        <v>32</v>
      </c>
      <c r="O350" s="16" t="s">
        <v>32</v>
      </c>
      <c r="P350" s="16" t="s">
        <v>32</v>
      </c>
      <c r="Q350" s="16" t="s">
        <v>32</v>
      </c>
      <c r="R350" s="16">
        <v>46.695726626853336</v>
      </c>
      <c r="S350" s="16">
        <v>85.188550658791456</v>
      </c>
      <c r="T350" s="30" t="s">
        <v>442</v>
      </c>
    </row>
    <row r="351" spans="1:20" x14ac:dyDescent="0.25">
      <c r="A351" s="16">
        <v>348</v>
      </c>
      <c r="B351" s="29">
        <v>6055817.5999999996</v>
      </c>
      <c r="C351" s="29">
        <v>574619.48</v>
      </c>
      <c r="D351" s="27" t="s">
        <v>424</v>
      </c>
      <c r="E351" s="15">
        <v>42888</v>
      </c>
      <c r="F351" s="16" t="s">
        <v>32</v>
      </c>
      <c r="G351" s="19" t="s">
        <v>56</v>
      </c>
      <c r="H351" s="16" t="s">
        <v>441</v>
      </c>
      <c r="I351" s="16" t="s">
        <v>32</v>
      </c>
      <c r="J351" s="16" t="s">
        <v>32</v>
      </c>
      <c r="K351" s="16" t="s">
        <v>32</v>
      </c>
      <c r="L351" s="16" t="s">
        <v>32</v>
      </c>
      <c r="M351" s="16" t="s">
        <v>32</v>
      </c>
      <c r="N351" s="16" t="s">
        <v>32</v>
      </c>
      <c r="O351" s="16" t="s">
        <v>32</v>
      </c>
      <c r="P351" s="16" t="s">
        <v>32</v>
      </c>
      <c r="Q351" s="16" t="s">
        <v>32</v>
      </c>
      <c r="R351" s="16">
        <v>46.695726626853336</v>
      </c>
      <c r="S351" s="16">
        <v>72.285260950942273</v>
      </c>
      <c r="T351" s="30" t="s">
        <v>442</v>
      </c>
    </row>
    <row r="352" spans="1:20" x14ac:dyDescent="0.25">
      <c r="A352" s="16">
        <v>349</v>
      </c>
      <c r="B352" s="29">
        <v>6055782.5999999996</v>
      </c>
      <c r="C352" s="29">
        <v>574466.39</v>
      </c>
      <c r="D352" s="27" t="s">
        <v>424</v>
      </c>
      <c r="E352" s="15">
        <v>42888</v>
      </c>
      <c r="F352" s="16" t="s">
        <v>32</v>
      </c>
      <c r="G352" s="19" t="s">
        <v>56</v>
      </c>
      <c r="H352" s="16" t="s">
        <v>441</v>
      </c>
      <c r="I352" s="16" t="s">
        <v>32</v>
      </c>
      <c r="J352" s="16" t="s">
        <v>32</v>
      </c>
      <c r="K352" s="16" t="s">
        <v>32</v>
      </c>
      <c r="L352" s="16" t="s">
        <v>32</v>
      </c>
      <c r="M352" s="16" t="s">
        <v>32</v>
      </c>
      <c r="N352" s="16" t="s">
        <v>32</v>
      </c>
      <c r="O352" s="16" t="s">
        <v>32</v>
      </c>
      <c r="P352" s="16" t="s">
        <v>32</v>
      </c>
      <c r="Q352" s="16" t="s">
        <v>32</v>
      </c>
      <c r="R352" s="16">
        <v>46.695726626853336</v>
      </c>
      <c r="S352" s="16">
        <v>30.754879310178147</v>
      </c>
      <c r="T352" s="30" t="s">
        <v>442</v>
      </c>
    </row>
    <row r="353" spans="1:20" x14ac:dyDescent="0.25">
      <c r="A353" s="16">
        <v>350</v>
      </c>
      <c r="B353" s="29">
        <v>6055743.1100000003</v>
      </c>
      <c r="C353" s="29">
        <v>574316.31000000006</v>
      </c>
      <c r="D353" s="27" t="s">
        <v>424</v>
      </c>
      <c r="E353" s="15">
        <v>42888</v>
      </c>
      <c r="F353" s="16" t="s">
        <v>32</v>
      </c>
      <c r="G353" s="19" t="s">
        <v>56</v>
      </c>
      <c r="H353" s="16" t="s">
        <v>441</v>
      </c>
      <c r="I353" s="16" t="s">
        <v>32</v>
      </c>
      <c r="J353" s="16" t="s">
        <v>32</v>
      </c>
      <c r="K353" s="16" t="s">
        <v>32</v>
      </c>
      <c r="L353" s="16" t="s">
        <v>32</v>
      </c>
      <c r="M353" s="16" t="s">
        <v>32</v>
      </c>
      <c r="N353" s="16" t="s">
        <v>32</v>
      </c>
      <c r="O353" s="16" t="s">
        <v>32</v>
      </c>
      <c r="P353" s="16" t="s">
        <v>32</v>
      </c>
      <c r="Q353" s="16" t="s">
        <v>32</v>
      </c>
      <c r="R353" s="16">
        <v>46.695726626853336</v>
      </c>
      <c r="S353" s="16">
        <v>29.407247665913712</v>
      </c>
      <c r="T353" s="30" t="s">
        <v>442</v>
      </c>
    </row>
    <row r="354" spans="1:20" x14ac:dyDescent="0.25">
      <c r="A354" s="16">
        <v>351</v>
      </c>
      <c r="B354" s="29">
        <v>6055695.25</v>
      </c>
      <c r="C354" s="29">
        <v>574185.77</v>
      </c>
      <c r="D354" s="27" t="s">
        <v>424</v>
      </c>
      <c r="E354" s="15">
        <v>42888</v>
      </c>
      <c r="F354" s="16" t="s">
        <v>32</v>
      </c>
      <c r="G354" s="19" t="s">
        <v>56</v>
      </c>
      <c r="H354" s="16" t="s">
        <v>441</v>
      </c>
      <c r="I354" s="16" t="s">
        <v>32</v>
      </c>
      <c r="J354" s="16" t="s">
        <v>32</v>
      </c>
      <c r="K354" s="16" t="s">
        <v>32</v>
      </c>
      <c r="L354" s="16" t="s">
        <v>32</v>
      </c>
      <c r="M354" s="16" t="s">
        <v>32</v>
      </c>
      <c r="N354" s="16" t="s">
        <v>32</v>
      </c>
      <c r="O354" s="16" t="s">
        <v>32</v>
      </c>
      <c r="P354" s="16" t="s">
        <v>32</v>
      </c>
      <c r="Q354" s="16" t="s">
        <v>32</v>
      </c>
      <c r="R354" s="16">
        <v>46.695726626853336</v>
      </c>
      <c r="S354" s="16">
        <v>32.893048100888898</v>
      </c>
      <c r="T354" s="30" t="s">
        <v>442</v>
      </c>
    </row>
    <row r="355" spans="1:20" x14ac:dyDescent="0.25">
      <c r="A355" s="16">
        <v>352</v>
      </c>
      <c r="B355" s="29">
        <v>6055635.2699999996</v>
      </c>
      <c r="C355" s="29">
        <v>574046.79</v>
      </c>
      <c r="D355" s="27" t="s">
        <v>424</v>
      </c>
      <c r="E355" s="15">
        <v>42888</v>
      </c>
      <c r="F355" s="16" t="s">
        <v>32</v>
      </c>
      <c r="G355" s="19" t="s">
        <v>56</v>
      </c>
      <c r="H355" s="16" t="s">
        <v>441</v>
      </c>
      <c r="I355" s="16" t="s">
        <v>32</v>
      </c>
      <c r="J355" s="16" t="s">
        <v>32</v>
      </c>
      <c r="K355" s="16" t="s">
        <v>32</v>
      </c>
      <c r="L355" s="16" t="s">
        <v>32</v>
      </c>
      <c r="M355" s="16" t="s">
        <v>32</v>
      </c>
      <c r="N355" s="16" t="s">
        <v>32</v>
      </c>
      <c r="O355" s="16" t="s">
        <v>32</v>
      </c>
      <c r="P355" s="16" t="s">
        <v>32</v>
      </c>
      <c r="Q355" s="16" t="s">
        <v>32</v>
      </c>
      <c r="R355" s="16">
        <v>46.695726626853336</v>
      </c>
      <c r="S355" s="16">
        <v>155.61108587005904</v>
      </c>
      <c r="T355" s="30" t="s">
        <v>442</v>
      </c>
    </row>
    <row r="356" spans="1:20" x14ac:dyDescent="0.25">
      <c r="A356" s="16">
        <v>353</v>
      </c>
      <c r="B356" s="29">
        <v>6055559.1500000004</v>
      </c>
      <c r="C356" s="29">
        <v>573842.46</v>
      </c>
      <c r="D356" s="27" t="s">
        <v>424</v>
      </c>
      <c r="E356" s="15">
        <v>42888</v>
      </c>
      <c r="F356" s="16" t="s">
        <v>32</v>
      </c>
      <c r="G356" s="19" t="s">
        <v>56</v>
      </c>
      <c r="H356" s="16" t="s">
        <v>441</v>
      </c>
      <c r="I356" s="16" t="s">
        <v>32</v>
      </c>
      <c r="J356" s="16" t="s">
        <v>32</v>
      </c>
      <c r="K356" s="16" t="s">
        <v>32</v>
      </c>
      <c r="L356" s="16" t="s">
        <v>32</v>
      </c>
      <c r="M356" s="16" t="s">
        <v>32</v>
      </c>
      <c r="N356" s="16" t="s">
        <v>32</v>
      </c>
      <c r="O356" s="16" t="s">
        <v>32</v>
      </c>
      <c r="P356" s="16" t="s">
        <v>32</v>
      </c>
      <c r="Q356" s="16" t="s">
        <v>32</v>
      </c>
      <c r="R356" s="16">
        <v>46.849045924380007</v>
      </c>
      <c r="S356" s="16">
        <v>41.799412037476486</v>
      </c>
      <c r="T356" s="30" t="s">
        <v>442</v>
      </c>
    </row>
    <row r="357" spans="1:20" x14ac:dyDescent="0.25">
      <c r="A357" s="16">
        <v>354</v>
      </c>
      <c r="B357" s="29">
        <v>6055512.5700000003</v>
      </c>
      <c r="C357" s="29">
        <v>573734.46</v>
      </c>
      <c r="D357" s="27" t="s">
        <v>424</v>
      </c>
      <c r="E357" s="15">
        <v>42888</v>
      </c>
      <c r="F357" s="16" t="s">
        <v>32</v>
      </c>
      <c r="G357" s="19" t="s">
        <v>56</v>
      </c>
      <c r="H357" s="16" t="s">
        <v>441</v>
      </c>
      <c r="I357" s="16" t="s">
        <v>32</v>
      </c>
      <c r="J357" s="16" t="s">
        <v>32</v>
      </c>
      <c r="K357" s="16" t="s">
        <v>32</v>
      </c>
      <c r="L357" s="16" t="s">
        <v>32</v>
      </c>
      <c r="M357" s="16" t="s">
        <v>32</v>
      </c>
      <c r="N357" s="16" t="s">
        <v>32</v>
      </c>
      <c r="O357" s="16" t="s">
        <v>32</v>
      </c>
      <c r="P357" s="16" t="s">
        <v>32</v>
      </c>
      <c r="Q357" s="16" t="s">
        <v>32</v>
      </c>
      <c r="R357" s="16">
        <v>46.849045924380007</v>
      </c>
      <c r="S357" s="16">
        <v>47.581826030691182</v>
      </c>
      <c r="T357" s="30" t="s">
        <v>442</v>
      </c>
    </row>
    <row r="358" spans="1:20" x14ac:dyDescent="0.25">
      <c r="A358" s="16">
        <v>355</v>
      </c>
      <c r="B358" s="29">
        <v>6055474.8700000001</v>
      </c>
      <c r="C358" s="29">
        <v>573634.23</v>
      </c>
      <c r="D358" s="27" t="s">
        <v>424</v>
      </c>
      <c r="E358" s="15">
        <v>42888</v>
      </c>
      <c r="F358" s="16" t="s">
        <v>32</v>
      </c>
      <c r="G358" s="19" t="s">
        <v>56</v>
      </c>
      <c r="H358" s="16" t="s">
        <v>441</v>
      </c>
      <c r="I358" s="16" t="s">
        <v>32</v>
      </c>
      <c r="J358" s="16" t="s">
        <v>32</v>
      </c>
      <c r="K358" s="16" t="s">
        <v>32</v>
      </c>
      <c r="L358" s="16" t="s">
        <v>32</v>
      </c>
      <c r="M358" s="16" t="s">
        <v>32</v>
      </c>
      <c r="N358" s="16" t="s">
        <v>32</v>
      </c>
      <c r="O358" s="16" t="s">
        <v>32</v>
      </c>
      <c r="P358" s="16" t="s">
        <v>32</v>
      </c>
      <c r="Q358" s="16" t="s">
        <v>32</v>
      </c>
      <c r="R358" s="16">
        <v>46.849045924380007</v>
      </c>
      <c r="S358" s="16">
        <v>109.89136011850105</v>
      </c>
      <c r="T358" s="30" t="s">
        <v>442</v>
      </c>
    </row>
    <row r="359" spans="1:20" x14ac:dyDescent="0.25">
      <c r="A359" s="16">
        <v>356</v>
      </c>
      <c r="B359" s="29">
        <v>6055417.71</v>
      </c>
      <c r="C359" s="29">
        <v>573491.67000000004</v>
      </c>
      <c r="D359" s="27" t="s">
        <v>424</v>
      </c>
      <c r="E359" s="15">
        <v>42888</v>
      </c>
      <c r="F359" s="16" t="s">
        <v>32</v>
      </c>
      <c r="G359" s="19" t="s">
        <v>56</v>
      </c>
      <c r="H359" s="16" t="s">
        <v>441</v>
      </c>
      <c r="I359" s="16" t="s">
        <v>32</v>
      </c>
      <c r="J359" s="16" t="s">
        <v>32</v>
      </c>
      <c r="K359" s="16" t="s">
        <v>32</v>
      </c>
      <c r="L359" s="16" t="s">
        <v>32</v>
      </c>
      <c r="M359" s="16" t="s">
        <v>32</v>
      </c>
      <c r="N359" s="16" t="s">
        <v>32</v>
      </c>
      <c r="O359" s="16" t="s">
        <v>32</v>
      </c>
      <c r="P359" s="16" t="s">
        <v>32</v>
      </c>
      <c r="Q359" s="16" t="s">
        <v>32</v>
      </c>
      <c r="R359" s="16">
        <v>46.849045924380007</v>
      </c>
      <c r="S359" s="16">
        <v>63.893020181363752</v>
      </c>
      <c r="T359" s="30" t="s">
        <v>442</v>
      </c>
    </row>
    <row r="360" spans="1:20" x14ac:dyDescent="0.25">
      <c r="A360" s="16">
        <v>357</v>
      </c>
      <c r="B360" s="29">
        <v>6055360.54</v>
      </c>
      <c r="C360" s="29">
        <v>573355.56000000006</v>
      </c>
      <c r="D360" s="27" t="s">
        <v>424</v>
      </c>
      <c r="E360" s="15">
        <v>42888</v>
      </c>
      <c r="F360" s="16" t="s">
        <v>32</v>
      </c>
      <c r="G360" s="19" t="s">
        <v>56</v>
      </c>
      <c r="H360" s="16" t="s">
        <v>441</v>
      </c>
      <c r="I360" s="16" t="s">
        <v>32</v>
      </c>
      <c r="J360" s="16" t="s">
        <v>32</v>
      </c>
      <c r="K360" s="16" t="s">
        <v>32</v>
      </c>
      <c r="L360" s="16" t="s">
        <v>32</v>
      </c>
      <c r="M360" s="16" t="s">
        <v>32</v>
      </c>
      <c r="N360" s="16" t="s">
        <v>32</v>
      </c>
      <c r="O360" s="16" t="s">
        <v>32</v>
      </c>
      <c r="P360" s="16" t="s">
        <v>32</v>
      </c>
      <c r="Q360" s="16" t="s">
        <v>32</v>
      </c>
      <c r="R360" s="16">
        <v>46.849045924380007</v>
      </c>
      <c r="S360" s="16">
        <v>62.221774180643962</v>
      </c>
      <c r="T360" s="30" t="s">
        <v>442</v>
      </c>
    </row>
    <row r="361" spans="1:20" x14ac:dyDescent="0.25">
      <c r="A361" s="16">
        <v>358</v>
      </c>
      <c r="B361" s="29">
        <v>6055306.3200000003</v>
      </c>
      <c r="C361" s="29">
        <v>573216.31000000006</v>
      </c>
      <c r="D361" s="27" t="s">
        <v>424</v>
      </c>
      <c r="E361" s="15">
        <v>42888</v>
      </c>
      <c r="F361" s="16" t="s">
        <v>32</v>
      </c>
      <c r="G361" s="19" t="s">
        <v>56</v>
      </c>
      <c r="H361" s="16" t="s">
        <v>441</v>
      </c>
      <c r="I361" s="16" t="s">
        <v>32</v>
      </c>
      <c r="J361" s="16" t="s">
        <v>32</v>
      </c>
      <c r="K361" s="16" t="s">
        <v>32</v>
      </c>
      <c r="L361" s="16" t="s">
        <v>32</v>
      </c>
      <c r="M361" s="16" t="s">
        <v>32</v>
      </c>
      <c r="N361" s="16" t="s">
        <v>32</v>
      </c>
      <c r="O361" s="16" t="s">
        <v>32</v>
      </c>
      <c r="P361" s="16" t="s">
        <v>32</v>
      </c>
      <c r="Q361" s="16" t="s">
        <v>32</v>
      </c>
      <c r="R361" s="16">
        <v>46.849045924380007</v>
      </c>
      <c r="S361" s="16">
        <v>103.53203270181321</v>
      </c>
      <c r="T361" s="30" t="s">
        <v>442</v>
      </c>
    </row>
    <row r="362" spans="1:20" x14ac:dyDescent="0.25">
      <c r="A362" s="16">
        <v>359</v>
      </c>
      <c r="B362" s="29">
        <v>6055253.0899999999</v>
      </c>
      <c r="C362" s="29">
        <v>573078.91</v>
      </c>
      <c r="D362" s="27" t="s">
        <v>424</v>
      </c>
      <c r="E362" s="15">
        <v>42888</v>
      </c>
      <c r="F362" s="16" t="s">
        <v>32</v>
      </c>
      <c r="G362" s="19" t="s">
        <v>56</v>
      </c>
      <c r="H362" s="16" t="s">
        <v>441</v>
      </c>
      <c r="I362" s="16" t="s">
        <v>32</v>
      </c>
      <c r="J362" s="16" t="s">
        <v>32</v>
      </c>
      <c r="K362" s="16" t="s">
        <v>32</v>
      </c>
      <c r="L362" s="16" t="s">
        <v>32</v>
      </c>
      <c r="M362" s="16" t="s">
        <v>32</v>
      </c>
      <c r="N362" s="16" t="s">
        <v>32</v>
      </c>
      <c r="O362" s="16" t="s">
        <v>32</v>
      </c>
      <c r="P362" s="16" t="s">
        <v>32</v>
      </c>
      <c r="Q362" s="16" t="s">
        <v>32</v>
      </c>
      <c r="R362" s="16">
        <v>46.849045924380007</v>
      </c>
      <c r="S362" s="16">
        <v>117.01885935014769</v>
      </c>
      <c r="T362" s="30" t="s">
        <v>442</v>
      </c>
    </row>
    <row r="363" spans="1:20" x14ac:dyDescent="0.25">
      <c r="A363" s="16">
        <v>360</v>
      </c>
      <c r="B363" s="29">
        <v>6055193.4100000001</v>
      </c>
      <c r="C363" s="29">
        <v>572939.93000000005</v>
      </c>
      <c r="D363" s="27" t="s">
        <v>424</v>
      </c>
      <c r="E363" s="15">
        <v>42888</v>
      </c>
      <c r="F363" s="16" t="s">
        <v>32</v>
      </c>
      <c r="G363" s="19" t="s">
        <v>56</v>
      </c>
      <c r="H363" s="16" t="s">
        <v>441</v>
      </c>
      <c r="I363" s="16" t="s">
        <v>32</v>
      </c>
      <c r="J363" s="16" t="s">
        <v>32</v>
      </c>
      <c r="K363" s="16" t="s">
        <v>32</v>
      </c>
      <c r="L363" s="16" t="s">
        <v>32</v>
      </c>
      <c r="M363" s="16" t="s">
        <v>32</v>
      </c>
      <c r="N363" s="16" t="s">
        <v>32</v>
      </c>
      <c r="O363" s="16" t="s">
        <v>32</v>
      </c>
      <c r="P363" s="16" t="s">
        <v>32</v>
      </c>
      <c r="Q363" s="16" t="s">
        <v>32</v>
      </c>
      <c r="R363" s="16">
        <v>46.695726626853336</v>
      </c>
      <c r="S363" s="16">
        <v>52.248977737392089</v>
      </c>
      <c r="T363" s="30" t="s">
        <v>442</v>
      </c>
    </row>
    <row r="364" spans="1:20" x14ac:dyDescent="0.25">
      <c r="A364" s="16">
        <v>361</v>
      </c>
      <c r="B364" s="29">
        <v>6055139.0499999998</v>
      </c>
      <c r="C364" s="29">
        <v>572801.41</v>
      </c>
      <c r="D364" s="27" t="s">
        <v>424</v>
      </c>
      <c r="E364" s="15">
        <v>42888</v>
      </c>
      <c r="F364" s="16" t="s">
        <v>32</v>
      </c>
      <c r="G364" s="19" t="s">
        <v>56</v>
      </c>
      <c r="H364" s="16" t="s">
        <v>441</v>
      </c>
      <c r="I364" s="16" t="s">
        <v>32</v>
      </c>
      <c r="J364" s="16" t="s">
        <v>32</v>
      </c>
      <c r="K364" s="16" t="s">
        <v>32</v>
      </c>
      <c r="L364" s="16" t="s">
        <v>32</v>
      </c>
      <c r="M364" s="16" t="s">
        <v>32</v>
      </c>
      <c r="N364" s="16" t="s">
        <v>32</v>
      </c>
      <c r="O364" s="16" t="s">
        <v>32</v>
      </c>
      <c r="P364" s="16" t="s">
        <v>32</v>
      </c>
      <c r="Q364" s="16" t="s">
        <v>32</v>
      </c>
      <c r="R364" s="16">
        <v>46.695726626853336</v>
      </c>
      <c r="S364" s="16">
        <v>92.264637930534477</v>
      </c>
      <c r="T364" s="30" t="s">
        <v>442</v>
      </c>
    </row>
    <row r="365" spans="1:20" x14ac:dyDescent="0.25">
      <c r="A365" s="16">
        <v>362</v>
      </c>
      <c r="B365" s="29">
        <v>6055081.4900000002</v>
      </c>
      <c r="C365" s="29">
        <v>572661.94999999995</v>
      </c>
      <c r="D365" s="27" t="s">
        <v>424</v>
      </c>
      <c r="E365" s="15">
        <v>42888</v>
      </c>
      <c r="F365" s="16" t="s">
        <v>32</v>
      </c>
      <c r="G365" s="19" t="s">
        <v>56</v>
      </c>
      <c r="H365" s="16" t="s">
        <v>441</v>
      </c>
      <c r="I365" s="16" t="s">
        <v>32</v>
      </c>
      <c r="J365" s="16" t="s">
        <v>32</v>
      </c>
      <c r="K365" s="16" t="s">
        <v>32</v>
      </c>
      <c r="L365" s="16" t="s">
        <v>32</v>
      </c>
      <c r="M365" s="16" t="s">
        <v>32</v>
      </c>
      <c r="N365" s="16" t="s">
        <v>32</v>
      </c>
      <c r="O365" s="16" t="s">
        <v>32</v>
      </c>
      <c r="P365" s="16" t="s">
        <v>32</v>
      </c>
      <c r="Q365" s="16" t="s">
        <v>32</v>
      </c>
      <c r="R365" s="16">
        <v>46.695726626853336</v>
      </c>
      <c r="S365" s="16">
        <v>67.862879229031634</v>
      </c>
      <c r="T365" s="30" t="s">
        <v>442</v>
      </c>
    </row>
    <row r="366" spans="1:20" x14ac:dyDescent="0.25">
      <c r="A366" s="16">
        <v>363</v>
      </c>
      <c r="B366" s="29">
        <v>6055025.1200000001</v>
      </c>
      <c r="C366" s="29">
        <v>572523.47</v>
      </c>
      <c r="D366" s="27" t="s">
        <v>424</v>
      </c>
      <c r="E366" s="15">
        <v>42888</v>
      </c>
      <c r="F366" s="16" t="s">
        <v>32</v>
      </c>
      <c r="G366" s="19" t="s">
        <v>56</v>
      </c>
      <c r="H366" s="16" t="s">
        <v>441</v>
      </c>
      <c r="I366" s="16" t="s">
        <v>32</v>
      </c>
      <c r="J366" s="16" t="s">
        <v>32</v>
      </c>
      <c r="K366" s="16" t="s">
        <v>32</v>
      </c>
      <c r="L366" s="16" t="s">
        <v>32</v>
      </c>
      <c r="M366" s="16" t="s">
        <v>32</v>
      </c>
      <c r="N366" s="16" t="s">
        <v>32</v>
      </c>
      <c r="O366" s="16" t="s">
        <v>32</v>
      </c>
      <c r="P366" s="16" t="s">
        <v>32</v>
      </c>
      <c r="Q366" s="16" t="s">
        <v>32</v>
      </c>
      <c r="R366" s="16">
        <v>46.695726626853336</v>
      </c>
      <c r="S366" s="16">
        <v>87.336713923049842</v>
      </c>
      <c r="T366" s="30" t="s">
        <v>442</v>
      </c>
    </row>
    <row r="367" spans="1:20" x14ac:dyDescent="0.25">
      <c r="A367" s="16">
        <v>364</v>
      </c>
      <c r="B367" s="29">
        <v>6054991.5700000003</v>
      </c>
      <c r="C367" s="29">
        <v>572440.64</v>
      </c>
      <c r="D367" s="27" t="s">
        <v>424</v>
      </c>
      <c r="E367" s="15">
        <v>42888</v>
      </c>
      <c r="F367" s="16" t="s">
        <v>32</v>
      </c>
      <c r="G367" s="19" t="s">
        <v>56</v>
      </c>
      <c r="H367" s="16" t="s">
        <v>441</v>
      </c>
      <c r="I367" s="16" t="s">
        <v>32</v>
      </c>
      <c r="J367" s="16" t="s">
        <v>32</v>
      </c>
      <c r="K367" s="16" t="s">
        <v>32</v>
      </c>
      <c r="L367" s="16" t="s">
        <v>32</v>
      </c>
      <c r="M367" s="16" t="s">
        <v>32</v>
      </c>
      <c r="N367" s="16" t="s">
        <v>32</v>
      </c>
      <c r="O367" s="16" t="s">
        <v>32</v>
      </c>
      <c r="P367" s="16" t="s">
        <v>32</v>
      </c>
      <c r="Q367" s="16" t="s">
        <v>32</v>
      </c>
      <c r="R367" s="16">
        <v>46.695726626853336</v>
      </c>
      <c r="S367" s="16">
        <v>152.90684001181666</v>
      </c>
      <c r="T367" s="30" t="s">
        <v>442</v>
      </c>
    </row>
    <row r="368" spans="1:20" x14ac:dyDescent="0.25">
      <c r="A368" s="16">
        <v>365</v>
      </c>
      <c r="B368" s="29">
        <v>6054926.9900000002</v>
      </c>
      <c r="C368" s="29">
        <v>572273.06999999995</v>
      </c>
      <c r="D368" s="27" t="s">
        <v>424</v>
      </c>
      <c r="E368" s="15">
        <v>42888</v>
      </c>
      <c r="F368" s="16" t="s">
        <v>32</v>
      </c>
      <c r="G368" s="19" t="s">
        <v>56</v>
      </c>
      <c r="H368" s="16" t="s">
        <v>441</v>
      </c>
      <c r="I368" s="16" t="s">
        <v>32</v>
      </c>
      <c r="J368" s="16" t="s">
        <v>32</v>
      </c>
      <c r="K368" s="16" t="s">
        <v>32</v>
      </c>
      <c r="L368" s="16" t="s">
        <v>32</v>
      </c>
      <c r="M368" s="16" t="s">
        <v>32</v>
      </c>
      <c r="N368" s="16" t="s">
        <v>32</v>
      </c>
      <c r="O368" s="16" t="s">
        <v>32</v>
      </c>
      <c r="P368" s="16" t="s">
        <v>32</v>
      </c>
      <c r="Q368" s="16" t="s">
        <v>32</v>
      </c>
      <c r="R368" s="16">
        <v>46.849045924380007</v>
      </c>
      <c r="S368" s="16">
        <v>74.666129016772757</v>
      </c>
      <c r="T368" s="30" t="s">
        <v>442</v>
      </c>
    </row>
    <row r="369" spans="1:20" x14ac:dyDescent="0.25">
      <c r="A369" s="16">
        <v>366</v>
      </c>
      <c r="B369" s="29">
        <v>6054858.0300000003</v>
      </c>
      <c r="C369" s="29">
        <v>572107.81000000006</v>
      </c>
      <c r="D369" s="27" t="s">
        <v>424</v>
      </c>
      <c r="E369" s="15">
        <v>42888</v>
      </c>
      <c r="F369" s="16" t="s">
        <v>32</v>
      </c>
      <c r="G369" s="19" t="s">
        <v>56</v>
      </c>
      <c r="H369" s="16" t="s">
        <v>441</v>
      </c>
      <c r="I369" s="16" t="s">
        <v>32</v>
      </c>
      <c r="J369" s="16" t="s">
        <v>32</v>
      </c>
      <c r="K369" s="16" t="s">
        <v>32</v>
      </c>
      <c r="L369" s="16" t="s">
        <v>32</v>
      </c>
      <c r="M369" s="16" t="s">
        <v>32</v>
      </c>
      <c r="N369" s="16" t="s">
        <v>32</v>
      </c>
      <c r="O369" s="16" t="s">
        <v>32</v>
      </c>
      <c r="P369" s="16" t="s">
        <v>32</v>
      </c>
      <c r="Q369" s="16" t="s">
        <v>32</v>
      </c>
      <c r="R369" s="16">
        <v>46.849045924380007</v>
      </c>
      <c r="S369" s="16">
        <v>57.94137695978187</v>
      </c>
      <c r="T369" s="30" t="s">
        <v>442</v>
      </c>
    </row>
    <row r="370" spans="1:20" x14ac:dyDescent="0.25">
      <c r="A370" s="16">
        <v>367</v>
      </c>
      <c r="B370" s="29">
        <v>6054804.5499999998</v>
      </c>
      <c r="C370" s="29">
        <v>571966.84</v>
      </c>
      <c r="D370" s="27" t="s">
        <v>424</v>
      </c>
      <c r="E370" s="15">
        <v>42888</v>
      </c>
      <c r="F370" s="16" t="s">
        <v>32</v>
      </c>
      <c r="G370" s="19" t="s">
        <v>56</v>
      </c>
      <c r="H370" s="16" t="s">
        <v>441</v>
      </c>
      <c r="I370" s="16" t="s">
        <v>32</v>
      </c>
      <c r="J370" s="16" t="s">
        <v>32</v>
      </c>
      <c r="K370" s="16" t="s">
        <v>32</v>
      </c>
      <c r="L370" s="16" t="s">
        <v>32</v>
      </c>
      <c r="M370" s="16" t="s">
        <v>32</v>
      </c>
      <c r="N370" s="16" t="s">
        <v>32</v>
      </c>
      <c r="O370" s="16" t="s">
        <v>32</v>
      </c>
      <c r="P370" s="16" t="s">
        <v>32</v>
      </c>
      <c r="Q370" s="16" t="s">
        <v>32</v>
      </c>
      <c r="R370" s="16">
        <v>46.849045924380007</v>
      </c>
      <c r="S370" s="16">
        <v>85.087557142251939</v>
      </c>
      <c r="T370" s="30" t="s">
        <v>442</v>
      </c>
    </row>
    <row r="371" spans="1:20" x14ac:dyDescent="0.25">
      <c r="A371" s="16">
        <v>368</v>
      </c>
      <c r="B371" s="29">
        <v>6054753.1699999999</v>
      </c>
      <c r="C371" s="29">
        <v>571826.85</v>
      </c>
      <c r="D371" s="27" t="s">
        <v>424</v>
      </c>
      <c r="E371" s="15">
        <v>42888</v>
      </c>
      <c r="F371" s="16" t="s">
        <v>32</v>
      </c>
      <c r="G371" s="19" t="s">
        <v>56</v>
      </c>
      <c r="H371" s="16" t="s">
        <v>441</v>
      </c>
      <c r="I371" s="16" t="s">
        <v>32</v>
      </c>
      <c r="J371" s="16" t="s">
        <v>32</v>
      </c>
      <c r="K371" s="16" t="s">
        <v>32</v>
      </c>
      <c r="L371" s="16" t="s">
        <v>32</v>
      </c>
      <c r="M371" s="16" t="s">
        <v>32</v>
      </c>
      <c r="N371" s="16" t="s">
        <v>32</v>
      </c>
      <c r="O371" s="16" t="s">
        <v>32</v>
      </c>
      <c r="P371" s="16" t="s">
        <v>32</v>
      </c>
      <c r="Q371" s="16" t="s">
        <v>32</v>
      </c>
      <c r="R371" s="16">
        <v>46.849045924380007</v>
      </c>
      <c r="S371" s="16">
        <v>72.608048761388361</v>
      </c>
      <c r="T371" s="30" t="s">
        <v>442</v>
      </c>
    </row>
    <row r="372" spans="1:20" x14ac:dyDescent="0.25">
      <c r="A372" s="16">
        <v>369</v>
      </c>
      <c r="B372" s="29">
        <v>6054697</v>
      </c>
      <c r="C372" s="29">
        <v>571689.23</v>
      </c>
      <c r="D372" s="27" t="s">
        <v>424</v>
      </c>
      <c r="E372" s="15">
        <v>42888</v>
      </c>
      <c r="F372" s="16" t="s">
        <v>32</v>
      </c>
      <c r="G372" s="19" t="s">
        <v>56</v>
      </c>
      <c r="H372" s="16" t="s">
        <v>441</v>
      </c>
      <c r="I372" s="16" t="s">
        <v>32</v>
      </c>
      <c r="J372" s="16" t="s">
        <v>32</v>
      </c>
      <c r="K372" s="16" t="s">
        <v>32</v>
      </c>
      <c r="L372" s="16" t="s">
        <v>32</v>
      </c>
      <c r="M372" s="16" t="s">
        <v>32</v>
      </c>
      <c r="N372" s="16" t="s">
        <v>32</v>
      </c>
      <c r="O372" s="16" t="s">
        <v>32</v>
      </c>
      <c r="P372" s="16" t="s">
        <v>32</v>
      </c>
      <c r="Q372" s="16" t="s">
        <v>32</v>
      </c>
      <c r="R372" s="16">
        <v>46.849045924380007</v>
      </c>
      <c r="S372" s="16">
        <v>128.56175489346032</v>
      </c>
      <c r="T372" s="30" t="s">
        <v>442</v>
      </c>
    </row>
    <row r="373" spans="1:20" x14ac:dyDescent="0.25">
      <c r="A373" s="16">
        <v>370</v>
      </c>
      <c r="B373" s="29">
        <v>6054638.5999999996</v>
      </c>
      <c r="C373" s="29">
        <v>571551.18000000005</v>
      </c>
      <c r="D373" s="27" t="s">
        <v>424</v>
      </c>
      <c r="E373" s="15">
        <v>42888</v>
      </c>
      <c r="F373" s="16" t="s">
        <v>32</v>
      </c>
      <c r="G373" s="19" t="s">
        <v>56</v>
      </c>
      <c r="H373" s="16" t="s">
        <v>441</v>
      </c>
      <c r="I373" s="16" t="s">
        <v>32</v>
      </c>
      <c r="J373" s="16" t="s">
        <v>32</v>
      </c>
      <c r="K373" s="16" t="s">
        <v>32</v>
      </c>
      <c r="L373" s="16" t="s">
        <v>32</v>
      </c>
      <c r="M373" s="16" t="s">
        <v>32</v>
      </c>
      <c r="N373" s="16" t="s">
        <v>32</v>
      </c>
      <c r="O373" s="16" t="s">
        <v>32</v>
      </c>
      <c r="P373" s="16" t="s">
        <v>32</v>
      </c>
      <c r="Q373" s="16" t="s">
        <v>32</v>
      </c>
      <c r="R373" s="16">
        <v>46.849045924380007</v>
      </c>
      <c r="S373" s="16">
        <v>108.91207314208253</v>
      </c>
      <c r="T373" s="30" t="s">
        <v>442</v>
      </c>
    </row>
    <row r="374" spans="1:20" x14ac:dyDescent="0.25">
      <c r="A374" s="16">
        <v>371</v>
      </c>
      <c r="B374" s="29">
        <v>6054584.8200000003</v>
      </c>
      <c r="C374" s="29">
        <v>571410.80000000005</v>
      </c>
      <c r="D374" s="27" t="s">
        <v>424</v>
      </c>
      <c r="E374" s="15">
        <v>42888</v>
      </c>
      <c r="F374" s="16" t="s">
        <v>32</v>
      </c>
      <c r="G374" s="19" t="s">
        <v>56</v>
      </c>
      <c r="H374" s="16" t="s">
        <v>441</v>
      </c>
      <c r="I374" s="16" t="s">
        <v>32</v>
      </c>
      <c r="J374" s="16" t="s">
        <v>32</v>
      </c>
      <c r="K374" s="16" t="s">
        <v>32</v>
      </c>
      <c r="L374" s="16" t="s">
        <v>32</v>
      </c>
      <c r="M374" s="16" t="s">
        <v>32</v>
      </c>
      <c r="N374" s="16" t="s">
        <v>32</v>
      </c>
      <c r="O374" s="16" t="s">
        <v>32</v>
      </c>
      <c r="P374" s="16" t="s">
        <v>32</v>
      </c>
      <c r="Q374" s="16" t="s">
        <v>32</v>
      </c>
      <c r="R374" s="16">
        <v>46.849045924380007</v>
      </c>
      <c r="S374" s="16">
        <v>158.38269791436647</v>
      </c>
      <c r="T374" s="30" t="s">
        <v>442</v>
      </c>
    </row>
    <row r="375" spans="1:20" x14ac:dyDescent="0.25">
      <c r="A375" s="16">
        <v>372</v>
      </c>
      <c r="B375" s="29">
        <v>6054581.0599999996</v>
      </c>
      <c r="C375" s="29">
        <v>571429.06999999995</v>
      </c>
      <c r="D375" s="27" t="s">
        <v>424</v>
      </c>
      <c r="E375" s="15">
        <v>42888</v>
      </c>
      <c r="F375" s="16" t="s">
        <v>32</v>
      </c>
      <c r="G375" s="19" t="s">
        <v>56</v>
      </c>
      <c r="H375" s="16" t="s">
        <v>443</v>
      </c>
      <c r="I375" s="16" t="s">
        <v>32</v>
      </c>
      <c r="J375" s="16" t="s">
        <v>32</v>
      </c>
      <c r="K375" s="16" t="s">
        <v>32</v>
      </c>
      <c r="L375" s="16" t="s">
        <v>32</v>
      </c>
      <c r="M375" s="16" t="s">
        <v>32</v>
      </c>
      <c r="N375" s="16" t="s">
        <v>32</v>
      </c>
      <c r="O375" s="16" t="s">
        <v>32</v>
      </c>
      <c r="P375" s="16" t="s">
        <v>32</v>
      </c>
      <c r="Q375" s="16" t="s">
        <v>32</v>
      </c>
      <c r="R375" s="16">
        <v>310.91670694484583</v>
      </c>
      <c r="S375" s="16">
        <v>37.385720452685938</v>
      </c>
      <c r="T375" s="30" t="s">
        <v>442</v>
      </c>
    </row>
    <row r="376" spans="1:20" x14ac:dyDescent="0.25">
      <c r="A376" s="16">
        <v>373</v>
      </c>
      <c r="B376" s="29">
        <v>6054634.3899999997</v>
      </c>
      <c r="C376" s="29">
        <v>571569.46</v>
      </c>
      <c r="D376" s="27" t="s">
        <v>424</v>
      </c>
      <c r="E376" s="15">
        <v>42888</v>
      </c>
      <c r="F376" s="16" t="s">
        <v>32</v>
      </c>
      <c r="G376" s="19" t="s">
        <v>56</v>
      </c>
      <c r="H376" s="16" t="s">
        <v>443</v>
      </c>
      <c r="I376" s="16" t="s">
        <v>32</v>
      </c>
      <c r="J376" s="16" t="s">
        <v>32</v>
      </c>
      <c r="K376" s="16" t="s">
        <v>32</v>
      </c>
      <c r="L376" s="16" t="s">
        <v>32</v>
      </c>
      <c r="M376" s="16" t="s">
        <v>32</v>
      </c>
      <c r="N376" s="16" t="s">
        <v>32</v>
      </c>
      <c r="O376" s="16" t="s">
        <v>32</v>
      </c>
      <c r="P376" s="16" t="s">
        <v>32</v>
      </c>
      <c r="Q376" s="16" t="s">
        <v>32</v>
      </c>
      <c r="R376" s="16">
        <v>670.03022864405978</v>
      </c>
      <c r="S376" s="16">
        <v>100.26090137476812</v>
      </c>
      <c r="T376" s="30" t="s">
        <v>442</v>
      </c>
    </row>
    <row r="377" spans="1:20" x14ac:dyDescent="0.25">
      <c r="A377" s="16">
        <v>374</v>
      </c>
      <c r="B377" s="29">
        <v>6054686.3799999999</v>
      </c>
      <c r="C377" s="29">
        <v>571711.37</v>
      </c>
      <c r="D377" s="27" t="s">
        <v>424</v>
      </c>
      <c r="E377" s="15">
        <v>42888</v>
      </c>
      <c r="F377" s="16" t="s">
        <v>32</v>
      </c>
      <c r="G377" s="19" t="s">
        <v>56</v>
      </c>
      <c r="H377" s="16" t="s">
        <v>443</v>
      </c>
      <c r="I377" s="16" t="s">
        <v>32</v>
      </c>
      <c r="J377" s="16" t="s">
        <v>32</v>
      </c>
      <c r="K377" s="16" t="s">
        <v>32</v>
      </c>
      <c r="L377" s="16" t="s">
        <v>32</v>
      </c>
      <c r="M377" s="16" t="s">
        <v>32</v>
      </c>
      <c r="N377" s="16" t="s">
        <v>32</v>
      </c>
      <c r="O377" s="16" t="s">
        <v>32</v>
      </c>
      <c r="P377" s="16" t="s">
        <v>32</v>
      </c>
      <c r="Q377" s="16" t="s">
        <v>32</v>
      </c>
      <c r="R377" s="16">
        <v>576.0083314466201</v>
      </c>
      <c r="S377" s="16">
        <v>69.204546475698237</v>
      </c>
      <c r="T377" s="30" t="s">
        <v>442</v>
      </c>
    </row>
    <row r="378" spans="1:20" x14ac:dyDescent="0.25">
      <c r="A378" s="16">
        <v>375</v>
      </c>
      <c r="B378" s="29">
        <v>6054738.7199999997</v>
      </c>
      <c r="C378" s="29">
        <v>571849.80000000005</v>
      </c>
      <c r="D378" s="27" t="s">
        <v>424</v>
      </c>
      <c r="E378" s="15">
        <v>42888</v>
      </c>
      <c r="F378" s="16" t="s">
        <v>32</v>
      </c>
      <c r="G378" s="19" t="s">
        <v>56</v>
      </c>
      <c r="H378" s="16" t="s">
        <v>443</v>
      </c>
      <c r="I378" s="16" t="s">
        <v>32</v>
      </c>
      <c r="J378" s="16" t="s">
        <v>32</v>
      </c>
      <c r="K378" s="16" t="s">
        <v>32</v>
      </c>
      <c r="L378" s="16" t="s">
        <v>32</v>
      </c>
      <c r="M378" s="16" t="s">
        <v>32</v>
      </c>
      <c r="N378" s="16" t="s">
        <v>32</v>
      </c>
      <c r="O378" s="16" t="s">
        <v>32</v>
      </c>
      <c r="P378" s="16" t="s">
        <v>32</v>
      </c>
      <c r="Q378" s="16" t="s">
        <v>32</v>
      </c>
      <c r="R378" s="16">
        <v>871.79639354083042</v>
      </c>
      <c r="S378" s="16">
        <v>154.2921036179502</v>
      </c>
      <c r="T378" s="30" t="s">
        <v>442</v>
      </c>
    </row>
    <row r="379" spans="1:20" x14ac:dyDescent="0.25">
      <c r="A379" s="16">
        <v>376</v>
      </c>
      <c r="B379" s="29">
        <v>6054814.1799999997</v>
      </c>
      <c r="C379" s="29">
        <v>572016.34</v>
      </c>
      <c r="D379" s="27" t="s">
        <v>424</v>
      </c>
      <c r="E379" s="15">
        <v>42888</v>
      </c>
      <c r="F379" s="16" t="s">
        <v>32</v>
      </c>
      <c r="G379" s="19" t="s">
        <v>56</v>
      </c>
      <c r="H379" s="16" t="s">
        <v>443</v>
      </c>
      <c r="I379" s="16" t="s">
        <v>32</v>
      </c>
      <c r="J379" s="16" t="s">
        <v>32</v>
      </c>
      <c r="K379" s="16" t="s">
        <v>32</v>
      </c>
      <c r="L379" s="16" t="s">
        <v>32</v>
      </c>
      <c r="M379" s="16" t="s">
        <v>32</v>
      </c>
      <c r="N379" s="16" t="s">
        <v>32</v>
      </c>
      <c r="O379" s="16" t="s">
        <v>32</v>
      </c>
      <c r="P379" s="16" t="s">
        <v>32</v>
      </c>
      <c r="Q379" s="16" t="s">
        <v>32</v>
      </c>
      <c r="R379" s="16">
        <v>599.62507767934551</v>
      </c>
      <c r="S379" s="16">
        <v>77.037242144928612</v>
      </c>
      <c r="T379" s="30" t="s">
        <v>442</v>
      </c>
    </row>
    <row r="380" spans="1:20" x14ac:dyDescent="0.25">
      <c r="A380" s="16">
        <v>377</v>
      </c>
      <c r="B380" s="29">
        <v>6054858.25</v>
      </c>
      <c r="C380" s="29">
        <v>572127.38</v>
      </c>
      <c r="D380" s="27" t="s">
        <v>424</v>
      </c>
      <c r="E380" s="15">
        <v>42888</v>
      </c>
      <c r="F380" s="16" t="s">
        <v>32</v>
      </c>
      <c r="G380" s="19" t="s">
        <v>56</v>
      </c>
      <c r="H380" s="16" t="s">
        <v>443</v>
      </c>
      <c r="I380" s="16" t="s">
        <v>32</v>
      </c>
      <c r="J380" s="16" t="s">
        <v>32</v>
      </c>
      <c r="K380" s="16" t="s">
        <v>32</v>
      </c>
      <c r="L380" s="16" t="s">
        <v>32</v>
      </c>
      <c r="M380" s="16" t="s">
        <v>32</v>
      </c>
      <c r="N380" s="16" t="s">
        <v>32</v>
      </c>
      <c r="O380" s="16" t="s">
        <v>32</v>
      </c>
      <c r="P380" s="16" t="s">
        <v>32</v>
      </c>
      <c r="Q380" s="16" t="s">
        <v>32</v>
      </c>
      <c r="R380" s="16">
        <v>494.41975994852334</v>
      </c>
      <c r="S380" s="16">
        <v>57.94137695978187</v>
      </c>
      <c r="T380" s="30" t="s">
        <v>442</v>
      </c>
    </row>
    <row r="381" spans="1:20" x14ac:dyDescent="0.25">
      <c r="A381" s="16">
        <v>378</v>
      </c>
      <c r="B381" s="29">
        <v>6054912.0300000003</v>
      </c>
      <c r="C381" s="29">
        <v>572263.07999999996</v>
      </c>
      <c r="D381" s="27" t="s">
        <v>424</v>
      </c>
      <c r="E381" s="15">
        <v>42888</v>
      </c>
      <c r="F381" s="16" t="s">
        <v>32</v>
      </c>
      <c r="G381" s="19" t="s">
        <v>56</v>
      </c>
      <c r="H381" s="16" t="s">
        <v>443</v>
      </c>
      <c r="I381" s="16" t="s">
        <v>32</v>
      </c>
      <c r="J381" s="16" t="s">
        <v>32</v>
      </c>
      <c r="K381" s="16" t="s">
        <v>32</v>
      </c>
      <c r="L381" s="16" t="s">
        <v>32</v>
      </c>
      <c r="M381" s="16" t="s">
        <v>32</v>
      </c>
      <c r="N381" s="16" t="s">
        <v>32</v>
      </c>
      <c r="O381" s="16" t="s">
        <v>32</v>
      </c>
      <c r="P381" s="16" t="s">
        <v>32</v>
      </c>
      <c r="Q381" s="16" t="s">
        <v>32</v>
      </c>
      <c r="R381" s="16">
        <v>469.25775264570206</v>
      </c>
      <c r="S381" s="16">
        <v>62.397541904318096</v>
      </c>
      <c r="T381" s="30" t="s">
        <v>442</v>
      </c>
    </row>
    <row r="382" spans="1:20" x14ac:dyDescent="0.25">
      <c r="A382" s="16">
        <v>379</v>
      </c>
      <c r="B382" s="29">
        <v>6054992.4199999999</v>
      </c>
      <c r="C382" s="29">
        <v>572457.56999999995</v>
      </c>
      <c r="D382" s="27" t="s">
        <v>424</v>
      </c>
      <c r="E382" s="15">
        <v>42888</v>
      </c>
      <c r="F382" s="16" t="s">
        <v>32</v>
      </c>
      <c r="G382" s="19" t="s">
        <v>56</v>
      </c>
      <c r="H382" s="16" t="s">
        <v>443</v>
      </c>
      <c r="I382" s="16" t="s">
        <v>32</v>
      </c>
      <c r="J382" s="16" t="s">
        <v>32</v>
      </c>
      <c r="K382" s="16" t="s">
        <v>32</v>
      </c>
      <c r="L382" s="16" t="s">
        <v>32</v>
      </c>
      <c r="M382" s="16" t="s">
        <v>32</v>
      </c>
      <c r="N382" s="16" t="s">
        <v>32</v>
      </c>
      <c r="O382" s="16" t="s">
        <v>32</v>
      </c>
      <c r="P382" s="16" t="s">
        <v>32</v>
      </c>
      <c r="Q382" s="16" t="s">
        <v>32</v>
      </c>
      <c r="R382" s="16">
        <v>711.45631855951763</v>
      </c>
      <c r="S382" s="16">
        <v>141.07661598928394</v>
      </c>
      <c r="T382" s="30" t="s">
        <v>442</v>
      </c>
    </row>
    <row r="383" spans="1:20" x14ac:dyDescent="0.25">
      <c r="A383" s="16">
        <v>380</v>
      </c>
      <c r="B383" s="29">
        <v>6055028.9400000004</v>
      </c>
      <c r="C383" s="29">
        <v>572549.1</v>
      </c>
      <c r="D383" s="27" t="s">
        <v>424</v>
      </c>
      <c r="E383" s="15">
        <v>42888</v>
      </c>
      <c r="F383" s="16" t="s">
        <v>32</v>
      </c>
      <c r="G383" s="19" t="s">
        <v>56</v>
      </c>
      <c r="H383" s="16" t="s">
        <v>443</v>
      </c>
      <c r="I383" s="16" t="s">
        <v>32</v>
      </c>
      <c r="J383" s="16" t="s">
        <v>32</v>
      </c>
      <c r="K383" s="16" t="s">
        <v>32</v>
      </c>
      <c r="L383" s="16" t="s">
        <v>32</v>
      </c>
      <c r="M383" s="16" t="s">
        <v>32</v>
      </c>
      <c r="N383" s="16" t="s">
        <v>32</v>
      </c>
      <c r="O383" s="16" t="s">
        <v>32</v>
      </c>
      <c r="P383" s="16" t="s">
        <v>32</v>
      </c>
      <c r="Q383" s="16" t="s">
        <v>32</v>
      </c>
      <c r="R383" s="16">
        <v>422.44561600679231</v>
      </c>
      <c r="S383" s="16">
        <v>61.335756474329848</v>
      </c>
      <c r="T383" s="30" t="s">
        <v>442</v>
      </c>
    </row>
    <row r="384" spans="1:20" x14ac:dyDescent="0.25">
      <c r="A384" s="16">
        <v>381</v>
      </c>
      <c r="B384" s="29">
        <v>6055082.8399999999</v>
      </c>
      <c r="C384" s="29">
        <v>572682.94999999995</v>
      </c>
      <c r="D384" s="27" t="s">
        <v>424</v>
      </c>
      <c r="E384" s="15">
        <v>42888</v>
      </c>
      <c r="F384" s="16" t="s">
        <v>32</v>
      </c>
      <c r="G384" s="19" t="s">
        <v>56</v>
      </c>
      <c r="H384" s="16" t="s">
        <v>443</v>
      </c>
      <c r="I384" s="16" t="s">
        <v>32</v>
      </c>
      <c r="J384" s="16" t="s">
        <v>32</v>
      </c>
      <c r="K384" s="16" t="s">
        <v>32</v>
      </c>
      <c r="L384" s="16" t="s">
        <v>32</v>
      </c>
      <c r="M384" s="16" t="s">
        <v>32</v>
      </c>
      <c r="N384" s="16" t="s">
        <v>32</v>
      </c>
      <c r="O384" s="16" t="s">
        <v>32</v>
      </c>
      <c r="P384" s="16" t="s">
        <v>32</v>
      </c>
      <c r="Q384" s="16" t="s">
        <v>32</v>
      </c>
      <c r="R384" s="16">
        <v>46.695726626853336</v>
      </c>
      <c r="S384" s="16">
        <v>98.818718764198081</v>
      </c>
      <c r="T384" s="30" t="s">
        <v>442</v>
      </c>
    </row>
    <row r="385" spans="1:20" x14ac:dyDescent="0.25">
      <c r="A385" s="16">
        <v>382</v>
      </c>
      <c r="B385" s="29">
        <v>6055136</v>
      </c>
      <c r="C385" s="29">
        <v>572817.48</v>
      </c>
      <c r="D385" s="27" t="s">
        <v>424</v>
      </c>
      <c r="E385" s="15">
        <v>42888</v>
      </c>
      <c r="F385" s="16" t="s">
        <v>32</v>
      </c>
      <c r="G385" s="19" t="s">
        <v>56</v>
      </c>
      <c r="H385" s="16" t="s">
        <v>443</v>
      </c>
      <c r="I385" s="16" t="s">
        <v>32</v>
      </c>
      <c r="J385" s="16" t="s">
        <v>32</v>
      </c>
      <c r="K385" s="16" t="s">
        <v>32</v>
      </c>
      <c r="L385" s="16" t="s">
        <v>32</v>
      </c>
      <c r="M385" s="16" t="s">
        <v>32</v>
      </c>
      <c r="N385" s="16" t="s">
        <v>32</v>
      </c>
      <c r="O385" s="16" t="s">
        <v>32</v>
      </c>
      <c r="P385" s="16" t="s">
        <v>32</v>
      </c>
      <c r="Q385" s="16" t="s">
        <v>32</v>
      </c>
      <c r="R385" s="16">
        <v>46.695726626853336</v>
      </c>
      <c r="S385" s="16">
        <v>87.336713923049885</v>
      </c>
      <c r="T385" s="30" t="s">
        <v>442</v>
      </c>
    </row>
    <row r="386" spans="1:20" x14ac:dyDescent="0.25">
      <c r="A386" s="16">
        <v>383</v>
      </c>
      <c r="B386" s="29">
        <v>6055193.21</v>
      </c>
      <c r="C386" s="29">
        <v>572958.51</v>
      </c>
      <c r="D386" s="27" t="s">
        <v>424</v>
      </c>
      <c r="E386" s="15">
        <v>42888</v>
      </c>
      <c r="F386" s="16" t="s">
        <v>32</v>
      </c>
      <c r="G386" s="19" t="s">
        <v>56</v>
      </c>
      <c r="H386" s="16" t="s">
        <v>443</v>
      </c>
      <c r="I386" s="16" t="s">
        <v>32</v>
      </c>
      <c r="J386" s="16" t="s">
        <v>32</v>
      </c>
      <c r="K386" s="16" t="s">
        <v>32</v>
      </c>
      <c r="L386" s="16" t="s">
        <v>32</v>
      </c>
      <c r="M386" s="16" t="s">
        <v>32</v>
      </c>
      <c r="N386" s="16" t="s">
        <v>32</v>
      </c>
      <c r="O386" s="16" t="s">
        <v>32</v>
      </c>
      <c r="P386" s="16" t="s">
        <v>32</v>
      </c>
      <c r="Q386" s="16" t="s">
        <v>32</v>
      </c>
      <c r="R386" s="16">
        <v>46.695726626853336</v>
      </c>
      <c r="S386" s="16">
        <v>98.679144302666728</v>
      </c>
      <c r="T386" s="30" t="s">
        <v>442</v>
      </c>
    </row>
    <row r="387" spans="1:20" x14ac:dyDescent="0.25">
      <c r="A387" s="16">
        <v>384</v>
      </c>
      <c r="B387" s="29">
        <v>6055249.21</v>
      </c>
      <c r="C387" s="29">
        <v>573095.56000000006</v>
      </c>
      <c r="D387" s="27" t="s">
        <v>424</v>
      </c>
      <c r="E387" s="15">
        <v>42888</v>
      </c>
      <c r="F387" s="16" t="s">
        <v>32</v>
      </c>
      <c r="G387" s="19" t="s">
        <v>56</v>
      </c>
      <c r="H387" s="16" t="s">
        <v>443</v>
      </c>
      <c r="I387" s="16" t="s">
        <v>32</v>
      </c>
      <c r="J387" s="16" t="s">
        <v>32</v>
      </c>
      <c r="K387" s="16" t="s">
        <v>32</v>
      </c>
      <c r="L387" s="16" t="s">
        <v>32</v>
      </c>
      <c r="M387" s="16" t="s">
        <v>32</v>
      </c>
      <c r="N387" s="16" t="s">
        <v>32</v>
      </c>
      <c r="O387" s="16" t="s">
        <v>32</v>
      </c>
      <c r="P387" s="16" t="s">
        <v>32</v>
      </c>
      <c r="Q387" s="16" t="s">
        <v>32</v>
      </c>
      <c r="R387" s="16">
        <v>46.849045924380007</v>
      </c>
      <c r="S387" s="16">
        <v>59.245078085090292</v>
      </c>
      <c r="T387" s="30" t="s">
        <v>442</v>
      </c>
    </row>
    <row r="388" spans="1:20" x14ac:dyDescent="0.25">
      <c r="A388" s="16">
        <v>385</v>
      </c>
      <c r="B388" s="29">
        <v>6055314.9100000001</v>
      </c>
      <c r="C388" s="29">
        <v>573260.81999999995</v>
      </c>
      <c r="D388" s="27" t="s">
        <v>424</v>
      </c>
      <c r="E388" s="15">
        <v>42888</v>
      </c>
      <c r="F388" s="16" t="s">
        <v>32</v>
      </c>
      <c r="G388" s="19" t="s">
        <v>56</v>
      </c>
      <c r="H388" s="16" t="s">
        <v>443</v>
      </c>
      <c r="I388" s="16" t="s">
        <v>32</v>
      </c>
      <c r="J388" s="16" t="s">
        <v>32</v>
      </c>
      <c r="K388" s="16" t="s">
        <v>32</v>
      </c>
      <c r="L388" s="16" t="s">
        <v>32</v>
      </c>
      <c r="M388" s="16" t="s">
        <v>32</v>
      </c>
      <c r="N388" s="16" t="s">
        <v>32</v>
      </c>
      <c r="O388" s="16" t="s">
        <v>32</v>
      </c>
      <c r="P388" s="16" t="s">
        <v>32</v>
      </c>
      <c r="Q388" s="16" t="s">
        <v>32</v>
      </c>
      <c r="R388" s="16">
        <v>46.849045924380007</v>
      </c>
      <c r="S388" s="16">
        <v>72.084433025128305</v>
      </c>
      <c r="T388" s="30" t="s">
        <v>442</v>
      </c>
    </row>
    <row r="389" spans="1:20" x14ac:dyDescent="0.25">
      <c r="A389" s="16">
        <v>386</v>
      </c>
      <c r="B389" s="29">
        <v>6055360.9500000002</v>
      </c>
      <c r="C389" s="29">
        <v>573371.16</v>
      </c>
      <c r="D389" s="27" t="s">
        <v>424</v>
      </c>
      <c r="E389" s="15">
        <v>42888</v>
      </c>
      <c r="F389" s="16" t="s">
        <v>32</v>
      </c>
      <c r="G389" s="19" t="s">
        <v>56</v>
      </c>
      <c r="H389" s="16" t="s">
        <v>443</v>
      </c>
      <c r="I389" s="16" t="s">
        <v>32</v>
      </c>
      <c r="J389" s="16" t="s">
        <v>32</v>
      </c>
      <c r="K389" s="16" t="s">
        <v>32</v>
      </c>
      <c r="L389" s="16" t="s">
        <v>32</v>
      </c>
      <c r="M389" s="16" t="s">
        <v>32</v>
      </c>
      <c r="N389" s="16" t="s">
        <v>32</v>
      </c>
      <c r="O389" s="16" t="s">
        <v>32</v>
      </c>
      <c r="P389" s="16" t="s">
        <v>32</v>
      </c>
      <c r="Q389" s="16" t="s">
        <v>32</v>
      </c>
      <c r="R389" s="16">
        <v>46.849045924380007</v>
      </c>
      <c r="S389" s="16">
        <v>62.485798682117704</v>
      </c>
      <c r="T389" s="30" t="s">
        <v>442</v>
      </c>
    </row>
    <row r="390" spans="1:20" x14ac:dyDescent="0.25">
      <c r="A390" s="16">
        <v>387</v>
      </c>
      <c r="B390" s="29">
        <v>6055415.2599999998</v>
      </c>
      <c r="C390" s="29">
        <v>573513.23</v>
      </c>
      <c r="D390" s="27" t="s">
        <v>424</v>
      </c>
      <c r="E390" s="15">
        <v>42888</v>
      </c>
      <c r="F390" s="16" t="s">
        <v>32</v>
      </c>
      <c r="G390" s="19" t="s">
        <v>56</v>
      </c>
      <c r="H390" s="16" t="s">
        <v>443</v>
      </c>
      <c r="I390" s="16" t="s">
        <v>32</v>
      </c>
      <c r="J390" s="16" t="s">
        <v>32</v>
      </c>
      <c r="K390" s="16" t="s">
        <v>32</v>
      </c>
      <c r="L390" s="16" t="s">
        <v>32</v>
      </c>
      <c r="M390" s="16" t="s">
        <v>32</v>
      </c>
      <c r="N390" s="16" t="s">
        <v>32</v>
      </c>
      <c r="O390" s="16" t="s">
        <v>32</v>
      </c>
      <c r="P390" s="16" t="s">
        <v>32</v>
      </c>
      <c r="Q390" s="16" t="s">
        <v>32</v>
      </c>
      <c r="R390" s="16">
        <v>46.849045924380007</v>
      </c>
      <c r="S390" s="16">
        <v>54.610302963593746</v>
      </c>
      <c r="T390" s="30" t="s">
        <v>442</v>
      </c>
    </row>
    <row r="391" spans="1:20" x14ac:dyDescent="0.25">
      <c r="A391" s="16">
        <v>388</v>
      </c>
      <c r="B391" s="29">
        <v>6055468.8799999999</v>
      </c>
      <c r="C391" s="29">
        <v>573650.72</v>
      </c>
      <c r="D391" s="27" t="s">
        <v>424</v>
      </c>
      <c r="E391" s="15">
        <v>42888</v>
      </c>
      <c r="F391" s="16" t="s">
        <v>32</v>
      </c>
      <c r="G391" s="19" t="s">
        <v>56</v>
      </c>
      <c r="H391" s="16" t="s">
        <v>443</v>
      </c>
      <c r="I391" s="16" t="s">
        <v>32</v>
      </c>
      <c r="J391" s="16" t="s">
        <v>32</v>
      </c>
      <c r="K391" s="16" t="s">
        <v>32</v>
      </c>
      <c r="L391" s="16" t="s">
        <v>32</v>
      </c>
      <c r="M391" s="16" t="s">
        <v>32</v>
      </c>
      <c r="N391" s="16" t="s">
        <v>32</v>
      </c>
      <c r="O391" s="16" t="s">
        <v>32</v>
      </c>
      <c r="P391" s="16" t="s">
        <v>32</v>
      </c>
      <c r="Q391" s="16" t="s">
        <v>32</v>
      </c>
      <c r="R391" s="16">
        <v>46.849045924380007</v>
      </c>
      <c r="S391" s="16">
        <v>120.76881301960709</v>
      </c>
      <c r="T391" s="30" t="s">
        <v>442</v>
      </c>
    </row>
    <row r="392" spans="1:20" x14ac:dyDescent="0.25">
      <c r="A392" s="16">
        <v>389</v>
      </c>
      <c r="B392" s="29">
        <v>6055526.2999999998</v>
      </c>
      <c r="C392" s="29">
        <v>573795.24</v>
      </c>
      <c r="D392" s="27" t="s">
        <v>424</v>
      </c>
      <c r="E392" s="15">
        <v>42888</v>
      </c>
      <c r="F392" s="16" t="s">
        <v>32</v>
      </c>
      <c r="G392" s="19" t="s">
        <v>56</v>
      </c>
      <c r="H392" s="16" t="s">
        <v>443</v>
      </c>
      <c r="I392" s="16" t="s">
        <v>32</v>
      </c>
      <c r="J392" s="16" t="s">
        <v>32</v>
      </c>
      <c r="K392" s="16" t="s">
        <v>32</v>
      </c>
      <c r="L392" s="16" t="s">
        <v>32</v>
      </c>
      <c r="M392" s="16" t="s">
        <v>32</v>
      </c>
      <c r="N392" s="16" t="s">
        <v>32</v>
      </c>
      <c r="O392" s="16" t="s">
        <v>32</v>
      </c>
      <c r="P392" s="16" t="s">
        <v>32</v>
      </c>
      <c r="Q392" s="16" t="s">
        <v>32</v>
      </c>
      <c r="R392" s="16">
        <v>46.849045924380007</v>
      </c>
      <c r="S392" s="16">
        <v>103.82615779471608</v>
      </c>
      <c r="T392" s="30" t="s">
        <v>442</v>
      </c>
    </row>
    <row r="393" spans="1:20" x14ac:dyDescent="0.25">
      <c r="A393" s="16">
        <v>390</v>
      </c>
      <c r="B393" s="29">
        <v>6055620.8300000001</v>
      </c>
      <c r="C393" s="29">
        <v>574030.46</v>
      </c>
      <c r="D393" s="27" t="s">
        <v>424</v>
      </c>
      <c r="E393" s="15">
        <v>42888</v>
      </c>
      <c r="F393" s="16" t="s">
        <v>32</v>
      </c>
      <c r="G393" s="19" t="s">
        <v>56</v>
      </c>
      <c r="H393" s="16" t="s">
        <v>443</v>
      </c>
      <c r="I393" s="16" t="s">
        <v>32</v>
      </c>
      <c r="J393" s="16" t="s">
        <v>32</v>
      </c>
      <c r="K393" s="16" t="s">
        <v>32</v>
      </c>
      <c r="L393" s="16" t="s">
        <v>32</v>
      </c>
      <c r="M393" s="16" t="s">
        <v>32</v>
      </c>
      <c r="N393" s="16" t="s">
        <v>32</v>
      </c>
      <c r="O393" s="16" t="s">
        <v>32</v>
      </c>
      <c r="P393" s="16" t="s">
        <v>32</v>
      </c>
      <c r="Q393" s="16" t="s">
        <v>32</v>
      </c>
      <c r="R393" s="16">
        <v>46.849045924380007</v>
      </c>
      <c r="S393" s="16">
        <v>51.197159028369136</v>
      </c>
      <c r="T393" s="30" t="s">
        <v>442</v>
      </c>
    </row>
    <row r="394" spans="1:20" x14ac:dyDescent="0.25">
      <c r="A394" s="16">
        <v>391</v>
      </c>
      <c r="B394" s="29">
        <v>6055651.54</v>
      </c>
      <c r="C394" s="29">
        <v>574105.86</v>
      </c>
      <c r="D394" s="27" t="s">
        <v>424</v>
      </c>
      <c r="E394" s="15">
        <v>42888</v>
      </c>
      <c r="F394" s="16" t="s">
        <v>32</v>
      </c>
      <c r="G394" s="19" t="s">
        <v>56</v>
      </c>
      <c r="H394" s="16" t="s">
        <v>443</v>
      </c>
      <c r="I394" s="16" t="s">
        <v>32</v>
      </c>
      <c r="J394" s="16" t="s">
        <v>32</v>
      </c>
      <c r="K394" s="16" t="s">
        <v>32</v>
      </c>
      <c r="L394" s="16" t="s">
        <v>32</v>
      </c>
      <c r="M394" s="16" t="s">
        <v>32</v>
      </c>
      <c r="N394" s="16" t="s">
        <v>32</v>
      </c>
      <c r="O394" s="16" t="s">
        <v>32</v>
      </c>
      <c r="P394" s="16" t="s">
        <v>32</v>
      </c>
      <c r="Q394" s="16" t="s">
        <v>32</v>
      </c>
      <c r="R394" s="16">
        <v>46.849045924380007</v>
      </c>
      <c r="S394" s="16">
        <v>120.76881301960709</v>
      </c>
      <c r="T394" s="30" t="s">
        <v>442</v>
      </c>
    </row>
    <row r="395" spans="1:20" x14ac:dyDescent="0.25">
      <c r="A395" s="16">
        <v>392</v>
      </c>
      <c r="B395" s="29">
        <v>6055697.4900000002</v>
      </c>
      <c r="C395" s="29">
        <v>574218.82999999996</v>
      </c>
      <c r="D395" s="27" t="s">
        <v>424</v>
      </c>
      <c r="E395" s="15">
        <v>42888</v>
      </c>
      <c r="F395" s="16" t="s">
        <v>32</v>
      </c>
      <c r="G395" s="19" t="s">
        <v>56</v>
      </c>
      <c r="H395" s="16" t="s">
        <v>443</v>
      </c>
      <c r="I395" s="16" t="s">
        <v>32</v>
      </c>
      <c r="J395" s="16" t="s">
        <v>32</v>
      </c>
      <c r="K395" s="16" t="s">
        <v>32</v>
      </c>
      <c r="L395" s="16" t="s">
        <v>32</v>
      </c>
      <c r="M395" s="16" t="s">
        <v>32</v>
      </c>
      <c r="N395" s="16" t="s">
        <v>32</v>
      </c>
      <c r="O395" s="16" t="s">
        <v>32</v>
      </c>
      <c r="P395" s="16" t="s">
        <v>32</v>
      </c>
      <c r="Q395" s="16" t="s">
        <v>32</v>
      </c>
      <c r="R395" s="16">
        <v>46.389858366080013</v>
      </c>
      <c r="S395" s="16">
        <v>31.699608895106262</v>
      </c>
      <c r="T395" s="30" t="s">
        <v>442</v>
      </c>
    </row>
    <row r="396" spans="1:20" x14ac:dyDescent="0.25">
      <c r="A396" s="16">
        <v>393</v>
      </c>
      <c r="B396" s="29">
        <v>6055727.0599999996</v>
      </c>
      <c r="C396" s="29">
        <v>574335.16</v>
      </c>
      <c r="D396" s="27" t="s">
        <v>424</v>
      </c>
      <c r="E396" s="15">
        <v>42888</v>
      </c>
      <c r="F396" s="16" t="s">
        <v>32</v>
      </c>
      <c r="G396" s="19" t="s">
        <v>56</v>
      </c>
      <c r="H396" s="16" t="s">
        <v>443</v>
      </c>
      <c r="I396" s="16" t="s">
        <v>32</v>
      </c>
      <c r="J396" s="16" t="s">
        <v>32</v>
      </c>
      <c r="K396" s="16" t="s">
        <v>32</v>
      </c>
      <c r="L396" s="16" t="s">
        <v>32</v>
      </c>
      <c r="M396" s="16" t="s">
        <v>32</v>
      </c>
      <c r="N396" s="16" t="s">
        <v>32</v>
      </c>
      <c r="O396" s="16" t="s">
        <v>32</v>
      </c>
      <c r="P396" s="16" t="s">
        <v>32</v>
      </c>
      <c r="Q396" s="16" t="s">
        <v>32</v>
      </c>
      <c r="R396" s="16">
        <v>46.389858366080013</v>
      </c>
      <c r="S396" s="16">
        <v>39.792887228453147</v>
      </c>
      <c r="T396" s="30" t="s">
        <v>442</v>
      </c>
    </row>
    <row r="397" spans="1:20" x14ac:dyDescent="0.25">
      <c r="A397" s="16">
        <v>394</v>
      </c>
      <c r="B397" s="29">
        <v>6055775.4199999999</v>
      </c>
      <c r="C397" s="29">
        <v>574504.89</v>
      </c>
      <c r="D397" s="27" t="s">
        <v>424</v>
      </c>
      <c r="E397" s="15">
        <v>42888</v>
      </c>
      <c r="F397" s="16" t="s">
        <v>32</v>
      </c>
      <c r="G397" s="19" t="s">
        <v>56</v>
      </c>
      <c r="H397" s="16" t="s">
        <v>443</v>
      </c>
      <c r="I397" s="16" t="s">
        <v>32</v>
      </c>
      <c r="J397" s="16" t="s">
        <v>32</v>
      </c>
      <c r="K397" s="16" t="s">
        <v>32</v>
      </c>
      <c r="L397" s="16" t="s">
        <v>32</v>
      </c>
      <c r="M397" s="16" t="s">
        <v>32</v>
      </c>
      <c r="N397" s="16" t="s">
        <v>32</v>
      </c>
      <c r="O397" s="16" t="s">
        <v>32</v>
      </c>
      <c r="P397" s="16" t="s">
        <v>32</v>
      </c>
      <c r="Q397" s="16" t="s">
        <v>32</v>
      </c>
      <c r="R397" s="16">
        <v>46.849045924380007</v>
      </c>
      <c r="S397" s="16">
        <v>35.219268348102702</v>
      </c>
      <c r="T397" s="30" t="s">
        <v>442</v>
      </c>
    </row>
    <row r="398" spans="1:20" x14ac:dyDescent="0.25">
      <c r="A398" s="16">
        <v>395</v>
      </c>
      <c r="B398" s="29">
        <v>6055813.7800000003</v>
      </c>
      <c r="C398" s="29">
        <v>574643.37</v>
      </c>
      <c r="D398" s="27" t="s">
        <v>424</v>
      </c>
      <c r="E398" s="15">
        <v>42888</v>
      </c>
      <c r="F398" s="16" t="s">
        <v>32</v>
      </c>
      <c r="G398" s="19" t="s">
        <v>56</v>
      </c>
      <c r="H398" s="16" t="s">
        <v>443</v>
      </c>
      <c r="I398" s="16" t="s">
        <v>32</v>
      </c>
      <c r="J398" s="16" t="s">
        <v>32</v>
      </c>
      <c r="K398" s="16" t="s">
        <v>32</v>
      </c>
      <c r="L398" s="16" t="s">
        <v>32</v>
      </c>
      <c r="M398" s="16" t="s">
        <v>32</v>
      </c>
      <c r="N398" s="16" t="s">
        <v>32</v>
      </c>
      <c r="O398" s="16" t="s">
        <v>32</v>
      </c>
      <c r="P398" s="16" t="s">
        <v>32</v>
      </c>
      <c r="Q398" s="16" t="s">
        <v>32</v>
      </c>
      <c r="R398" s="16">
        <v>46.849045924380007</v>
      </c>
      <c r="S398" s="16">
        <v>66.746994121054428</v>
      </c>
      <c r="T398" s="30" t="s">
        <v>442</v>
      </c>
    </row>
    <row r="399" spans="1:20" x14ac:dyDescent="0.25">
      <c r="A399" s="16">
        <v>396</v>
      </c>
      <c r="B399" s="29">
        <v>6055840.4000000004</v>
      </c>
      <c r="C399" s="29">
        <v>574786.80000000005</v>
      </c>
      <c r="D399" s="27" t="s">
        <v>424</v>
      </c>
      <c r="E399" s="15">
        <v>42888</v>
      </c>
      <c r="F399" s="16" t="s">
        <v>32</v>
      </c>
      <c r="G399" s="19" t="s">
        <v>56</v>
      </c>
      <c r="H399" s="16" t="s">
        <v>443</v>
      </c>
      <c r="I399" s="16" t="s">
        <v>32</v>
      </c>
      <c r="J399" s="16" t="s">
        <v>32</v>
      </c>
      <c r="K399" s="16" t="s">
        <v>32</v>
      </c>
      <c r="L399" s="16" t="s">
        <v>32</v>
      </c>
      <c r="M399" s="16" t="s">
        <v>32</v>
      </c>
      <c r="N399" s="16" t="s">
        <v>32</v>
      </c>
      <c r="O399" s="16" t="s">
        <v>32</v>
      </c>
      <c r="P399" s="16" t="s">
        <v>32</v>
      </c>
      <c r="Q399" s="16" t="s">
        <v>32</v>
      </c>
      <c r="R399" s="16">
        <v>46.849045924380007</v>
      </c>
      <c r="S399" s="16">
        <v>58.994039618628008</v>
      </c>
      <c r="T399" s="30" t="s">
        <v>442</v>
      </c>
    </row>
    <row r="400" spans="1:20" x14ac:dyDescent="0.25">
      <c r="A400" s="16">
        <v>397</v>
      </c>
      <c r="B400" s="29">
        <v>6055865.8499999996</v>
      </c>
      <c r="C400" s="29">
        <v>574947.31000000006</v>
      </c>
      <c r="D400" s="27" t="s">
        <v>424</v>
      </c>
      <c r="E400" s="15">
        <v>42888</v>
      </c>
      <c r="F400" s="16" t="s">
        <v>32</v>
      </c>
      <c r="G400" s="19" t="s">
        <v>56</v>
      </c>
      <c r="H400" s="16" t="s">
        <v>443</v>
      </c>
      <c r="I400" s="16" t="s">
        <v>32</v>
      </c>
      <c r="J400" s="16" t="s">
        <v>32</v>
      </c>
      <c r="K400" s="16" t="s">
        <v>32</v>
      </c>
      <c r="L400" s="16" t="s">
        <v>32</v>
      </c>
      <c r="M400" s="16" t="s">
        <v>32</v>
      </c>
      <c r="N400" s="16" t="s">
        <v>32</v>
      </c>
      <c r="O400" s="16" t="s">
        <v>32</v>
      </c>
      <c r="P400" s="16" t="s">
        <v>32</v>
      </c>
      <c r="Q400" s="16" t="s">
        <v>32</v>
      </c>
      <c r="R400" s="16">
        <v>46.849045924380007</v>
      </c>
      <c r="S400" s="16">
        <v>123.22225320691579</v>
      </c>
      <c r="T400" s="30" t="s">
        <v>442</v>
      </c>
    </row>
    <row r="401" spans="1:20" x14ac:dyDescent="0.25">
      <c r="A401" s="16">
        <v>398</v>
      </c>
      <c r="B401" s="29">
        <v>6055888.0800000001</v>
      </c>
      <c r="C401" s="29">
        <v>575082.23999999999</v>
      </c>
      <c r="D401" s="27" t="s">
        <v>424</v>
      </c>
      <c r="E401" s="15">
        <v>42888</v>
      </c>
      <c r="F401" s="16" t="s">
        <v>32</v>
      </c>
      <c r="G401" s="19" t="s">
        <v>56</v>
      </c>
      <c r="H401" s="16" t="s">
        <v>443</v>
      </c>
      <c r="I401" s="16" t="s">
        <v>32</v>
      </c>
      <c r="J401" s="16" t="s">
        <v>32</v>
      </c>
      <c r="K401" s="16" t="s">
        <v>32</v>
      </c>
      <c r="L401" s="16" t="s">
        <v>32</v>
      </c>
      <c r="M401" s="16" t="s">
        <v>32</v>
      </c>
      <c r="N401" s="16" t="s">
        <v>32</v>
      </c>
      <c r="O401" s="16" t="s">
        <v>32</v>
      </c>
      <c r="P401" s="16" t="s">
        <v>32</v>
      </c>
      <c r="Q401" s="16" t="s">
        <v>32</v>
      </c>
      <c r="R401" s="16">
        <v>46.695726626853336</v>
      </c>
      <c r="S401" s="16">
        <v>72.900454661163025</v>
      </c>
      <c r="T401" s="30" t="s">
        <v>442</v>
      </c>
    </row>
    <row r="402" spans="1:20" x14ac:dyDescent="0.25">
      <c r="A402" s="16">
        <v>399</v>
      </c>
      <c r="B402" s="29">
        <v>6055913.6900000004</v>
      </c>
      <c r="C402" s="29">
        <v>575230.43999999994</v>
      </c>
      <c r="D402" s="27" t="s">
        <v>424</v>
      </c>
      <c r="E402" s="15">
        <v>42888</v>
      </c>
      <c r="F402" s="16" t="s">
        <v>32</v>
      </c>
      <c r="G402" s="19" t="s">
        <v>56</v>
      </c>
      <c r="H402" s="16" t="s">
        <v>443</v>
      </c>
      <c r="I402" s="16" t="s">
        <v>32</v>
      </c>
      <c r="J402" s="16" t="s">
        <v>32</v>
      </c>
      <c r="K402" s="16" t="s">
        <v>32</v>
      </c>
      <c r="L402" s="16" t="s">
        <v>32</v>
      </c>
      <c r="M402" s="16" t="s">
        <v>32</v>
      </c>
      <c r="N402" s="16" t="s">
        <v>32</v>
      </c>
      <c r="O402" s="16" t="s">
        <v>32</v>
      </c>
      <c r="P402" s="16" t="s">
        <v>32</v>
      </c>
      <c r="Q402" s="16" t="s">
        <v>32</v>
      </c>
      <c r="R402" s="16">
        <v>46.695726626853336</v>
      </c>
      <c r="S402" s="16">
        <v>54.520672421626529</v>
      </c>
      <c r="T402" s="30" t="s">
        <v>442</v>
      </c>
    </row>
    <row r="403" spans="1:20" x14ac:dyDescent="0.25">
      <c r="A403" s="16">
        <v>400</v>
      </c>
      <c r="B403" s="29">
        <v>6055944.1799999997</v>
      </c>
      <c r="C403" s="29">
        <v>575376.28</v>
      </c>
      <c r="D403" s="27" t="s">
        <v>424</v>
      </c>
      <c r="E403" s="15">
        <v>42888</v>
      </c>
      <c r="F403" s="16" t="s">
        <v>32</v>
      </c>
      <c r="G403" s="19" t="s">
        <v>56</v>
      </c>
      <c r="H403" s="16" t="s">
        <v>443</v>
      </c>
      <c r="I403" s="16" t="s">
        <v>32</v>
      </c>
      <c r="J403" s="16" t="s">
        <v>32</v>
      </c>
      <c r="K403" s="16" t="s">
        <v>32</v>
      </c>
      <c r="L403" s="16" t="s">
        <v>32</v>
      </c>
      <c r="M403" s="16" t="s">
        <v>32</v>
      </c>
      <c r="N403" s="16" t="s">
        <v>32</v>
      </c>
      <c r="O403" s="16" t="s">
        <v>32</v>
      </c>
      <c r="P403" s="16" t="s">
        <v>32</v>
      </c>
      <c r="Q403" s="16" t="s">
        <v>32</v>
      </c>
      <c r="R403" s="16">
        <v>46.695726626853336</v>
      </c>
      <c r="S403" s="16">
        <v>97.821232429760869</v>
      </c>
      <c r="T403" s="30" t="s">
        <v>442</v>
      </c>
    </row>
    <row r="404" spans="1:20" x14ac:dyDescent="0.25">
      <c r="A404" s="16">
        <v>401</v>
      </c>
      <c r="B404" s="29">
        <v>6055996.3200000003</v>
      </c>
      <c r="C404" s="29">
        <v>575523.16</v>
      </c>
      <c r="D404" s="27" t="s">
        <v>424</v>
      </c>
      <c r="E404" s="15">
        <v>42888</v>
      </c>
      <c r="F404" s="16" t="s">
        <v>32</v>
      </c>
      <c r="G404" s="19" t="s">
        <v>56</v>
      </c>
      <c r="H404" s="16" t="s">
        <v>443</v>
      </c>
      <c r="I404" s="16" t="s">
        <v>32</v>
      </c>
      <c r="J404" s="16" t="s">
        <v>32</v>
      </c>
      <c r="K404" s="16" t="s">
        <v>32</v>
      </c>
      <c r="L404" s="16" t="s">
        <v>32</v>
      </c>
      <c r="M404" s="16" t="s">
        <v>32</v>
      </c>
      <c r="N404" s="16" t="s">
        <v>32</v>
      </c>
      <c r="O404" s="16" t="s">
        <v>32</v>
      </c>
      <c r="P404" s="16" t="s">
        <v>32</v>
      </c>
      <c r="Q404" s="16" t="s">
        <v>32</v>
      </c>
      <c r="R404" s="16">
        <v>46.695726626853336</v>
      </c>
      <c r="S404" s="16">
        <v>48.841435711040432</v>
      </c>
      <c r="T404" s="30" t="s">
        <v>442</v>
      </c>
    </row>
    <row r="405" spans="1:20" x14ac:dyDescent="0.25">
      <c r="A405" s="16">
        <v>402</v>
      </c>
      <c r="B405" s="29">
        <v>6056068.3300000001</v>
      </c>
      <c r="C405" s="29">
        <v>575653.36</v>
      </c>
      <c r="D405" s="27" t="s">
        <v>424</v>
      </c>
      <c r="E405" s="15">
        <v>42888</v>
      </c>
      <c r="F405" s="16" t="s">
        <v>32</v>
      </c>
      <c r="G405" s="19" t="s">
        <v>56</v>
      </c>
      <c r="H405" s="16" t="s">
        <v>443</v>
      </c>
      <c r="I405" s="16" t="s">
        <v>32</v>
      </c>
      <c r="J405" s="16" t="s">
        <v>32</v>
      </c>
      <c r="K405" s="16" t="s">
        <v>32</v>
      </c>
      <c r="L405" s="16" t="s">
        <v>32</v>
      </c>
      <c r="M405" s="16" t="s">
        <v>32</v>
      </c>
      <c r="N405" s="16" t="s">
        <v>32</v>
      </c>
      <c r="O405" s="16" t="s">
        <v>32</v>
      </c>
      <c r="P405" s="16" t="s">
        <v>32</v>
      </c>
      <c r="Q405" s="16" t="s">
        <v>32</v>
      </c>
      <c r="R405" s="16">
        <v>46.849045924380007</v>
      </c>
      <c r="S405" s="16">
        <v>180.64076346284935</v>
      </c>
      <c r="T405" s="30" t="s">
        <v>442</v>
      </c>
    </row>
    <row r="406" spans="1:20" x14ac:dyDescent="0.25">
      <c r="A406" s="16">
        <v>403</v>
      </c>
      <c r="B406" s="29">
        <v>6056164.4900000002</v>
      </c>
      <c r="C406" s="29">
        <v>575774.76</v>
      </c>
      <c r="D406" s="27" t="s">
        <v>424</v>
      </c>
      <c r="E406" s="15">
        <v>42888</v>
      </c>
      <c r="F406" s="16" t="s">
        <v>32</v>
      </c>
      <c r="G406" s="19" t="s">
        <v>56</v>
      </c>
      <c r="H406" s="16" t="s">
        <v>443</v>
      </c>
      <c r="I406" s="16" t="s">
        <v>32</v>
      </c>
      <c r="J406" s="16" t="s">
        <v>32</v>
      </c>
      <c r="K406" s="16" t="s">
        <v>32</v>
      </c>
      <c r="L406" s="16" t="s">
        <v>32</v>
      </c>
      <c r="M406" s="16" t="s">
        <v>32</v>
      </c>
      <c r="N406" s="16" t="s">
        <v>32</v>
      </c>
      <c r="O406" s="16" t="s">
        <v>32</v>
      </c>
      <c r="P406" s="16" t="s">
        <v>32</v>
      </c>
      <c r="Q406" s="16" t="s">
        <v>32</v>
      </c>
      <c r="R406" s="16">
        <v>63.477705048380002</v>
      </c>
      <c r="S406" s="16">
        <v>48.964367514729382</v>
      </c>
      <c r="T406" s="30" t="s">
        <v>442</v>
      </c>
    </row>
    <row r="407" spans="1:20" x14ac:dyDescent="0.25">
      <c r="A407" s="16">
        <v>404</v>
      </c>
      <c r="B407" s="29">
        <v>6056267.9299999997</v>
      </c>
      <c r="C407" s="29">
        <v>575867.86</v>
      </c>
      <c r="D407" s="27" t="s">
        <v>424</v>
      </c>
      <c r="E407" s="15">
        <v>42888</v>
      </c>
      <c r="F407" s="16" t="s">
        <v>32</v>
      </c>
      <c r="G407" s="19" t="s">
        <v>56</v>
      </c>
      <c r="H407" s="16" t="s">
        <v>443</v>
      </c>
      <c r="I407" s="16" t="s">
        <v>32</v>
      </c>
      <c r="J407" s="16" t="s">
        <v>32</v>
      </c>
      <c r="K407" s="16" t="s">
        <v>32</v>
      </c>
      <c r="L407" s="16" t="s">
        <v>32</v>
      </c>
      <c r="M407" s="16" t="s">
        <v>32</v>
      </c>
      <c r="N407" s="16" t="s">
        <v>32</v>
      </c>
      <c r="O407" s="16" t="s">
        <v>32</v>
      </c>
      <c r="P407" s="16" t="s">
        <v>32</v>
      </c>
      <c r="Q407" s="16" t="s">
        <v>32</v>
      </c>
      <c r="R407" s="16">
        <v>46.849045924380007</v>
      </c>
      <c r="S407" s="16">
        <v>66.935544951904859</v>
      </c>
      <c r="T407" s="30" t="s">
        <v>442</v>
      </c>
    </row>
    <row r="408" spans="1:20" x14ac:dyDescent="0.25">
      <c r="A408" s="16">
        <v>405</v>
      </c>
      <c r="B408" s="29">
        <v>6056369.4800000004</v>
      </c>
      <c r="C408" s="29">
        <v>575979.02</v>
      </c>
      <c r="D408" s="27" t="s">
        <v>424</v>
      </c>
      <c r="E408" s="15">
        <v>42888</v>
      </c>
      <c r="F408" s="16" t="s">
        <v>32</v>
      </c>
      <c r="G408" s="19" t="s">
        <v>56</v>
      </c>
      <c r="H408" s="16" t="s">
        <v>443</v>
      </c>
      <c r="I408" s="16" t="s">
        <v>32</v>
      </c>
      <c r="J408" s="16" t="s">
        <v>32</v>
      </c>
      <c r="K408" s="16" t="s">
        <v>32</v>
      </c>
      <c r="L408" s="16" t="s">
        <v>32</v>
      </c>
      <c r="M408" s="16" t="s">
        <v>32</v>
      </c>
      <c r="N408" s="16" t="s">
        <v>32</v>
      </c>
      <c r="O408" s="16" t="s">
        <v>32</v>
      </c>
      <c r="P408" s="16" t="s">
        <v>32</v>
      </c>
      <c r="Q408" s="16" t="s">
        <v>32</v>
      </c>
      <c r="R408" s="16">
        <v>46.849045924380007</v>
      </c>
      <c r="S408" s="16">
        <v>39.763690070438535</v>
      </c>
      <c r="T408" s="30" t="s">
        <v>442</v>
      </c>
    </row>
    <row r="409" spans="1:20" x14ac:dyDescent="0.25">
      <c r="A409" s="16">
        <v>406</v>
      </c>
      <c r="B409" s="29">
        <v>6056474.4400000004</v>
      </c>
      <c r="C409" s="29">
        <v>576087.67000000004</v>
      </c>
      <c r="D409" s="27" t="s">
        <v>424</v>
      </c>
      <c r="E409" s="15">
        <v>42888</v>
      </c>
      <c r="F409" s="16" t="s">
        <v>32</v>
      </c>
      <c r="G409" s="19" t="s">
        <v>56</v>
      </c>
      <c r="H409" s="16" t="s">
        <v>443</v>
      </c>
      <c r="I409" s="16" t="s">
        <v>32</v>
      </c>
      <c r="J409" s="16" t="s">
        <v>32</v>
      </c>
      <c r="K409" s="16" t="s">
        <v>32</v>
      </c>
      <c r="L409" s="16" t="s">
        <v>32</v>
      </c>
      <c r="M409" s="16" t="s">
        <v>32</v>
      </c>
      <c r="N409" s="16" t="s">
        <v>32</v>
      </c>
      <c r="O409" s="16" t="s">
        <v>32</v>
      </c>
      <c r="P409" s="16" t="s">
        <v>32</v>
      </c>
      <c r="Q409" s="16" t="s">
        <v>32</v>
      </c>
      <c r="R409" s="16">
        <v>46.849045924380007</v>
      </c>
      <c r="S409" s="16">
        <v>61.349693251533743</v>
      </c>
      <c r="T409" s="30" t="s">
        <v>442</v>
      </c>
    </row>
    <row r="410" spans="1:20" x14ac:dyDescent="0.25">
      <c r="A410" s="16">
        <v>407</v>
      </c>
      <c r="B410" s="29">
        <v>6056594.96</v>
      </c>
      <c r="C410" s="29">
        <v>576181.07999999996</v>
      </c>
      <c r="D410" s="27" t="s">
        <v>424</v>
      </c>
      <c r="E410" s="15">
        <v>42888</v>
      </c>
      <c r="F410" s="16" t="s">
        <v>32</v>
      </c>
      <c r="G410" s="19" t="s">
        <v>56</v>
      </c>
      <c r="H410" s="16" t="s">
        <v>443</v>
      </c>
      <c r="I410" s="16" t="s">
        <v>32</v>
      </c>
      <c r="J410" s="16" t="s">
        <v>32</v>
      </c>
      <c r="K410" s="16" t="s">
        <v>32</v>
      </c>
      <c r="L410" s="16" t="s">
        <v>32</v>
      </c>
      <c r="M410" s="16" t="s">
        <v>32</v>
      </c>
      <c r="N410" s="16" t="s">
        <v>32</v>
      </c>
      <c r="O410" s="16" t="s">
        <v>32</v>
      </c>
      <c r="P410" s="16" t="s">
        <v>32</v>
      </c>
      <c r="Q410" s="16" t="s">
        <v>32</v>
      </c>
      <c r="R410" s="16">
        <v>46.849045924380007</v>
      </c>
      <c r="S410" s="16">
        <v>106.79391047489207</v>
      </c>
      <c r="T410" s="30" t="s">
        <v>442</v>
      </c>
    </row>
    <row r="411" spans="1:20" x14ac:dyDescent="0.25">
      <c r="A411" s="16">
        <v>408</v>
      </c>
      <c r="B411" s="29">
        <v>6056719.7400000002</v>
      </c>
      <c r="C411" s="29">
        <v>576266.30000000005</v>
      </c>
      <c r="D411" s="27" t="s">
        <v>424</v>
      </c>
      <c r="E411" s="15">
        <v>42888</v>
      </c>
      <c r="F411" s="16" t="s">
        <v>32</v>
      </c>
      <c r="G411" s="19" t="s">
        <v>56</v>
      </c>
      <c r="H411" s="16" t="s">
        <v>443</v>
      </c>
      <c r="I411" s="16" t="s">
        <v>32</v>
      </c>
      <c r="J411" s="16" t="s">
        <v>32</v>
      </c>
      <c r="K411" s="16" t="s">
        <v>32</v>
      </c>
      <c r="L411" s="16" t="s">
        <v>32</v>
      </c>
      <c r="M411" s="16" t="s">
        <v>32</v>
      </c>
      <c r="N411" s="16" t="s">
        <v>32</v>
      </c>
      <c r="O411" s="16" t="s">
        <v>32</v>
      </c>
      <c r="P411" s="16" t="s">
        <v>32</v>
      </c>
      <c r="Q411" s="16" t="s">
        <v>32</v>
      </c>
      <c r="R411" s="16">
        <v>46.849045924380007</v>
      </c>
      <c r="S411" s="16">
        <v>74.87705028518171</v>
      </c>
      <c r="T411" s="30" t="s">
        <v>442</v>
      </c>
    </row>
    <row r="412" spans="1:20" x14ac:dyDescent="0.25">
      <c r="A412" s="16">
        <v>409</v>
      </c>
      <c r="B412" s="21">
        <v>6059986</v>
      </c>
      <c r="C412" s="21">
        <v>582620</v>
      </c>
      <c r="D412" s="27" t="s">
        <v>424</v>
      </c>
      <c r="E412" s="15">
        <v>42900</v>
      </c>
      <c r="F412" s="16" t="s">
        <v>32</v>
      </c>
      <c r="G412" s="19" t="s">
        <v>56</v>
      </c>
      <c r="H412" s="16" t="s">
        <v>518</v>
      </c>
      <c r="I412" s="16" t="s">
        <v>32</v>
      </c>
      <c r="J412" s="16" t="s">
        <v>32</v>
      </c>
      <c r="K412" s="16" t="s">
        <v>32</v>
      </c>
      <c r="L412" s="16" t="s">
        <v>32</v>
      </c>
      <c r="M412" s="16" t="s">
        <v>32</v>
      </c>
      <c r="N412" s="16" t="s">
        <v>32</v>
      </c>
      <c r="O412" s="16" t="s">
        <v>32</v>
      </c>
      <c r="P412" s="16" t="s">
        <v>32</v>
      </c>
      <c r="Q412" s="16" t="s">
        <v>32</v>
      </c>
      <c r="R412" s="16">
        <v>373.5857398268958</v>
      </c>
      <c r="S412" s="16">
        <v>83.787652538592056</v>
      </c>
      <c r="T412" s="30" t="s">
        <v>444</v>
      </c>
    </row>
    <row r="413" spans="1:20" x14ac:dyDescent="0.25">
      <c r="A413" s="16">
        <v>410</v>
      </c>
      <c r="B413" s="21">
        <v>6060035</v>
      </c>
      <c r="C413" s="21">
        <v>582696</v>
      </c>
      <c r="D413" s="27" t="s">
        <v>424</v>
      </c>
      <c r="E413" s="15">
        <v>42900</v>
      </c>
      <c r="F413" s="16" t="s">
        <v>32</v>
      </c>
      <c r="G413" s="19" t="s">
        <v>56</v>
      </c>
      <c r="H413" s="16" t="s">
        <v>518</v>
      </c>
      <c r="I413" s="16" t="s">
        <v>32</v>
      </c>
      <c r="J413" s="16" t="s">
        <v>32</v>
      </c>
      <c r="K413" s="16" t="s">
        <v>32</v>
      </c>
      <c r="L413" s="16" t="s">
        <v>32</v>
      </c>
      <c r="M413" s="16" t="s">
        <v>32</v>
      </c>
      <c r="N413" s="16" t="s">
        <v>32</v>
      </c>
      <c r="O413" s="16" t="s">
        <v>32</v>
      </c>
      <c r="P413" s="16" t="s">
        <v>32</v>
      </c>
      <c r="Q413" s="16" t="s">
        <v>32</v>
      </c>
      <c r="R413" s="16">
        <v>466.91357558645433</v>
      </c>
      <c r="S413" s="16">
        <v>146.77728142948308</v>
      </c>
      <c r="T413" s="30" t="s">
        <v>444</v>
      </c>
    </row>
    <row r="414" spans="1:20" x14ac:dyDescent="0.25">
      <c r="A414" s="16">
        <v>411</v>
      </c>
      <c r="B414" s="21">
        <v>6060075</v>
      </c>
      <c r="C414" s="21">
        <v>582780</v>
      </c>
      <c r="D414" s="27" t="s">
        <v>424</v>
      </c>
      <c r="E414" s="15">
        <v>42900</v>
      </c>
      <c r="F414" s="16" t="s">
        <v>32</v>
      </c>
      <c r="G414" s="19" t="s">
        <v>56</v>
      </c>
      <c r="H414" s="16" t="s">
        <v>518</v>
      </c>
      <c r="I414" s="16" t="s">
        <v>32</v>
      </c>
      <c r="J414" s="16" t="s">
        <v>32</v>
      </c>
      <c r="K414" s="16" t="s">
        <v>32</v>
      </c>
      <c r="L414" s="16" t="s">
        <v>32</v>
      </c>
      <c r="M414" s="16" t="s">
        <v>32</v>
      </c>
      <c r="N414" s="16" t="s">
        <v>32</v>
      </c>
      <c r="O414" s="16" t="s">
        <v>32</v>
      </c>
      <c r="P414" s="16" t="s">
        <v>32</v>
      </c>
      <c r="Q414" s="16" t="s">
        <v>32</v>
      </c>
      <c r="R414" s="16">
        <v>281.65822939000634</v>
      </c>
      <c r="S414" s="16">
        <v>86.27391074046686</v>
      </c>
      <c r="T414" s="30" t="s">
        <v>444</v>
      </c>
    </row>
    <row r="415" spans="1:20" x14ac:dyDescent="0.25">
      <c r="A415" s="16">
        <v>412</v>
      </c>
      <c r="B415" s="21">
        <v>6060136</v>
      </c>
      <c r="C415" s="21">
        <v>582874</v>
      </c>
      <c r="D415" s="27" t="s">
        <v>424</v>
      </c>
      <c r="E415" s="15">
        <v>42900</v>
      </c>
      <c r="F415" s="16" t="s">
        <v>32</v>
      </c>
      <c r="G415" s="19" t="s">
        <v>56</v>
      </c>
      <c r="H415" s="16" t="s">
        <v>518</v>
      </c>
      <c r="I415" s="16" t="s">
        <v>32</v>
      </c>
      <c r="J415" s="16" t="s">
        <v>32</v>
      </c>
      <c r="K415" s="16" t="s">
        <v>32</v>
      </c>
      <c r="L415" s="16" t="s">
        <v>32</v>
      </c>
      <c r="M415" s="16" t="s">
        <v>32</v>
      </c>
      <c r="N415" s="16" t="s">
        <v>32</v>
      </c>
      <c r="O415" s="16" t="s">
        <v>32</v>
      </c>
      <c r="P415" s="16" t="s">
        <v>32</v>
      </c>
      <c r="Q415" s="16" t="s">
        <v>32</v>
      </c>
      <c r="R415" s="16">
        <v>319.71709243547042</v>
      </c>
      <c r="S415" s="16">
        <v>90.278604023425686</v>
      </c>
      <c r="T415" s="30" t="s">
        <v>444</v>
      </c>
    </row>
    <row r="416" spans="1:20" x14ac:dyDescent="0.25">
      <c r="A416" s="16">
        <v>413</v>
      </c>
      <c r="B416" s="21">
        <v>6060154</v>
      </c>
      <c r="C416" s="21">
        <v>582860</v>
      </c>
      <c r="D416" s="27" t="s">
        <v>424</v>
      </c>
      <c r="E416" s="15">
        <v>42900</v>
      </c>
      <c r="F416" s="16" t="s">
        <v>32</v>
      </c>
      <c r="G416" s="19" t="s">
        <v>56</v>
      </c>
      <c r="H416" s="16" t="s">
        <v>522</v>
      </c>
      <c r="I416" s="16" t="s">
        <v>32</v>
      </c>
      <c r="J416" s="16" t="s">
        <v>32</v>
      </c>
      <c r="K416" s="16" t="s">
        <v>32</v>
      </c>
      <c r="L416" s="16" t="s">
        <v>32</v>
      </c>
      <c r="M416" s="16" t="s">
        <v>32</v>
      </c>
      <c r="N416" s="16" t="s">
        <v>32</v>
      </c>
      <c r="O416" s="16" t="s">
        <v>32</v>
      </c>
      <c r="P416" s="16" t="s">
        <v>32</v>
      </c>
      <c r="Q416" s="16" t="s">
        <v>32</v>
      </c>
      <c r="R416" s="16">
        <v>360.85600476623142</v>
      </c>
      <c r="S416" s="16">
        <v>144.5270988310308</v>
      </c>
      <c r="T416" s="30" t="s">
        <v>444</v>
      </c>
    </row>
    <row r="417" spans="1:20" x14ac:dyDescent="0.25">
      <c r="A417" s="16">
        <v>414</v>
      </c>
      <c r="B417" s="21">
        <v>6060096</v>
      </c>
      <c r="C417" s="21">
        <v>582762</v>
      </c>
      <c r="D417" s="27" t="s">
        <v>424</v>
      </c>
      <c r="E417" s="15">
        <v>42900</v>
      </c>
      <c r="F417" s="16" t="s">
        <v>32</v>
      </c>
      <c r="G417" s="19" t="s">
        <v>56</v>
      </c>
      <c r="H417" s="16" t="s">
        <v>522</v>
      </c>
      <c r="I417" s="16" t="s">
        <v>32</v>
      </c>
      <c r="J417" s="16" t="s">
        <v>32</v>
      </c>
      <c r="K417" s="16" t="s">
        <v>32</v>
      </c>
      <c r="L417" s="16" t="s">
        <v>32</v>
      </c>
      <c r="M417" s="16" t="s">
        <v>32</v>
      </c>
      <c r="N417" s="16" t="s">
        <v>32</v>
      </c>
      <c r="O417" s="16" t="s">
        <v>32</v>
      </c>
      <c r="P417" s="16" t="s">
        <v>32</v>
      </c>
      <c r="Q417" s="16" t="s">
        <v>32</v>
      </c>
      <c r="R417" s="16">
        <v>318.33371382741558</v>
      </c>
      <c r="S417" s="16">
        <v>149.41189257076607</v>
      </c>
      <c r="T417" s="30" t="s">
        <v>444</v>
      </c>
    </row>
    <row r="418" spans="1:20" x14ac:dyDescent="0.25">
      <c r="A418" s="16">
        <v>415</v>
      </c>
      <c r="B418" s="21">
        <v>6060035</v>
      </c>
      <c r="C418" s="21">
        <v>582685</v>
      </c>
      <c r="D418" s="27" t="s">
        <v>424</v>
      </c>
      <c r="E418" s="15">
        <v>42900</v>
      </c>
      <c r="F418" s="16" t="s">
        <v>32</v>
      </c>
      <c r="G418" s="19" t="s">
        <v>56</v>
      </c>
      <c r="H418" s="16" t="s">
        <v>522</v>
      </c>
      <c r="I418" s="16" t="s">
        <v>32</v>
      </c>
      <c r="J418" s="16" t="s">
        <v>32</v>
      </c>
      <c r="K418" s="16" t="s">
        <v>32</v>
      </c>
      <c r="L418" s="16" t="s">
        <v>32</v>
      </c>
      <c r="M418" s="16" t="s">
        <v>32</v>
      </c>
      <c r="N418" s="16" t="s">
        <v>32</v>
      </c>
      <c r="O418" s="16" t="s">
        <v>32</v>
      </c>
      <c r="P418" s="16" t="s">
        <v>32</v>
      </c>
      <c r="Q418" s="16" t="s">
        <v>32</v>
      </c>
      <c r="R418" s="16">
        <v>522.85404110585523</v>
      </c>
      <c r="S418" s="16">
        <v>260.77400181097249</v>
      </c>
      <c r="T418" s="30" t="s">
        <v>444</v>
      </c>
    </row>
    <row r="419" spans="1:20" x14ac:dyDescent="0.25">
      <c r="A419" s="16">
        <v>416</v>
      </c>
      <c r="B419" s="21">
        <v>6059987</v>
      </c>
      <c r="C419" s="21">
        <v>582606</v>
      </c>
      <c r="D419" s="27" t="s">
        <v>424</v>
      </c>
      <c r="E419" s="15">
        <v>42900</v>
      </c>
      <c r="F419" s="16" t="s">
        <v>32</v>
      </c>
      <c r="G419" s="19" t="s">
        <v>56</v>
      </c>
      <c r="H419" s="16" t="s">
        <v>522</v>
      </c>
      <c r="I419" s="16" t="s">
        <v>32</v>
      </c>
      <c r="J419" s="16" t="s">
        <v>32</v>
      </c>
      <c r="K419" s="16" t="s">
        <v>32</v>
      </c>
      <c r="L419" s="16" t="s">
        <v>32</v>
      </c>
      <c r="M419" s="16" t="s">
        <v>32</v>
      </c>
      <c r="N419" s="16" t="s">
        <v>32</v>
      </c>
      <c r="O419" s="16" t="s">
        <v>32</v>
      </c>
      <c r="P419" s="16" t="s">
        <v>32</v>
      </c>
      <c r="Q419" s="16" t="s">
        <v>32</v>
      </c>
      <c r="R419" s="16">
        <v>500.26454527120109</v>
      </c>
      <c r="S419" s="16">
        <v>186.13061050840247</v>
      </c>
      <c r="T419" s="30" t="s">
        <v>444</v>
      </c>
    </row>
    <row r="420" spans="1:20" x14ac:dyDescent="0.25">
      <c r="A420" s="16">
        <v>417</v>
      </c>
      <c r="B420" s="29">
        <v>6059603.3200000003</v>
      </c>
      <c r="C420" s="29">
        <v>580924.1</v>
      </c>
      <c r="D420" s="27" t="s">
        <v>424</v>
      </c>
      <c r="E420" s="15">
        <v>42893</v>
      </c>
      <c r="F420" s="16" t="s">
        <v>32</v>
      </c>
      <c r="G420" s="19" t="s">
        <v>56</v>
      </c>
      <c r="H420" s="16" t="s">
        <v>445</v>
      </c>
      <c r="I420" s="16" t="s">
        <v>32</v>
      </c>
      <c r="J420" s="16" t="s">
        <v>32</v>
      </c>
      <c r="K420" s="16" t="s">
        <v>32</v>
      </c>
      <c r="L420" s="16" t="s">
        <v>32</v>
      </c>
      <c r="M420" s="16" t="s">
        <v>32</v>
      </c>
      <c r="N420" s="16" t="s">
        <v>32</v>
      </c>
      <c r="O420" s="16" t="s">
        <v>32</v>
      </c>
      <c r="P420" s="16" t="s">
        <v>32</v>
      </c>
      <c r="Q420" s="16" t="s">
        <v>32</v>
      </c>
      <c r="R420" s="16">
        <v>160.82387560310818</v>
      </c>
      <c r="S420" s="16">
        <v>45.73048824661182</v>
      </c>
      <c r="T420" s="30" t="s">
        <v>446</v>
      </c>
    </row>
    <row r="421" spans="1:20" x14ac:dyDescent="0.25">
      <c r="A421" s="16">
        <v>418</v>
      </c>
      <c r="B421" s="29">
        <v>6059638.7800000003</v>
      </c>
      <c r="C421" s="29">
        <v>580905.93000000005</v>
      </c>
      <c r="D421" s="27" t="s">
        <v>424</v>
      </c>
      <c r="E421" s="15">
        <v>42893</v>
      </c>
      <c r="F421" s="16" t="s">
        <v>32</v>
      </c>
      <c r="G421" s="19" t="s">
        <v>56</v>
      </c>
      <c r="H421" s="16" t="s">
        <v>445</v>
      </c>
      <c r="I421" s="16" t="s">
        <v>32</v>
      </c>
      <c r="J421" s="16" t="s">
        <v>32</v>
      </c>
      <c r="K421" s="16" t="s">
        <v>32</v>
      </c>
      <c r="L421" s="16" t="s">
        <v>32</v>
      </c>
      <c r="M421" s="16" t="s">
        <v>32</v>
      </c>
      <c r="N421" s="16" t="s">
        <v>32</v>
      </c>
      <c r="O421" s="16" t="s">
        <v>32</v>
      </c>
      <c r="P421" s="16" t="s">
        <v>32</v>
      </c>
      <c r="Q421" s="16" t="s">
        <v>32</v>
      </c>
      <c r="R421" s="16">
        <v>134.62632120622177</v>
      </c>
      <c r="S421" s="16">
        <v>59.24176886492895</v>
      </c>
      <c r="T421" s="30" t="s">
        <v>446</v>
      </c>
    </row>
    <row r="422" spans="1:20" x14ac:dyDescent="0.25">
      <c r="A422" s="16">
        <v>419</v>
      </c>
      <c r="B422" s="29">
        <v>6059680.3899999997</v>
      </c>
      <c r="C422" s="29">
        <v>580879.97</v>
      </c>
      <c r="D422" s="27" t="s">
        <v>424</v>
      </c>
      <c r="E422" s="15">
        <v>42893</v>
      </c>
      <c r="F422" s="16" t="s">
        <v>32</v>
      </c>
      <c r="G422" s="19" t="s">
        <v>56</v>
      </c>
      <c r="H422" s="16" t="s">
        <v>445</v>
      </c>
      <c r="I422" s="16" t="s">
        <v>32</v>
      </c>
      <c r="J422" s="16" t="s">
        <v>32</v>
      </c>
      <c r="K422" s="16" t="s">
        <v>32</v>
      </c>
      <c r="L422" s="16" t="s">
        <v>32</v>
      </c>
      <c r="M422" s="16" t="s">
        <v>32</v>
      </c>
      <c r="N422" s="16" t="s">
        <v>32</v>
      </c>
      <c r="O422" s="16" t="s">
        <v>32</v>
      </c>
      <c r="P422" s="16" t="s">
        <v>32</v>
      </c>
      <c r="Q422" s="16" t="s">
        <v>32</v>
      </c>
      <c r="R422" s="16">
        <v>91.951189512017706</v>
      </c>
      <c r="S422" s="16">
        <v>43.77548926414012</v>
      </c>
      <c r="T422" s="30" t="s">
        <v>446</v>
      </c>
    </row>
    <row r="423" spans="1:20" x14ac:dyDescent="0.25">
      <c r="A423" s="16">
        <v>420</v>
      </c>
      <c r="B423" s="29">
        <v>6059662.3300000001</v>
      </c>
      <c r="C423" s="29">
        <v>580888.56000000006</v>
      </c>
      <c r="D423" s="27" t="s">
        <v>424</v>
      </c>
      <c r="E423" s="15">
        <v>42893</v>
      </c>
      <c r="F423" s="16" t="s">
        <v>32</v>
      </c>
      <c r="G423" s="19" t="s">
        <v>56</v>
      </c>
      <c r="H423" s="16" t="s">
        <v>447</v>
      </c>
      <c r="I423" s="16" t="s">
        <v>32</v>
      </c>
      <c r="J423" s="16" t="s">
        <v>32</v>
      </c>
      <c r="K423" s="16" t="s">
        <v>32</v>
      </c>
      <c r="L423" s="16" t="s">
        <v>32</v>
      </c>
      <c r="M423" s="16" t="s">
        <v>32</v>
      </c>
      <c r="N423" s="16" t="s">
        <v>32</v>
      </c>
      <c r="O423" s="16" t="s">
        <v>32</v>
      </c>
      <c r="P423" s="16" t="s">
        <v>32</v>
      </c>
      <c r="Q423" s="16" t="s">
        <v>32</v>
      </c>
      <c r="R423" s="16">
        <v>128.62297158753393</v>
      </c>
      <c r="S423" s="16">
        <v>43.590261523953366</v>
      </c>
      <c r="T423" s="30" t="s">
        <v>446</v>
      </c>
    </row>
    <row r="424" spans="1:20" x14ac:dyDescent="0.25">
      <c r="A424" s="16">
        <v>421</v>
      </c>
      <c r="B424" s="29">
        <v>6059623.6900000004</v>
      </c>
      <c r="C424" s="29">
        <v>580909.31000000006</v>
      </c>
      <c r="D424" s="27" t="s">
        <v>424</v>
      </c>
      <c r="E424" s="15">
        <v>42893</v>
      </c>
      <c r="F424" s="16" t="s">
        <v>32</v>
      </c>
      <c r="G424" s="19" t="s">
        <v>56</v>
      </c>
      <c r="H424" s="16" t="s">
        <v>447</v>
      </c>
      <c r="I424" s="16" t="s">
        <v>32</v>
      </c>
      <c r="J424" s="16" t="s">
        <v>32</v>
      </c>
      <c r="K424" s="16" t="s">
        <v>32</v>
      </c>
      <c r="L424" s="16" t="s">
        <v>32</v>
      </c>
      <c r="M424" s="16" t="s">
        <v>32</v>
      </c>
      <c r="N424" s="16" t="s">
        <v>32</v>
      </c>
      <c r="O424" s="16" t="s">
        <v>32</v>
      </c>
      <c r="P424" s="16" t="s">
        <v>32</v>
      </c>
      <c r="Q424" s="16" t="s">
        <v>32</v>
      </c>
      <c r="R424" s="16">
        <v>146.47656652177076</v>
      </c>
      <c r="S424" s="16">
        <v>54.121565362198169</v>
      </c>
      <c r="T424" s="30" t="s">
        <v>446</v>
      </c>
    </row>
    <row r="425" spans="1:20" x14ac:dyDescent="0.25">
      <c r="A425" s="16">
        <v>422</v>
      </c>
      <c r="B425" s="29">
        <v>6059593.6200000001</v>
      </c>
      <c r="C425" s="29">
        <v>580928.15</v>
      </c>
      <c r="D425" s="27" t="s">
        <v>424</v>
      </c>
      <c r="E425" s="15">
        <v>42893</v>
      </c>
      <c r="F425" s="16" t="s">
        <v>32</v>
      </c>
      <c r="G425" s="19" t="s">
        <v>56</v>
      </c>
      <c r="H425" s="16" t="s">
        <v>447</v>
      </c>
      <c r="I425" s="16" t="s">
        <v>32</v>
      </c>
      <c r="J425" s="16" t="s">
        <v>32</v>
      </c>
      <c r="K425" s="16" t="s">
        <v>32</v>
      </c>
      <c r="L425" s="16" t="s">
        <v>32</v>
      </c>
      <c r="M425" s="16" t="s">
        <v>32</v>
      </c>
      <c r="N425" s="16" t="s">
        <v>32</v>
      </c>
      <c r="O425" s="16" t="s">
        <v>32</v>
      </c>
      <c r="P425" s="16" t="s">
        <v>32</v>
      </c>
      <c r="Q425" s="16" t="s">
        <v>32</v>
      </c>
      <c r="R425" s="16">
        <v>152.00774825465243</v>
      </c>
      <c r="S425" s="16">
        <v>45.925086068937809</v>
      </c>
      <c r="T425" s="30" t="s">
        <v>446</v>
      </c>
    </row>
    <row r="426" spans="1:20" x14ac:dyDescent="0.25">
      <c r="A426" s="16">
        <v>423</v>
      </c>
      <c r="B426" s="29">
        <v>6066259.6699999999</v>
      </c>
      <c r="C426" s="29">
        <v>590950.48</v>
      </c>
      <c r="D426" s="27" t="s">
        <v>424</v>
      </c>
      <c r="E426" s="15">
        <v>42891</v>
      </c>
      <c r="F426" s="16" t="s">
        <v>32</v>
      </c>
      <c r="G426" s="19" t="s">
        <v>56</v>
      </c>
      <c r="H426" s="16" t="s">
        <v>448</v>
      </c>
      <c r="I426" s="16" t="s">
        <v>32</v>
      </c>
      <c r="J426" s="16" t="s">
        <v>32</v>
      </c>
      <c r="K426" s="16" t="s">
        <v>32</v>
      </c>
      <c r="L426" s="16" t="s">
        <v>32</v>
      </c>
      <c r="M426" s="16" t="s">
        <v>32</v>
      </c>
      <c r="N426" s="16" t="s">
        <v>32</v>
      </c>
      <c r="O426" s="16" t="s">
        <v>32</v>
      </c>
      <c r="P426" s="16" t="s">
        <v>32</v>
      </c>
      <c r="Q426" s="16" t="s">
        <v>32</v>
      </c>
      <c r="R426" s="16">
        <v>460.76869146789801</v>
      </c>
      <c r="S426" s="16">
        <v>67.858700584635585</v>
      </c>
      <c r="T426" s="30" t="s">
        <v>138</v>
      </c>
    </row>
    <row r="427" spans="1:20" x14ac:dyDescent="0.25">
      <c r="A427" s="16">
        <v>424</v>
      </c>
      <c r="B427" s="29">
        <v>6066409.5800000001</v>
      </c>
      <c r="C427" s="29">
        <v>590977</v>
      </c>
      <c r="D427" s="27" t="s">
        <v>424</v>
      </c>
      <c r="E427" s="15">
        <v>42891</v>
      </c>
      <c r="F427" s="16" t="s">
        <v>32</v>
      </c>
      <c r="G427" s="19" t="s">
        <v>56</v>
      </c>
      <c r="H427" s="16" t="s">
        <v>448</v>
      </c>
      <c r="I427" s="16" t="s">
        <v>32</v>
      </c>
      <c r="J427" s="16" t="s">
        <v>32</v>
      </c>
      <c r="K427" s="16" t="s">
        <v>32</v>
      </c>
      <c r="L427" s="16" t="s">
        <v>32</v>
      </c>
      <c r="M427" s="16" t="s">
        <v>32</v>
      </c>
      <c r="N427" s="16" t="s">
        <v>32</v>
      </c>
      <c r="O427" s="16" t="s">
        <v>32</v>
      </c>
      <c r="P427" s="16" t="s">
        <v>32</v>
      </c>
      <c r="Q427" s="16" t="s">
        <v>32</v>
      </c>
      <c r="R427" s="16">
        <v>1270.6553485986603</v>
      </c>
      <c r="S427" s="16">
        <v>383.19444106462197</v>
      </c>
      <c r="T427" s="30" t="s">
        <v>138</v>
      </c>
    </row>
    <row r="428" spans="1:20" x14ac:dyDescent="0.25">
      <c r="A428" s="16">
        <v>425</v>
      </c>
      <c r="B428" s="29">
        <v>6066550.6200000001</v>
      </c>
      <c r="C428" s="29">
        <v>590957.6</v>
      </c>
      <c r="D428" s="27" t="s">
        <v>424</v>
      </c>
      <c r="E428" s="15">
        <v>42891</v>
      </c>
      <c r="F428" s="16" t="s">
        <v>32</v>
      </c>
      <c r="G428" s="19" t="s">
        <v>56</v>
      </c>
      <c r="H428" s="16" t="s">
        <v>448</v>
      </c>
      <c r="I428" s="16" t="s">
        <v>32</v>
      </c>
      <c r="J428" s="16" t="s">
        <v>32</v>
      </c>
      <c r="K428" s="16" t="s">
        <v>32</v>
      </c>
      <c r="L428" s="16" t="s">
        <v>32</v>
      </c>
      <c r="M428" s="16" t="s">
        <v>32</v>
      </c>
      <c r="N428" s="16" t="s">
        <v>32</v>
      </c>
      <c r="O428" s="16" t="s">
        <v>32</v>
      </c>
      <c r="P428" s="16" t="s">
        <v>32</v>
      </c>
      <c r="Q428" s="16" t="s">
        <v>32</v>
      </c>
      <c r="R428" s="16">
        <v>966.61669427767868</v>
      </c>
      <c r="S428" s="16">
        <v>196.62297267273939</v>
      </c>
      <c r="T428" s="30" t="s">
        <v>138</v>
      </c>
    </row>
    <row r="429" spans="1:20" x14ac:dyDescent="0.25">
      <c r="A429" s="16">
        <v>426</v>
      </c>
      <c r="B429" s="29">
        <v>6066695.0999999996</v>
      </c>
      <c r="C429" s="29">
        <v>590940.99</v>
      </c>
      <c r="D429" s="27" t="s">
        <v>424</v>
      </c>
      <c r="E429" s="15">
        <v>42891</v>
      </c>
      <c r="F429" s="16" t="s">
        <v>32</v>
      </c>
      <c r="G429" s="19" t="s">
        <v>56</v>
      </c>
      <c r="H429" s="16" t="s">
        <v>448</v>
      </c>
      <c r="I429" s="16" t="s">
        <v>32</v>
      </c>
      <c r="J429" s="16" t="s">
        <v>32</v>
      </c>
      <c r="K429" s="16" t="s">
        <v>32</v>
      </c>
      <c r="L429" s="16" t="s">
        <v>32</v>
      </c>
      <c r="M429" s="16" t="s">
        <v>32</v>
      </c>
      <c r="N429" s="16" t="s">
        <v>32</v>
      </c>
      <c r="O429" s="16" t="s">
        <v>32</v>
      </c>
      <c r="P429" s="16" t="s">
        <v>32</v>
      </c>
      <c r="Q429" s="16" t="s">
        <v>32</v>
      </c>
      <c r="R429" s="16">
        <v>889.35420254111546</v>
      </c>
      <c r="S429" s="16">
        <v>194.95273705921932</v>
      </c>
      <c r="T429" s="30" t="s">
        <v>138</v>
      </c>
    </row>
    <row r="430" spans="1:20" x14ac:dyDescent="0.25">
      <c r="A430" s="16">
        <v>427</v>
      </c>
      <c r="B430" s="29">
        <v>6066854.7699999996</v>
      </c>
      <c r="C430" s="29">
        <v>590956.79</v>
      </c>
      <c r="D430" s="27" t="s">
        <v>424</v>
      </c>
      <c r="E430" s="15">
        <v>42891</v>
      </c>
      <c r="F430" s="16" t="s">
        <v>32</v>
      </c>
      <c r="G430" s="19" t="s">
        <v>56</v>
      </c>
      <c r="H430" s="16" t="s">
        <v>448</v>
      </c>
      <c r="I430" s="16" t="s">
        <v>32</v>
      </c>
      <c r="J430" s="16" t="s">
        <v>32</v>
      </c>
      <c r="K430" s="16" t="s">
        <v>32</v>
      </c>
      <c r="L430" s="16" t="s">
        <v>32</v>
      </c>
      <c r="M430" s="16" t="s">
        <v>32</v>
      </c>
      <c r="N430" s="16" t="s">
        <v>32</v>
      </c>
      <c r="O430" s="16" t="s">
        <v>32</v>
      </c>
      <c r="P430" s="16" t="s">
        <v>32</v>
      </c>
      <c r="Q430" s="16" t="s">
        <v>32</v>
      </c>
      <c r="R430" s="16">
        <v>922.49683180096213</v>
      </c>
      <c r="S430" s="16">
        <v>155.7317584521557</v>
      </c>
      <c r="T430" s="30" t="s">
        <v>138</v>
      </c>
    </row>
    <row r="431" spans="1:20" x14ac:dyDescent="0.25">
      <c r="A431" s="16">
        <v>428</v>
      </c>
      <c r="B431" s="29">
        <v>6066998.1900000004</v>
      </c>
      <c r="C431" s="29">
        <v>590957.04</v>
      </c>
      <c r="D431" s="27" t="s">
        <v>424</v>
      </c>
      <c r="E431" s="15">
        <v>42891</v>
      </c>
      <c r="F431" s="16" t="s">
        <v>32</v>
      </c>
      <c r="G431" s="19" t="s">
        <v>56</v>
      </c>
      <c r="H431" s="16" t="s">
        <v>448</v>
      </c>
      <c r="I431" s="16" t="s">
        <v>32</v>
      </c>
      <c r="J431" s="16" t="s">
        <v>32</v>
      </c>
      <c r="K431" s="16" t="s">
        <v>32</v>
      </c>
      <c r="L431" s="16" t="s">
        <v>32</v>
      </c>
      <c r="M431" s="16" t="s">
        <v>32</v>
      </c>
      <c r="N431" s="16" t="s">
        <v>32</v>
      </c>
      <c r="O431" s="16" t="s">
        <v>32</v>
      </c>
      <c r="P431" s="16" t="s">
        <v>32</v>
      </c>
      <c r="Q431" s="16" t="s">
        <v>32</v>
      </c>
      <c r="R431" s="16">
        <v>690.2728224743804</v>
      </c>
      <c r="S431" s="16">
        <v>132.56786120026914</v>
      </c>
      <c r="T431" s="30" t="s">
        <v>138</v>
      </c>
    </row>
    <row r="432" spans="1:20" x14ac:dyDescent="0.25">
      <c r="A432" s="16">
        <v>429</v>
      </c>
      <c r="B432" s="29">
        <v>6067146.4199999999</v>
      </c>
      <c r="C432" s="29">
        <v>590930.5</v>
      </c>
      <c r="D432" s="27" t="s">
        <v>424</v>
      </c>
      <c r="E432" s="15">
        <v>42891</v>
      </c>
      <c r="F432" s="16" t="s">
        <v>32</v>
      </c>
      <c r="G432" s="19" t="s">
        <v>56</v>
      </c>
      <c r="H432" s="16" t="s">
        <v>448</v>
      </c>
      <c r="I432" s="16" t="s">
        <v>32</v>
      </c>
      <c r="J432" s="16" t="s">
        <v>32</v>
      </c>
      <c r="K432" s="16" t="s">
        <v>32</v>
      </c>
      <c r="L432" s="16" t="s">
        <v>32</v>
      </c>
      <c r="M432" s="16" t="s">
        <v>32</v>
      </c>
      <c r="N432" s="16" t="s">
        <v>32</v>
      </c>
      <c r="O432" s="16" t="s">
        <v>32</v>
      </c>
      <c r="P432" s="16" t="s">
        <v>32</v>
      </c>
      <c r="Q432" s="16" t="s">
        <v>32</v>
      </c>
      <c r="R432" s="16">
        <v>656.7798652097855</v>
      </c>
      <c r="S432" s="16">
        <v>116.64074650077761</v>
      </c>
      <c r="T432" s="30" t="s">
        <v>138</v>
      </c>
    </row>
    <row r="433" spans="1:20" x14ac:dyDescent="0.25">
      <c r="A433" s="16">
        <v>430</v>
      </c>
      <c r="B433" s="29">
        <v>6067262.4199999999</v>
      </c>
      <c r="C433" s="29">
        <v>590834.86</v>
      </c>
      <c r="D433" s="27" t="s">
        <v>424</v>
      </c>
      <c r="E433" s="15">
        <v>42891</v>
      </c>
      <c r="F433" s="16" t="s">
        <v>32</v>
      </c>
      <c r="G433" s="19" t="s">
        <v>56</v>
      </c>
      <c r="H433" s="16" t="s">
        <v>448</v>
      </c>
      <c r="I433" s="16" t="s">
        <v>32</v>
      </c>
      <c r="J433" s="16" t="s">
        <v>32</v>
      </c>
      <c r="K433" s="16" t="s">
        <v>32</v>
      </c>
      <c r="L433" s="16" t="s">
        <v>32</v>
      </c>
      <c r="M433" s="16" t="s">
        <v>32</v>
      </c>
      <c r="N433" s="16" t="s">
        <v>32</v>
      </c>
      <c r="O433" s="16" t="s">
        <v>32</v>
      </c>
      <c r="P433" s="16" t="s">
        <v>32</v>
      </c>
      <c r="Q433" s="16" t="s">
        <v>32</v>
      </c>
      <c r="R433" s="16">
        <v>1116.6209015008337</v>
      </c>
      <c r="S433" s="16">
        <v>252.52336119200459</v>
      </c>
      <c r="T433" s="30" t="s">
        <v>138</v>
      </c>
    </row>
    <row r="434" spans="1:20" x14ac:dyDescent="0.25">
      <c r="A434" s="16">
        <v>431</v>
      </c>
      <c r="B434" s="29">
        <v>6067382.46</v>
      </c>
      <c r="C434" s="29">
        <v>590749.98</v>
      </c>
      <c r="D434" s="27" t="s">
        <v>424</v>
      </c>
      <c r="E434" s="15">
        <v>42891</v>
      </c>
      <c r="F434" s="16" t="s">
        <v>32</v>
      </c>
      <c r="G434" s="19" t="s">
        <v>56</v>
      </c>
      <c r="H434" s="16" t="s">
        <v>448</v>
      </c>
      <c r="I434" s="16" t="s">
        <v>32</v>
      </c>
      <c r="J434" s="16" t="s">
        <v>32</v>
      </c>
      <c r="K434" s="16" t="s">
        <v>32</v>
      </c>
      <c r="L434" s="16" t="s">
        <v>32</v>
      </c>
      <c r="M434" s="16" t="s">
        <v>32</v>
      </c>
      <c r="N434" s="16" t="s">
        <v>32</v>
      </c>
      <c r="O434" s="16" t="s">
        <v>32</v>
      </c>
      <c r="P434" s="16" t="s">
        <v>32</v>
      </c>
      <c r="Q434" s="16" t="s">
        <v>32</v>
      </c>
      <c r="R434" s="16">
        <v>839.93484726361851</v>
      </c>
      <c r="S434" s="16">
        <v>148.43590626624584</v>
      </c>
      <c r="T434" s="30" t="s">
        <v>138</v>
      </c>
    </row>
    <row r="435" spans="1:20" x14ac:dyDescent="0.25">
      <c r="A435" s="16">
        <v>432</v>
      </c>
      <c r="B435" s="29">
        <v>6067489.0999999996</v>
      </c>
      <c r="C435" s="29">
        <v>590648.48</v>
      </c>
      <c r="D435" s="27" t="s">
        <v>424</v>
      </c>
      <c r="E435" s="15">
        <v>42891</v>
      </c>
      <c r="F435" s="16" t="s">
        <v>32</v>
      </c>
      <c r="G435" s="19" t="s">
        <v>56</v>
      </c>
      <c r="H435" s="16" t="s">
        <v>448</v>
      </c>
      <c r="I435" s="16" t="s">
        <v>32</v>
      </c>
      <c r="J435" s="16" t="s">
        <v>32</v>
      </c>
      <c r="K435" s="16" t="s">
        <v>32</v>
      </c>
      <c r="L435" s="16" t="s">
        <v>32</v>
      </c>
      <c r="M435" s="16" t="s">
        <v>32</v>
      </c>
      <c r="N435" s="16" t="s">
        <v>32</v>
      </c>
      <c r="O435" s="16" t="s">
        <v>32</v>
      </c>
      <c r="P435" s="16" t="s">
        <v>32</v>
      </c>
      <c r="Q435" s="16" t="s">
        <v>32</v>
      </c>
      <c r="R435" s="16">
        <v>32.788167733713337</v>
      </c>
      <c r="S435" s="16">
        <v>289.17324325890019</v>
      </c>
      <c r="T435" s="30" t="s">
        <v>138</v>
      </c>
    </row>
    <row r="436" spans="1:20" x14ac:dyDescent="0.25">
      <c r="A436" s="16">
        <v>433</v>
      </c>
      <c r="B436" s="29">
        <v>6067559.2199999997</v>
      </c>
      <c r="C436" s="29">
        <v>590512.42000000004</v>
      </c>
      <c r="D436" s="27" t="s">
        <v>424</v>
      </c>
      <c r="E436" s="15">
        <v>42891</v>
      </c>
      <c r="F436" s="16" t="s">
        <v>32</v>
      </c>
      <c r="G436" s="19" t="s">
        <v>56</v>
      </c>
      <c r="H436" s="16" t="s">
        <v>448</v>
      </c>
      <c r="I436" s="16" t="s">
        <v>32</v>
      </c>
      <c r="J436" s="16" t="s">
        <v>32</v>
      </c>
      <c r="K436" s="16" t="s">
        <v>32</v>
      </c>
      <c r="L436" s="16" t="s">
        <v>32</v>
      </c>
      <c r="M436" s="16" t="s">
        <v>32</v>
      </c>
      <c r="N436" s="16" t="s">
        <v>32</v>
      </c>
      <c r="O436" s="16" t="s">
        <v>32</v>
      </c>
      <c r="P436" s="16" t="s">
        <v>32</v>
      </c>
      <c r="Q436" s="16" t="s">
        <v>32</v>
      </c>
      <c r="R436" s="16">
        <v>32.788167733713337</v>
      </c>
      <c r="S436" s="16">
        <v>220.88841368584758</v>
      </c>
      <c r="T436" s="30" t="s">
        <v>138</v>
      </c>
    </row>
    <row r="437" spans="1:20" x14ac:dyDescent="0.25">
      <c r="A437" s="16">
        <v>434</v>
      </c>
      <c r="B437" s="29">
        <v>6067613.0899999999</v>
      </c>
      <c r="C437" s="29">
        <v>590375.81999999995</v>
      </c>
      <c r="D437" s="27" t="s">
        <v>424</v>
      </c>
      <c r="E437" s="15">
        <v>42891</v>
      </c>
      <c r="F437" s="16" t="s">
        <v>32</v>
      </c>
      <c r="G437" s="19" t="s">
        <v>56</v>
      </c>
      <c r="H437" s="16" t="s">
        <v>448</v>
      </c>
      <c r="I437" s="16" t="s">
        <v>32</v>
      </c>
      <c r="J437" s="16" t="s">
        <v>32</v>
      </c>
      <c r="K437" s="16" t="s">
        <v>32</v>
      </c>
      <c r="L437" s="16" t="s">
        <v>32</v>
      </c>
      <c r="M437" s="16" t="s">
        <v>32</v>
      </c>
      <c r="N437" s="16" t="s">
        <v>32</v>
      </c>
      <c r="O437" s="16" t="s">
        <v>32</v>
      </c>
      <c r="P437" s="16" t="s">
        <v>32</v>
      </c>
      <c r="Q437" s="16" t="s">
        <v>32</v>
      </c>
      <c r="R437" s="16">
        <v>32.788167733713337</v>
      </c>
      <c r="S437" s="16">
        <v>168.6128757325742</v>
      </c>
      <c r="T437" s="30" t="s">
        <v>138</v>
      </c>
    </row>
    <row r="438" spans="1:20" x14ac:dyDescent="0.25">
      <c r="A438" s="16">
        <v>435</v>
      </c>
      <c r="B438" s="29">
        <v>6067704</v>
      </c>
      <c r="C438" s="29">
        <v>590259.06000000006</v>
      </c>
      <c r="D438" s="27" t="s">
        <v>424</v>
      </c>
      <c r="E438" s="15">
        <v>42891</v>
      </c>
      <c r="F438" s="16" t="s">
        <v>32</v>
      </c>
      <c r="G438" s="19" t="s">
        <v>56</v>
      </c>
      <c r="H438" s="16" t="s">
        <v>448</v>
      </c>
      <c r="I438" s="16" t="s">
        <v>32</v>
      </c>
      <c r="J438" s="16" t="s">
        <v>32</v>
      </c>
      <c r="K438" s="16" t="s">
        <v>32</v>
      </c>
      <c r="L438" s="16" t="s">
        <v>32</v>
      </c>
      <c r="M438" s="16" t="s">
        <v>32</v>
      </c>
      <c r="N438" s="16" t="s">
        <v>32</v>
      </c>
      <c r="O438" s="16" t="s">
        <v>32</v>
      </c>
      <c r="P438" s="16" t="s">
        <v>32</v>
      </c>
      <c r="Q438" s="16" t="s">
        <v>32</v>
      </c>
      <c r="R438" s="16">
        <v>32.788167733713337</v>
      </c>
      <c r="S438" s="16">
        <v>279.54239924084663</v>
      </c>
      <c r="T438" s="30" t="s">
        <v>138</v>
      </c>
    </row>
    <row r="439" spans="1:20" x14ac:dyDescent="0.25">
      <c r="A439" s="16">
        <v>436</v>
      </c>
      <c r="B439" s="29">
        <v>6067822.8700000001</v>
      </c>
      <c r="C439" s="29">
        <v>590175.1</v>
      </c>
      <c r="D439" s="27" t="s">
        <v>424</v>
      </c>
      <c r="E439" s="15">
        <v>42891</v>
      </c>
      <c r="F439" s="16" t="s">
        <v>32</v>
      </c>
      <c r="G439" s="19" t="s">
        <v>56</v>
      </c>
      <c r="H439" s="16" t="s">
        <v>448</v>
      </c>
      <c r="I439" s="16" t="s">
        <v>32</v>
      </c>
      <c r="J439" s="16" t="s">
        <v>32</v>
      </c>
      <c r="K439" s="16" t="s">
        <v>32</v>
      </c>
      <c r="L439" s="16" t="s">
        <v>32</v>
      </c>
      <c r="M439" s="16" t="s">
        <v>32</v>
      </c>
      <c r="N439" s="16" t="s">
        <v>32</v>
      </c>
      <c r="O439" s="16" t="s">
        <v>32</v>
      </c>
      <c r="P439" s="16" t="s">
        <v>32</v>
      </c>
      <c r="Q439" s="16" t="s">
        <v>32</v>
      </c>
      <c r="R439" s="16">
        <v>32.788167733713337</v>
      </c>
      <c r="S439" s="16">
        <v>68.679299914233127</v>
      </c>
      <c r="T439" s="30" t="s">
        <v>138</v>
      </c>
    </row>
    <row r="440" spans="1:20" x14ac:dyDescent="0.25">
      <c r="A440" s="16">
        <v>437</v>
      </c>
      <c r="B440" s="29">
        <v>6067970.75</v>
      </c>
      <c r="C440" s="29">
        <v>590141.84</v>
      </c>
      <c r="D440" s="27" t="s">
        <v>424</v>
      </c>
      <c r="E440" s="15">
        <v>42891</v>
      </c>
      <c r="F440" s="16" t="s">
        <v>32</v>
      </c>
      <c r="G440" s="19" t="s">
        <v>56</v>
      </c>
      <c r="H440" s="16" t="s">
        <v>448</v>
      </c>
      <c r="I440" s="16" t="s">
        <v>32</v>
      </c>
      <c r="J440" s="16" t="s">
        <v>32</v>
      </c>
      <c r="K440" s="16" t="s">
        <v>32</v>
      </c>
      <c r="L440" s="16" t="s">
        <v>32</v>
      </c>
      <c r="M440" s="16" t="s">
        <v>32</v>
      </c>
      <c r="N440" s="16" t="s">
        <v>32</v>
      </c>
      <c r="O440" s="16" t="s">
        <v>32</v>
      </c>
      <c r="P440" s="16" t="s">
        <v>32</v>
      </c>
      <c r="Q440" s="16" t="s">
        <v>32</v>
      </c>
      <c r="R440" s="16">
        <v>32.788167733713337</v>
      </c>
      <c r="S440" s="16">
        <v>205.80097718291117</v>
      </c>
      <c r="T440" s="30" t="s">
        <v>138</v>
      </c>
    </row>
    <row r="441" spans="1:20" x14ac:dyDescent="0.25">
      <c r="A441" s="16">
        <v>438</v>
      </c>
      <c r="B441" s="29">
        <v>6068114.4900000002</v>
      </c>
      <c r="C441" s="29">
        <v>590097.03</v>
      </c>
      <c r="D441" s="27" t="s">
        <v>424</v>
      </c>
      <c r="E441" s="15">
        <v>42891</v>
      </c>
      <c r="F441" s="16" t="s">
        <v>32</v>
      </c>
      <c r="G441" s="19" t="s">
        <v>56</v>
      </c>
      <c r="H441" s="16" t="s">
        <v>448</v>
      </c>
      <c r="I441" s="16" t="s">
        <v>32</v>
      </c>
      <c r="J441" s="16" t="s">
        <v>32</v>
      </c>
      <c r="K441" s="16" t="s">
        <v>32</v>
      </c>
      <c r="L441" s="16" t="s">
        <v>32</v>
      </c>
      <c r="M441" s="16" t="s">
        <v>32</v>
      </c>
      <c r="N441" s="16" t="s">
        <v>32</v>
      </c>
      <c r="O441" s="16" t="s">
        <v>32</v>
      </c>
      <c r="P441" s="16" t="s">
        <v>32</v>
      </c>
      <c r="Q441" s="16" t="s">
        <v>32</v>
      </c>
      <c r="R441" s="16">
        <v>32.788167733713337</v>
      </c>
      <c r="S441" s="16">
        <v>245.08344087444718</v>
      </c>
      <c r="T441" s="30" t="s">
        <v>138</v>
      </c>
    </row>
    <row r="442" spans="1:20" x14ac:dyDescent="0.25">
      <c r="A442" s="16">
        <v>439</v>
      </c>
      <c r="B442" s="29">
        <v>6068248.2000000002</v>
      </c>
      <c r="C442" s="29">
        <v>590053.56000000006</v>
      </c>
      <c r="D442" s="27" t="s">
        <v>424</v>
      </c>
      <c r="E442" s="15">
        <v>42891</v>
      </c>
      <c r="F442" s="16" t="s">
        <v>32</v>
      </c>
      <c r="G442" s="19" t="s">
        <v>56</v>
      </c>
      <c r="H442" s="16" t="s">
        <v>448</v>
      </c>
      <c r="I442" s="16" t="s">
        <v>32</v>
      </c>
      <c r="J442" s="16" t="s">
        <v>32</v>
      </c>
      <c r="K442" s="16" t="s">
        <v>32</v>
      </c>
      <c r="L442" s="16" t="s">
        <v>32</v>
      </c>
      <c r="M442" s="16" t="s">
        <v>32</v>
      </c>
      <c r="N442" s="16" t="s">
        <v>32</v>
      </c>
      <c r="O442" s="16" t="s">
        <v>32</v>
      </c>
      <c r="P442" s="16" t="s">
        <v>32</v>
      </c>
      <c r="Q442" s="16" t="s">
        <v>32</v>
      </c>
      <c r="R442" s="16">
        <v>32.788167733713337</v>
      </c>
      <c r="S442" s="16">
        <v>192.45172460888458</v>
      </c>
      <c r="T442" s="30" t="s">
        <v>138</v>
      </c>
    </row>
    <row r="443" spans="1:20" x14ac:dyDescent="0.25">
      <c r="A443" s="16">
        <v>440</v>
      </c>
      <c r="B443" s="29">
        <v>6068398.9299999997</v>
      </c>
      <c r="C443" s="29">
        <v>590016.85</v>
      </c>
      <c r="D443" s="27" t="s">
        <v>424</v>
      </c>
      <c r="E443" s="15">
        <v>42891</v>
      </c>
      <c r="F443" s="16" t="s">
        <v>32</v>
      </c>
      <c r="G443" s="19" t="s">
        <v>56</v>
      </c>
      <c r="H443" s="16" t="s">
        <v>448</v>
      </c>
      <c r="I443" s="16" t="s">
        <v>32</v>
      </c>
      <c r="J443" s="16" t="s">
        <v>32</v>
      </c>
      <c r="K443" s="16" t="s">
        <v>32</v>
      </c>
      <c r="L443" s="16" t="s">
        <v>32</v>
      </c>
      <c r="M443" s="16" t="s">
        <v>32</v>
      </c>
      <c r="N443" s="16" t="s">
        <v>32</v>
      </c>
      <c r="O443" s="16" t="s">
        <v>32</v>
      </c>
      <c r="P443" s="16" t="s">
        <v>32</v>
      </c>
      <c r="Q443" s="16" t="s">
        <v>32</v>
      </c>
      <c r="R443" s="16">
        <v>32.788167733713337</v>
      </c>
      <c r="S443" s="16">
        <v>135.33401868009247</v>
      </c>
      <c r="T443" s="30" t="s">
        <v>138</v>
      </c>
    </row>
    <row r="444" spans="1:20" x14ac:dyDescent="0.25">
      <c r="A444" s="16">
        <v>441</v>
      </c>
      <c r="B444" s="29">
        <v>6068546.4900000002</v>
      </c>
      <c r="C444" s="29">
        <v>589984.29</v>
      </c>
      <c r="D444" s="27" t="s">
        <v>424</v>
      </c>
      <c r="E444" s="15">
        <v>42891</v>
      </c>
      <c r="F444" s="16" t="s">
        <v>32</v>
      </c>
      <c r="G444" s="19" t="s">
        <v>56</v>
      </c>
      <c r="H444" s="16" t="s">
        <v>448</v>
      </c>
      <c r="I444" s="16" t="s">
        <v>32</v>
      </c>
      <c r="J444" s="16" t="s">
        <v>32</v>
      </c>
      <c r="K444" s="16" t="s">
        <v>32</v>
      </c>
      <c r="L444" s="16" t="s">
        <v>32</v>
      </c>
      <c r="M444" s="16" t="s">
        <v>32</v>
      </c>
      <c r="N444" s="16" t="s">
        <v>32</v>
      </c>
      <c r="O444" s="16" t="s">
        <v>32</v>
      </c>
      <c r="P444" s="16" t="s">
        <v>32</v>
      </c>
      <c r="Q444" s="16" t="s">
        <v>32</v>
      </c>
      <c r="R444" s="16">
        <v>32.788167733713337</v>
      </c>
      <c r="S444" s="16">
        <v>117.75161075316596</v>
      </c>
      <c r="T444" s="30" t="s">
        <v>138</v>
      </c>
    </row>
    <row r="445" spans="1:20" x14ac:dyDescent="0.25">
      <c r="A445" s="16">
        <v>442</v>
      </c>
      <c r="B445" s="29">
        <v>6068690.7699999996</v>
      </c>
      <c r="C445" s="29">
        <v>590025.97</v>
      </c>
      <c r="D445" s="27" t="s">
        <v>424</v>
      </c>
      <c r="E445" s="15">
        <v>42891</v>
      </c>
      <c r="F445" s="16" t="s">
        <v>32</v>
      </c>
      <c r="G445" s="19" t="s">
        <v>56</v>
      </c>
      <c r="H445" s="16" t="s">
        <v>448</v>
      </c>
      <c r="I445" s="16" t="s">
        <v>32</v>
      </c>
      <c r="J445" s="16" t="s">
        <v>32</v>
      </c>
      <c r="K445" s="16" t="s">
        <v>32</v>
      </c>
      <c r="L445" s="16" t="s">
        <v>32</v>
      </c>
      <c r="M445" s="16" t="s">
        <v>32</v>
      </c>
      <c r="N445" s="16" t="s">
        <v>32</v>
      </c>
      <c r="O445" s="16" t="s">
        <v>32</v>
      </c>
      <c r="P445" s="16" t="s">
        <v>32</v>
      </c>
      <c r="Q445" s="16" t="s">
        <v>32</v>
      </c>
      <c r="R445" s="16">
        <v>32.788167733713337</v>
      </c>
      <c r="S445" s="16">
        <v>196.34525660964238</v>
      </c>
      <c r="T445" s="30" t="s">
        <v>138</v>
      </c>
    </row>
    <row r="446" spans="1:20" x14ac:dyDescent="0.25">
      <c r="A446" s="16">
        <v>443</v>
      </c>
      <c r="B446" s="29">
        <v>6068802.5099999998</v>
      </c>
      <c r="C446" s="29">
        <v>590125.24</v>
      </c>
      <c r="D446" s="27" t="s">
        <v>424</v>
      </c>
      <c r="E446" s="15">
        <v>42891</v>
      </c>
      <c r="F446" s="16" t="s">
        <v>32</v>
      </c>
      <c r="G446" s="19" t="s">
        <v>56</v>
      </c>
      <c r="H446" s="16" t="s">
        <v>448</v>
      </c>
      <c r="I446" s="16" t="s">
        <v>32</v>
      </c>
      <c r="J446" s="16" t="s">
        <v>32</v>
      </c>
      <c r="K446" s="16" t="s">
        <v>32</v>
      </c>
      <c r="L446" s="16" t="s">
        <v>32</v>
      </c>
      <c r="M446" s="16" t="s">
        <v>32</v>
      </c>
      <c r="N446" s="16" t="s">
        <v>32</v>
      </c>
      <c r="O446" s="16" t="s">
        <v>32</v>
      </c>
      <c r="P446" s="16" t="s">
        <v>32</v>
      </c>
      <c r="Q446" s="16" t="s">
        <v>32</v>
      </c>
      <c r="R446" s="16">
        <v>32.788167733713337</v>
      </c>
      <c r="S446" s="16">
        <v>137.02392376162271</v>
      </c>
      <c r="T446" s="30" t="s">
        <v>138</v>
      </c>
    </row>
    <row r="447" spans="1:20" x14ac:dyDescent="0.25">
      <c r="A447" s="16">
        <v>444</v>
      </c>
      <c r="B447" s="29">
        <v>6068915.1399999997</v>
      </c>
      <c r="C447" s="29">
        <v>590218.07999999996</v>
      </c>
      <c r="D447" s="27" t="s">
        <v>424</v>
      </c>
      <c r="E447" s="15">
        <v>42891</v>
      </c>
      <c r="F447" s="16" t="s">
        <v>32</v>
      </c>
      <c r="G447" s="19" t="s">
        <v>56</v>
      </c>
      <c r="H447" s="16" t="s">
        <v>448</v>
      </c>
      <c r="I447" s="16" t="s">
        <v>32</v>
      </c>
      <c r="J447" s="16" t="s">
        <v>32</v>
      </c>
      <c r="K447" s="16" t="s">
        <v>32</v>
      </c>
      <c r="L447" s="16" t="s">
        <v>32</v>
      </c>
      <c r="M447" s="16" t="s">
        <v>32</v>
      </c>
      <c r="N447" s="16" t="s">
        <v>32</v>
      </c>
      <c r="O447" s="16" t="s">
        <v>32</v>
      </c>
      <c r="P447" s="16" t="s">
        <v>32</v>
      </c>
      <c r="Q447" s="16" t="s">
        <v>32</v>
      </c>
      <c r="R447" s="16">
        <v>32.788167733713337</v>
      </c>
      <c r="S447" s="16">
        <v>96.508685452197057</v>
      </c>
      <c r="T447" s="30" t="s">
        <v>138</v>
      </c>
    </row>
    <row r="448" spans="1:20" x14ac:dyDescent="0.25">
      <c r="A448" s="16">
        <v>445</v>
      </c>
      <c r="B448" s="29">
        <v>6069065.2199999997</v>
      </c>
      <c r="C448" s="29">
        <v>590215.85</v>
      </c>
      <c r="D448" s="27" t="s">
        <v>424</v>
      </c>
      <c r="E448" s="15">
        <v>42891</v>
      </c>
      <c r="F448" s="16" t="s">
        <v>32</v>
      </c>
      <c r="G448" s="19" t="s">
        <v>56</v>
      </c>
      <c r="H448" s="16" t="s">
        <v>448</v>
      </c>
      <c r="I448" s="16" t="s">
        <v>32</v>
      </c>
      <c r="J448" s="16" t="s">
        <v>32</v>
      </c>
      <c r="K448" s="16" t="s">
        <v>32</v>
      </c>
      <c r="L448" s="16" t="s">
        <v>32</v>
      </c>
      <c r="M448" s="16" t="s">
        <v>32</v>
      </c>
      <c r="N448" s="16" t="s">
        <v>32</v>
      </c>
      <c r="O448" s="16" t="s">
        <v>32</v>
      </c>
      <c r="P448" s="16" t="s">
        <v>32</v>
      </c>
      <c r="Q448" s="16" t="s">
        <v>32</v>
      </c>
      <c r="R448" s="16">
        <v>32.788167733713337</v>
      </c>
      <c r="S448" s="16">
        <v>318.60847313678124</v>
      </c>
      <c r="T448" s="30" t="s">
        <v>138</v>
      </c>
    </row>
    <row r="449" spans="1:20" x14ac:dyDescent="0.25">
      <c r="A449" s="16">
        <v>446</v>
      </c>
      <c r="B449" s="29">
        <v>6069180.4900000002</v>
      </c>
      <c r="C449" s="29">
        <v>590143.35</v>
      </c>
      <c r="D449" s="27" t="s">
        <v>424</v>
      </c>
      <c r="E449" s="15">
        <v>42891</v>
      </c>
      <c r="F449" s="16" t="s">
        <v>32</v>
      </c>
      <c r="G449" s="19" t="s">
        <v>56</v>
      </c>
      <c r="H449" s="16" t="s">
        <v>448</v>
      </c>
      <c r="I449" s="16" t="s">
        <v>32</v>
      </c>
      <c r="J449" s="16" t="s">
        <v>32</v>
      </c>
      <c r="K449" s="16" t="s">
        <v>32</v>
      </c>
      <c r="L449" s="16" t="s">
        <v>32</v>
      </c>
      <c r="M449" s="16" t="s">
        <v>32</v>
      </c>
      <c r="N449" s="16" t="s">
        <v>32</v>
      </c>
      <c r="O449" s="16" t="s">
        <v>32</v>
      </c>
      <c r="P449" s="16" t="s">
        <v>32</v>
      </c>
      <c r="Q449" s="16" t="s">
        <v>32</v>
      </c>
      <c r="R449" s="16">
        <v>32.788167733713337</v>
      </c>
      <c r="S449" s="16">
        <v>171.94076143782237</v>
      </c>
      <c r="T449" s="30" t="s">
        <v>138</v>
      </c>
    </row>
    <row r="450" spans="1:20" x14ac:dyDescent="0.25">
      <c r="A450" s="16">
        <v>447</v>
      </c>
      <c r="B450" s="29">
        <v>6069235.9100000001</v>
      </c>
      <c r="C450" s="29">
        <v>589998.81000000006</v>
      </c>
      <c r="D450" s="27" t="s">
        <v>424</v>
      </c>
      <c r="E450" s="15">
        <v>42891</v>
      </c>
      <c r="F450" s="16" t="s">
        <v>32</v>
      </c>
      <c r="G450" s="19" t="s">
        <v>56</v>
      </c>
      <c r="H450" s="16" t="s">
        <v>448</v>
      </c>
      <c r="I450" s="16" t="s">
        <v>32</v>
      </c>
      <c r="J450" s="16" t="s">
        <v>32</v>
      </c>
      <c r="K450" s="16" t="s">
        <v>32</v>
      </c>
      <c r="L450" s="16" t="s">
        <v>32</v>
      </c>
      <c r="M450" s="16" t="s">
        <v>32</v>
      </c>
      <c r="N450" s="16" t="s">
        <v>32</v>
      </c>
      <c r="O450" s="16" t="s">
        <v>32</v>
      </c>
      <c r="P450" s="16" t="s">
        <v>32</v>
      </c>
      <c r="Q450" s="16" t="s">
        <v>32</v>
      </c>
      <c r="R450" s="16">
        <v>32.788167733713337</v>
      </c>
      <c r="S450" s="16">
        <v>274.772115482049</v>
      </c>
      <c r="T450" s="30" t="s">
        <v>138</v>
      </c>
    </row>
    <row r="451" spans="1:20" x14ac:dyDescent="0.25">
      <c r="A451" s="16">
        <v>448</v>
      </c>
      <c r="B451" s="29">
        <v>6069273.3399999999</v>
      </c>
      <c r="C451" s="29">
        <v>589861.04</v>
      </c>
      <c r="D451" s="27" t="s">
        <v>424</v>
      </c>
      <c r="E451" s="15">
        <v>42891</v>
      </c>
      <c r="F451" s="16" t="s">
        <v>32</v>
      </c>
      <c r="G451" s="19" t="s">
        <v>56</v>
      </c>
      <c r="H451" s="16" t="s">
        <v>448</v>
      </c>
      <c r="I451" s="16" t="s">
        <v>32</v>
      </c>
      <c r="J451" s="16" t="s">
        <v>32</v>
      </c>
      <c r="K451" s="16" t="s">
        <v>32</v>
      </c>
      <c r="L451" s="16" t="s">
        <v>32</v>
      </c>
      <c r="M451" s="16" t="s">
        <v>32</v>
      </c>
      <c r="N451" s="16" t="s">
        <v>32</v>
      </c>
      <c r="O451" s="16" t="s">
        <v>32</v>
      </c>
      <c r="P451" s="16" t="s">
        <v>32</v>
      </c>
      <c r="Q451" s="16" t="s">
        <v>32</v>
      </c>
      <c r="R451" s="16">
        <v>32.788167733713337</v>
      </c>
      <c r="S451" s="16">
        <v>167.50358049749147</v>
      </c>
      <c r="T451" s="30" t="s">
        <v>138</v>
      </c>
    </row>
    <row r="452" spans="1:20" x14ac:dyDescent="0.25">
      <c r="A452" s="16">
        <v>449</v>
      </c>
      <c r="B452" s="29">
        <v>6069320.54</v>
      </c>
      <c r="C452" s="29">
        <v>589714.06999999995</v>
      </c>
      <c r="D452" s="27" t="s">
        <v>424</v>
      </c>
      <c r="E452" s="15">
        <v>42891</v>
      </c>
      <c r="F452" s="16" t="s">
        <v>32</v>
      </c>
      <c r="G452" s="19" t="s">
        <v>56</v>
      </c>
      <c r="H452" s="16" t="s">
        <v>448</v>
      </c>
      <c r="I452" s="16" t="s">
        <v>32</v>
      </c>
      <c r="J452" s="16" t="s">
        <v>32</v>
      </c>
      <c r="K452" s="16" t="s">
        <v>32</v>
      </c>
      <c r="L452" s="16" t="s">
        <v>32</v>
      </c>
      <c r="M452" s="16" t="s">
        <v>32</v>
      </c>
      <c r="N452" s="16" t="s">
        <v>32</v>
      </c>
      <c r="O452" s="16" t="s">
        <v>32</v>
      </c>
      <c r="P452" s="16" t="s">
        <v>32</v>
      </c>
      <c r="Q452" s="16" t="s">
        <v>32</v>
      </c>
      <c r="R452" s="16">
        <v>32.788167733713337</v>
      </c>
      <c r="S452" s="16">
        <v>170.20297031884004</v>
      </c>
      <c r="T452" s="30" t="s">
        <v>138</v>
      </c>
    </row>
    <row r="453" spans="1:20" x14ac:dyDescent="0.25">
      <c r="A453" s="16">
        <v>450</v>
      </c>
      <c r="B453" s="29">
        <v>6069370.1600000001</v>
      </c>
      <c r="C453" s="29">
        <v>589569.71</v>
      </c>
      <c r="D453" s="27" t="s">
        <v>424</v>
      </c>
      <c r="E453" s="15">
        <v>42891</v>
      </c>
      <c r="F453" s="16" t="s">
        <v>32</v>
      </c>
      <c r="G453" s="19" t="s">
        <v>56</v>
      </c>
      <c r="H453" s="16" t="s">
        <v>448</v>
      </c>
      <c r="I453" s="16" t="s">
        <v>32</v>
      </c>
      <c r="J453" s="16" t="s">
        <v>32</v>
      </c>
      <c r="K453" s="16" t="s">
        <v>32</v>
      </c>
      <c r="L453" s="16" t="s">
        <v>32</v>
      </c>
      <c r="M453" s="16" t="s">
        <v>32</v>
      </c>
      <c r="N453" s="16" t="s">
        <v>32</v>
      </c>
      <c r="O453" s="16" t="s">
        <v>32</v>
      </c>
      <c r="P453" s="16" t="s">
        <v>32</v>
      </c>
      <c r="Q453" s="16" t="s">
        <v>32</v>
      </c>
      <c r="R453" s="16">
        <v>32.788167733713337</v>
      </c>
      <c r="S453" s="16">
        <v>219.1502297569379</v>
      </c>
      <c r="T453" s="30" t="s">
        <v>138</v>
      </c>
    </row>
    <row r="454" spans="1:20" x14ac:dyDescent="0.25">
      <c r="A454" s="16">
        <v>451</v>
      </c>
      <c r="B454" s="29">
        <v>6069448.1299999999</v>
      </c>
      <c r="C454" s="29">
        <v>589442.81999999995</v>
      </c>
      <c r="D454" s="27" t="s">
        <v>424</v>
      </c>
      <c r="E454" s="15">
        <v>42891</v>
      </c>
      <c r="F454" s="16" t="s">
        <v>32</v>
      </c>
      <c r="G454" s="19" t="s">
        <v>56</v>
      </c>
      <c r="H454" s="16" t="s">
        <v>448</v>
      </c>
      <c r="I454" s="16" t="s">
        <v>32</v>
      </c>
      <c r="J454" s="16" t="s">
        <v>32</v>
      </c>
      <c r="K454" s="16" t="s">
        <v>32</v>
      </c>
      <c r="L454" s="16" t="s">
        <v>32</v>
      </c>
      <c r="M454" s="16" t="s">
        <v>32</v>
      </c>
      <c r="N454" s="16" t="s">
        <v>32</v>
      </c>
      <c r="O454" s="16" t="s">
        <v>32</v>
      </c>
      <c r="P454" s="16" t="s">
        <v>32</v>
      </c>
      <c r="Q454" s="16" t="s">
        <v>32</v>
      </c>
      <c r="R454" s="16">
        <v>32.788167733713337</v>
      </c>
      <c r="S454" s="16">
        <v>227.08478197448048</v>
      </c>
      <c r="T454" s="30" t="s">
        <v>138</v>
      </c>
    </row>
    <row r="455" spans="1:20" x14ac:dyDescent="0.25">
      <c r="A455" s="16">
        <v>452</v>
      </c>
      <c r="B455" s="29">
        <v>6069545.1600000001</v>
      </c>
      <c r="C455" s="29">
        <v>589337.23</v>
      </c>
      <c r="D455" s="27" t="s">
        <v>424</v>
      </c>
      <c r="E455" s="15">
        <v>42891</v>
      </c>
      <c r="F455" s="16" t="s">
        <v>32</v>
      </c>
      <c r="G455" s="19" t="s">
        <v>56</v>
      </c>
      <c r="H455" s="16" t="s">
        <v>448</v>
      </c>
      <c r="I455" s="16" t="s">
        <v>32</v>
      </c>
      <c r="J455" s="16" t="s">
        <v>32</v>
      </c>
      <c r="K455" s="16" t="s">
        <v>32</v>
      </c>
      <c r="L455" s="16" t="s">
        <v>32</v>
      </c>
      <c r="M455" s="16" t="s">
        <v>32</v>
      </c>
      <c r="N455" s="16" t="s">
        <v>32</v>
      </c>
      <c r="O455" s="16" t="s">
        <v>32</v>
      </c>
      <c r="P455" s="16" t="s">
        <v>32</v>
      </c>
      <c r="Q455" s="16" t="s">
        <v>32</v>
      </c>
      <c r="R455" s="16">
        <v>32.916066000000001</v>
      </c>
      <c r="S455" s="16">
        <v>258.88888888888886</v>
      </c>
      <c r="T455" s="30" t="s">
        <v>138</v>
      </c>
    </row>
    <row r="456" spans="1:20" x14ac:dyDescent="0.25">
      <c r="A456" s="16">
        <v>453</v>
      </c>
      <c r="B456" s="29">
        <v>6069617.8200000003</v>
      </c>
      <c r="C456" s="29">
        <v>589198.84</v>
      </c>
      <c r="D456" s="27" t="s">
        <v>424</v>
      </c>
      <c r="E456" s="15">
        <v>42891</v>
      </c>
      <c r="F456" s="16" t="s">
        <v>32</v>
      </c>
      <c r="G456" s="19" t="s">
        <v>56</v>
      </c>
      <c r="H456" s="16" t="s">
        <v>448</v>
      </c>
      <c r="I456" s="16" t="s">
        <v>32</v>
      </c>
      <c r="J456" s="16" t="s">
        <v>32</v>
      </c>
      <c r="K456" s="16" t="s">
        <v>32</v>
      </c>
      <c r="L456" s="16" t="s">
        <v>32</v>
      </c>
      <c r="M456" s="16" t="s">
        <v>32</v>
      </c>
      <c r="N456" s="16" t="s">
        <v>32</v>
      </c>
      <c r="O456" s="16" t="s">
        <v>32</v>
      </c>
      <c r="P456" s="16" t="s">
        <v>32</v>
      </c>
      <c r="Q456" s="16" t="s">
        <v>32</v>
      </c>
      <c r="R456" s="16">
        <v>32.916066000000001</v>
      </c>
      <c r="S456" s="16">
        <v>196.66666666666666</v>
      </c>
      <c r="T456" s="30" t="s">
        <v>138</v>
      </c>
    </row>
    <row r="457" spans="1:20" x14ac:dyDescent="0.25">
      <c r="A457" s="16">
        <v>454</v>
      </c>
      <c r="B457" s="29">
        <v>6069689.5899999999</v>
      </c>
      <c r="C457" s="29">
        <v>589069.68000000005</v>
      </c>
      <c r="D457" s="27" t="s">
        <v>424</v>
      </c>
      <c r="E457" s="15">
        <v>42891</v>
      </c>
      <c r="F457" s="16" t="s">
        <v>32</v>
      </c>
      <c r="G457" s="19" t="s">
        <v>56</v>
      </c>
      <c r="H457" s="16" t="s">
        <v>448</v>
      </c>
      <c r="I457" s="16" t="s">
        <v>32</v>
      </c>
      <c r="J457" s="16" t="s">
        <v>32</v>
      </c>
      <c r="K457" s="16" t="s">
        <v>32</v>
      </c>
      <c r="L457" s="16" t="s">
        <v>32</v>
      </c>
      <c r="M457" s="16" t="s">
        <v>32</v>
      </c>
      <c r="N457" s="16" t="s">
        <v>32</v>
      </c>
      <c r="O457" s="16" t="s">
        <v>32</v>
      </c>
      <c r="P457" s="16" t="s">
        <v>32</v>
      </c>
      <c r="Q457" s="16" t="s">
        <v>32</v>
      </c>
      <c r="R457" s="16">
        <v>32.916066000000001</v>
      </c>
      <c r="S457" s="16">
        <v>158.45970433953266</v>
      </c>
      <c r="T457" s="30" t="s">
        <v>138</v>
      </c>
    </row>
    <row r="458" spans="1:20" x14ac:dyDescent="0.25">
      <c r="A458" s="16">
        <v>455</v>
      </c>
      <c r="B458" s="29">
        <v>6069774.1299999999</v>
      </c>
      <c r="C458" s="29">
        <v>588943.82999999996</v>
      </c>
      <c r="D458" s="27" t="s">
        <v>424</v>
      </c>
      <c r="E458" s="15">
        <v>42891</v>
      </c>
      <c r="F458" s="16" t="s">
        <v>32</v>
      </c>
      <c r="G458" s="19" t="s">
        <v>56</v>
      </c>
      <c r="H458" s="16" t="s">
        <v>448</v>
      </c>
      <c r="I458" s="16" t="s">
        <v>32</v>
      </c>
      <c r="J458" s="16" t="s">
        <v>32</v>
      </c>
      <c r="K458" s="16" t="s">
        <v>32</v>
      </c>
      <c r="L458" s="16" t="s">
        <v>32</v>
      </c>
      <c r="M458" s="16" t="s">
        <v>32</v>
      </c>
      <c r="N458" s="16" t="s">
        <v>32</v>
      </c>
      <c r="O458" s="16" t="s">
        <v>32</v>
      </c>
      <c r="P458" s="16" t="s">
        <v>32</v>
      </c>
      <c r="Q458" s="16" t="s">
        <v>32</v>
      </c>
      <c r="R458" s="16">
        <v>32.916066000000001</v>
      </c>
      <c r="S458" s="16">
        <v>131.66353677621285</v>
      </c>
      <c r="T458" s="30" t="s">
        <v>138</v>
      </c>
    </row>
    <row r="459" spans="1:20" x14ac:dyDescent="0.25">
      <c r="A459" s="16">
        <v>456</v>
      </c>
      <c r="B459" s="29">
        <v>6069888.9500000002</v>
      </c>
      <c r="C459" s="29">
        <v>588851.30000000005</v>
      </c>
      <c r="D459" s="27" t="s">
        <v>424</v>
      </c>
      <c r="E459" s="15">
        <v>42891</v>
      </c>
      <c r="F459" s="16" t="s">
        <v>32</v>
      </c>
      <c r="G459" s="19" t="s">
        <v>56</v>
      </c>
      <c r="H459" s="16" t="s">
        <v>448</v>
      </c>
      <c r="I459" s="16" t="s">
        <v>32</v>
      </c>
      <c r="J459" s="16" t="s">
        <v>32</v>
      </c>
      <c r="K459" s="16" t="s">
        <v>32</v>
      </c>
      <c r="L459" s="16" t="s">
        <v>32</v>
      </c>
      <c r="M459" s="16" t="s">
        <v>32</v>
      </c>
      <c r="N459" s="16" t="s">
        <v>32</v>
      </c>
      <c r="O459" s="16" t="s">
        <v>32</v>
      </c>
      <c r="P459" s="16" t="s">
        <v>32</v>
      </c>
      <c r="Q459" s="16" t="s">
        <v>32</v>
      </c>
      <c r="R459" s="16">
        <v>32.916066000000001</v>
      </c>
      <c r="S459" s="16">
        <v>246.31826741996241</v>
      </c>
      <c r="T459" s="30" t="s">
        <v>138</v>
      </c>
    </row>
    <row r="460" spans="1:20" x14ac:dyDescent="0.25">
      <c r="A460" s="16">
        <v>457</v>
      </c>
      <c r="B460" s="29">
        <v>6070014.71</v>
      </c>
      <c r="C460" s="29">
        <v>588766.35</v>
      </c>
      <c r="D460" s="27" t="s">
        <v>424</v>
      </c>
      <c r="E460" s="15">
        <v>42891</v>
      </c>
      <c r="F460" s="16" t="s">
        <v>32</v>
      </c>
      <c r="G460" s="19" t="s">
        <v>56</v>
      </c>
      <c r="H460" s="16" t="s">
        <v>448</v>
      </c>
      <c r="I460" s="16" t="s">
        <v>32</v>
      </c>
      <c r="J460" s="16" t="s">
        <v>32</v>
      </c>
      <c r="K460" s="16" t="s">
        <v>32</v>
      </c>
      <c r="L460" s="16" t="s">
        <v>32</v>
      </c>
      <c r="M460" s="16" t="s">
        <v>32</v>
      </c>
      <c r="N460" s="16" t="s">
        <v>32</v>
      </c>
      <c r="O460" s="16" t="s">
        <v>32</v>
      </c>
      <c r="P460" s="16" t="s">
        <v>32</v>
      </c>
      <c r="Q460" s="16" t="s">
        <v>32</v>
      </c>
      <c r="R460" s="16">
        <v>32.916066000000001</v>
      </c>
      <c r="S460" s="16">
        <v>133.14500941619585</v>
      </c>
      <c r="T460" s="30" t="s">
        <v>138</v>
      </c>
    </row>
    <row r="461" spans="1:20" x14ac:dyDescent="0.25">
      <c r="A461" s="16">
        <v>458</v>
      </c>
      <c r="B461" s="29">
        <v>6070123.3700000001</v>
      </c>
      <c r="C461" s="29">
        <v>588672.05000000005</v>
      </c>
      <c r="D461" s="27" t="s">
        <v>424</v>
      </c>
      <c r="E461" s="15">
        <v>42891</v>
      </c>
      <c r="F461" s="16" t="s">
        <v>32</v>
      </c>
      <c r="G461" s="19" t="s">
        <v>56</v>
      </c>
      <c r="H461" s="16" t="s">
        <v>448</v>
      </c>
      <c r="I461" s="16" t="s">
        <v>32</v>
      </c>
      <c r="J461" s="16" t="s">
        <v>32</v>
      </c>
      <c r="K461" s="16" t="s">
        <v>32</v>
      </c>
      <c r="L461" s="16" t="s">
        <v>32</v>
      </c>
      <c r="M461" s="16" t="s">
        <v>32</v>
      </c>
      <c r="N461" s="16" t="s">
        <v>32</v>
      </c>
      <c r="O461" s="16" t="s">
        <v>32</v>
      </c>
      <c r="P461" s="16" t="s">
        <v>32</v>
      </c>
      <c r="Q461" s="16" t="s">
        <v>32</v>
      </c>
      <c r="R461" s="16">
        <v>32.916066000000001</v>
      </c>
      <c r="S461" s="16">
        <v>168.01542335536666</v>
      </c>
      <c r="T461" s="30" t="s">
        <v>138</v>
      </c>
    </row>
    <row r="462" spans="1:20" x14ac:dyDescent="0.25">
      <c r="A462" s="16">
        <v>459</v>
      </c>
      <c r="B462" s="29">
        <v>6070224.7800000003</v>
      </c>
      <c r="C462" s="29">
        <v>588563.43999999994</v>
      </c>
      <c r="D462" s="27" t="s">
        <v>424</v>
      </c>
      <c r="E462" s="15">
        <v>42891</v>
      </c>
      <c r="F462" s="16" t="s">
        <v>32</v>
      </c>
      <c r="G462" s="19" t="s">
        <v>56</v>
      </c>
      <c r="H462" s="16" t="s">
        <v>448</v>
      </c>
      <c r="I462" s="16" t="s">
        <v>32</v>
      </c>
      <c r="J462" s="16" t="s">
        <v>32</v>
      </c>
      <c r="K462" s="16" t="s">
        <v>32</v>
      </c>
      <c r="L462" s="16" t="s">
        <v>32</v>
      </c>
      <c r="M462" s="16" t="s">
        <v>32</v>
      </c>
      <c r="N462" s="16" t="s">
        <v>32</v>
      </c>
      <c r="O462" s="16" t="s">
        <v>32</v>
      </c>
      <c r="P462" s="16" t="s">
        <v>32</v>
      </c>
      <c r="Q462" s="16" t="s">
        <v>32</v>
      </c>
      <c r="R462" s="16">
        <v>32.916066000000001</v>
      </c>
      <c r="S462" s="16">
        <v>196.38888888888889</v>
      </c>
      <c r="T462" s="30" t="s">
        <v>138</v>
      </c>
    </row>
    <row r="463" spans="1:20" x14ac:dyDescent="0.25">
      <c r="A463" s="16">
        <v>460</v>
      </c>
      <c r="B463" s="29">
        <v>6070315.8099999996</v>
      </c>
      <c r="C463" s="29">
        <v>588447.06999999995</v>
      </c>
      <c r="D463" s="27" t="s">
        <v>424</v>
      </c>
      <c r="E463" s="15">
        <v>42891</v>
      </c>
      <c r="F463" s="16" t="s">
        <v>32</v>
      </c>
      <c r="G463" s="19" t="s">
        <v>56</v>
      </c>
      <c r="H463" s="16" t="s">
        <v>448</v>
      </c>
      <c r="I463" s="16" t="s">
        <v>32</v>
      </c>
      <c r="J463" s="16" t="s">
        <v>32</v>
      </c>
      <c r="K463" s="16" t="s">
        <v>32</v>
      </c>
      <c r="L463" s="16" t="s">
        <v>32</v>
      </c>
      <c r="M463" s="16" t="s">
        <v>32</v>
      </c>
      <c r="N463" s="16" t="s">
        <v>32</v>
      </c>
      <c r="O463" s="16" t="s">
        <v>32</v>
      </c>
      <c r="P463" s="16" t="s">
        <v>32</v>
      </c>
      <c r="Q463" s="16" t="s">
        <v>32</v>
      </c>
      <c r="R463" s="16">
        <v>32.916066000000001</v>
      </c>
      <c r="S463" s="16">
        <v>156.44538606403009</v>
      </c>
      <c r="T463" s="30" t="s">
        <v>138</v>
      </c>
    </row>
    <row r="464" spans="1:20" x14ac:dyDescent="0.25">
      <c r="A464" s="16">
        <v>461</v>
      </c>
      <c r="B464" s="16">
        <v>6070312.1699999999</v>
      </c>
      <c r="C464" s="29">
        <v>588452.38</v>
      </c>
      <c r="D464" s="27" t="s">
        <v>424</v>
      </c>
      <c r="E464" s="15">
        <v>42891</v>
      </c>
      <c r="F464" s="16" t="s">
        <v>32</v>
      </c>
      <c r="G464" s="19" t="s">
        <v>56</v>
      </c>
      <c r="H464" s="16" t="s">
        <v>449</v>
      </c>
      <c r="I464" s="16" t="s">
        <v>32</v>
      </c>
      <c r="J464" s="16" t="s">
        <v>32</v>
      </c>
      <c r="K464" s="16" t="s">
        <v>32</v>
      </c>
      <c r="L464" s="16" t="s">
        <v>32</v>
      </c>
      <c r="M464" s="16" t="s">
        <v>32</v>
      </c>
      <c r="N464" s="16" t="s">
        <v>32</v>
      </c>
      <c r="O464" s="16" t="s">
        <v>32</v>
      </c>
      <c r="P464" s="16" t="s">
        <v>32</v>
      </c>
      <c r="Q464" s="16" t="s">
        <v>32</v>
      </c>
      <c r="R464" s="16">
        <v>685.01258308185072</v>
      </c>
      <c r="S464" s="16">
        <v>168.65034526051471</v>
      </c>
      <c r="T464" s="30" t="s">
        <v>138</v>
      </c>
    </row>
    <row r="465" spans="1:20" x14ac:dyDescent="0.25">
      <c r="A465" s="16">
        <v>462</v>
      </c>
      <c r="B465" s="16">
        <v>6070247.96</v>
      </c>
      <c r="C465" s="29">
        <v>588523.82999999996</v>
      </c>
      <c r="D465" s="27" t="s">
        <v>424</v>
      </c>
      <c r="E465" s="15">
        <v>42891</v>
      </c>
      <c r="F465" s="16" t="s">
        <v>32</v>
      </c>
      <c r="G465" s="19" t="s">
        <v>56</v>
      </c>
      <c r="H465" s="16" t="s">
        <v>449</v>
      </c>
      <c r="I465" s="16" t="s">
        <v>32</v>
      </c>
      <c r="J465" s="16" t="s">
        <v>32</v>
      </c>
      <c r="K465" s="16" t="s">
        <v>32</v>
      </c>
      <c r="L465" s="16" t="s">
        <v>32</v>
      </c>
      <c r="M465" s="16" t="s">
        <v>32</v>
      </c>
      <c r="N465" s="16" t="s">
        <v>32</v>
      </c>
      <c r="O465" s="16" t="s">
        <v>32</v>
      </c>
      <c r="P465" s="16" t="s">
        <v>32</v>
      </c>
      <c r="Q465" s="16" t="s">
        <v>32</v>
      </c>
      <c r="R465" s="16">
        <v>801.24124493455133</v>
      </c>
      <c r="S465" s="16">
        <v>173.33333333333334</v>
      </c>
      <c r="T465" s="30" t="s">
        <v>138</v>
      </c>
    </row>
    <row r="466" spans="1:20" x14ac:dyDescent="0.25">
      <c r="A466" s="16">
        <v>463</v>
      </c>
      <c r="B466" s="16">
        <v>6070155.7300000004</v>
      </c>
      <c r="C466" s="29">
        <v>588643.56999999995</v>
      </c>
      <c r="D466" s="27" t="s">
        <v>424</v>
      </c>
      <c r="E466" s="15">
        <v>42891</v>
      </c>
      <c r="F466" s="16" t="s">
        <v>32</v>
      </c>
      <c r="G466" s="19" t="s">
        <v>56</v>
      </c>
      <c r="H466" s="16" t="s">
        <v>449</v>
      </c>
      <c r="I466" s="16" t="s">
        <v>32</v>
      </c>
      <c r="J466" s="16" t="s">
        <v>32</v>
      </c>
      <c r="K466" s="16" t="s">
        <v>32</v>
      </c>
      <c r="L466" s="16" t="s">
        <v>32</v>
      </c>
      <c r="M466" s="16" t="s">
        <v>32</v>
      </c>
      <c r="N466" s="16" t="s">
        <v>32</v>
      </c>
      <c r="O466" s="16" t="s">
        <v>32</v>
      </c>
      <c r="P466" s="16" t="s">
        <v>32</v>
      </c>
      <c r="Q466" s="16" t="s">
        <v>32</v>
      </c>
      <c r="R466" s="16">
        <v>591.35719959101959</v>
      </c>
      <c r="S466" s="16">
        <v>114.12161103275351</v>
      </c>
      <c r="T466" s="30" t="s">
        <v>138</v>
      </c>
    </row>
    <row r="467" spans="1:20" x14ac:dyDescent="0.25">
      <c r="A467" s="16">
        <v>464</v>
      </c>
      <c r="B467" s="16">
        <v>6070045.6100000003</v>
      </c>
      <c r="C467" s="29">
        <v>588723.87</v>
      </c>
      <c r="D467" s="27" t="s">
        <v>424</v>
      </c>
      <c r="E467" s="15">
        <v>42891</v>
      </c>
      <c r="F467" s="16" t="s">
        <v>32</v>
      </c>
      <c r="G467" s="19" t="s">
        <v>56</v>
      </c>
      <c r="H467" s="16" t="s">
        <v>449</v>
      </c>
      <c r="I467" s="16" t="s">
        <v>32</v>
      </c>
      <c r="J467" s="16" t="s">
        <v>32</v>
      </c>
      <c r="K467" s="16" t="s">
        <v>32</v>
      </c>
      <c r="L467" s="16" t="s">
        <v>32</v>
      </c>
      <c r="M467" s="16" t="s">
        <v>32</v>
      </c>
      <c r="N467" s="16" t="s">
        <v>32</v>
      </c>
      <c r="O467" s="16" t="s">
        <v>32</v>
      </c>
      <c r="P467" s="16" t="s">
        <v>32</v>
      </c>
      <c r="Q467" s="16" t="s">
        <v>32</v>
      </c>
      <c r="R467" s="16">
        <v>934.55412080970314</v>
      </c>
      <c r="S467" s="16">
        <v>240.33994334277617</v>
      </c>
      <c r="T467" s="30" t="s">
        <v>138</v>
      </c>
    </row>
    <row r="468" spans="1:20" x14ac:dyDescent="0.25">
      <c r="A468" s="16">
        <v>465</v>
      </c>
      <c r="B468" s="16">
        <v>6069931.2800000003</v>
      </c>
      <c r="C468" s="29">
        <v>588815.48</v>
      </c>
      <c r="D468" s="27" t="s">
        <v>424</v>
      </c>
      <c r="E468" s="15">
        <v>42891</v>
      </c>
      <c r="F468" s="16" t="s">
        <v>32</v>
      </c>
      <c r="G468" s="19" t="s">
        <v>56</v>
      </c>
      <c r="H468" s="16" t="s">
        <v>449</v>
      </c>
      <c r="I468" s="16" t="s">
        <v>32</v>
      </c>
      <c r="J468" s="16" t="s">
        <v>32</v>
      </c>
      <c r="K468" s="16" t="s">
        <v>32</v>
      </c>
      <c r="L468" s="16" t="s">
        <v>32</v>
      </c>
      <c r="M468" s="16" t="s">
        <v>32</v>
      </c>
      <c r="N468" s="16" t="s">
        <v>32</v>
      </c>
      <c r="O468" s="16" t="s">
        <v>32</v>
      </c>
      <c r="P468" s="16" t="s">
        <v>32</v>
      </c>
      <c r="Q468" s="16" t="s">
        <v>32</v>
      </c>
      <c r="R468" s="16">
        <v>873.11928816683428</v>
      </c>
      <c r="S468" s="16">
        <v>199.17060119609692</v>
      </c>
      <c r="T468" s="30" t="s">
        <v>138</v>
      </c>
    </row>
    <row r="469" spans="1:20" x14ac:dyDescent="0.25">
      <c r="A469" s="16">
        <v>466</v>
      </c>
      <c r="B469" s="16">
        <v>6069806.9100000001</v>
      </c>
      <c r="C469" s="29">
        <v>588907.46</v>
      </c>
      <c r="D469" s="27" t="s">
        <v>424</v>
      </c>
      <c r="E469" s="15">
        <v>42891</v>
      </c>
      <c r="F469" s="16" t="s">
        <v>32</v>
      </c>
      <c r="G469" s="19" t="s">
        <v>56</v>
      </c>
      <c r="H469" s="16" t="s">
        <v>449</v>
      </c>
      <c r="I469" s="16" t="s">
        <v>32</v>
      </c>
      <c r="J469" s="16" t="s">
        <v>32</v>
      </c>
      <c r="K469" s="16" t="s">
        <v>32</v>
      </c>
      <c r="L469" s="16" t="s">
        <v>32</v>
      </c>
      <c r="M469" s="16" t="s">
        <v>32</v>
      </c>
      <c r="N469" s="16" t="s">
        <v>32</v>
      </c>
      <c r="O469" s="16" t="s">
        <v>32</v>
      </c>
      <c r="P469" s="16" t="s">
        <v>32</v>
      </c>
      <c r="Q469" s="16" t="s">
        <v>32</v>
      </c>
      <c r="R469" s="16">
        <v>554.77515538105888</v>
      </c>
      <c r="S469" s="16">
        <v>103.47969782813979</v>
      </c>
      <c r="T469" s="30" t="s">
        <v>138</v>
      </c>
    </row>
    <row r="470" spans="1:20" x14ac:dyDescent="0.25">
      <c r="A470" s="16">
        <v>467</v>
      </c>
      <c r="B470" s="16">
        <v>6069707.0800000001</v>
      </c>
      <c r="C470" s="29">
        <v>589027.01</v>
      </c>
      <c r="D470" s="27" t="s">
        <v>424</v>
      </c>
      <c r="E470" s="15">
        <v>42891</v>
      </c>
      <c r="F470" s="16" t="s">
        <v>32</v>
      </c>
      <c r="G470" s="19" t="s">
        <v>56</v>
      </c>
      <c r="H470" s="16" t="s">
        <v>449</v>
      </c>
      <c r="I470" s="16" t="s">
        <v>32</v>
      </c>
      <c r="J470" s="16" t="s">
        <v>32</v>
      </c>
      <c r="K470" s="16" t="s">
        <v>32</v>
      </c>
      <c r="L470" s="16" t="s">
        <v>32</v>
      </c>
      <c r="M470" s="16" t="s">
        <v>32</v>
      </c>
      <c r="N470" s="16" t="s">
        <v>32</v>
      </c>
      <c r="O470" s="16" t="s">
        <v>32</v>
      </c>
      <c r="P470" s="16" t="s">
        <v>32</v>
      </c>
      <c r="Q470" s="16" t="s">
        <v>32</v>
      </c>
      <c r="R470" s="16">
        <v>914.40030428296461</v>
      </c>
      <c r="S470" s="16">
        <v>197.51111111111109</v>
      </c>
      <c r="T470" s="30" t="s">
        <v>138</v>
      </c>
    </row>
    <row r="471" spans="1:20" x14ac:dyDescent="0.25">
      <c r="A471" s="16">
        <v>468</v>
      </c>
      <c r="B471" s="16">
        <v>6069629.4400000004</v>
      </c>
      <c r="C471" s="29">
        <v>589148.22</v>
      </c>
      <c r="D471" s="27" t="s">
        <v>424</v>
      </c>
      <c r="E471" s="15">
        <v>42891</v>
      </c>
      <c r="F471" s="16" t="s">
        <v>32</v>
      </c>
      <c r="G471" s="19" t="s">
        <v>56</v>
      </c>
      <c r="H471" s="16" t="s">
        <v>449</v>
      </c>
      <c r="I471" s="16" t="s">
        <v>32</v>
      </c>
      <c r="J471" s="16" t="s">
        <v>32</v>
      </c>
      <c r="K471" s="16" t="s">
        <v>32</v>
      </c>
      <c r="L471" s="16" t="s">
        <v>32</v>
      </c>
      <c r="M471" s="16" t="s">
        <v>32</v>
      </c>
      <c r="N471" s="16" t="s">
        <v>32</v>
      </c>
      <c r="O471" s="16" t="s">
        <v>32</v>
      </c>
      <c r="P471" s="16" t="s">
        <v>32</v>
      </c>
      <c r="Q471" s="16" t="s">
        <v>32</v>
      </c>
      <c r="R471" s="16">
        <v>721.48497074360353</v>
      </c>
      <c r="S471" s="16">
        <v>205.02442868400311</v>
      </c>
      <c r="T471" s="30" t="s">
        <v>138</v>
      </c>
    </row>
    <row r="472" spans="1:20" x14ac:dyDescent="0.25">
      <c r="A472" s="16">
        <v>469</v>
      </c>
      <c r="B472" s="16">
        <v>6069552.5099999998</v>
      </c>
      <c r="C472" s="29">
        <v>589271.77</v>
      </c>
      <c r="D472" s="27" t="s">
        <v>424</v>
      </c>
      <c r="E472" s="15">
        <v>42891</v>
      </c>
      <c r="F472" s="16" t="s">
        <v>32</v>
      </c>
      <c r="G472" s="19" t="s">
        <v>56</v>
      </c>
      <c r="H472" s="16" t="s">
        <v>449</v>
      </c>
      <c r="I472" s="16" t="s">
        <v>32</v>
      </c>
      <c r="J472" s="16" t="s">
        <v>32</v>
      </c>
      <c r="K472" s="16" t="s">
        <v>32</v>
      </c>
      <c r="L472" s="16" t="s">
        <v>32</v>
      </c>
      <c r="M472" s="16" t="s">
        <v>32</v>
      </c>
      <c r="N472" s="16" t="s">
        <v>32</v>
      </c>
      <c r="O472" s="16" t="s">
        <v>32</v>
      </c>
      <c r="P472" s="16" t="s">
        <v>32</v>
      </c>
      <c r="Q472" s="16" t="s">
        <v>32</v>
      </c>
      <c r="R472" s="16">
        <v>641.40937635891157</v>
      </c>
      <c r="S472" s="16">
        <v>122.9854254818994</v>
      </c>
      <c r="T472" s="30" t="s">
        <v>138</v>
      </c>
    </row>
    <row r="473" spans="1:20" x14ac:dyDescent="0.25">
      <c r="A473" s="16">
        <v>470</v>
      </c>
      <c r="B473" s="16">
        <v>6069489.1200000001</v>
      </c>
      <c r="C473" s="29">
        <v>589404.55000000005</v>
      </c>
      <c r="D473" s="27" t="s">
        <v>424</v>
      </c>
      <c r="E473" s="15">
        <v>42891</v>
      </c>
      <c r="F473" s="16" t="s">
        <v>32</v>
      </c>
      <c r="G473" s="19" t="s">
        <v>56</v>
      </c>
      <c r="H473" s="16" t="s">
        <v>449</v>
      </c>
      <c r="I473" s="16" t="s">
        <v>32</v>
      </c>
      <c r="J473" s="16" t="s">
        <v>32</v>
      </c>
      <c r="K473" s="16" t="s">
        <v>32</v>
      </c>
      <c r="L473" s="16" t="s">
        <v>32</v>
      </c>
      <c r="M473" s="16" t="s">
        <v>32</v>
      </c>
      <c r="N473" s="16" t="s">
        <v>32</v>
      </c>
      <c r="O473" s="16" t="s">
        <v>32</v>
      </c>
      <c r="P473" s="16" t="s">
        <v>32</v>
      </c>
      <c r="Q473" s="16" t="s">
        <v>32</v>
      </c>
      <c r="R473" s="16">
        <v>32.916066000000001</v>
      </c>
      <c r="S473" s="16">
        <v>223.96690307328601</v>
      </c>
      <c r="T473" s="30" t="s">
        <v>138</v>
      </c>
    </row>
    <row r="474" spans="1:20" x14ac:dyDescent="0.25">
      <c r="A474" s="16">
        <v>471</v>
      </c>
      <c r="B474" s="16">
        <v>6069386.1699999999</v>
      </c>
      <c r="C474" s="29">
        <v>589517.25</v>
      </c>
      <c r="D474" s="27" t="s">
        <v>424</v>
      </c>
      <c r="E474" s="15">
        <v>42891</v>
      </c>
      <c r="F474" s="16" t="s">
        <v>32</v>
      </c>
      <c r="G474" s="19" t="s">
        <v>56</v>
      </c>
      <c r="H474" s="16" t="s">
        <v>449</v>
      </c>
      <c r="I474" s="16" t="s">
        <v>32</v>
      </c>
      <c r="J474" s="16" t="s">
        <v>32</v>
      </c>
      <c r="K474" s="16" t="s">
        <v>32</v>
      </c>
      <c r="L474" s="16" t="s">
        <v>32</v>
      </c>
      <c r="M474" s="16" t="s">
        <v>32</v>
      </c>
      <c r="N474" s="16" t="s">
        <v>32</v>
      </c>
      <c r="O474" s="16" t="s">
        <v>32</v>
      </c>
      <c r="P474" s="16" t="s">
        <v>32</v>
      </c>
      <c r="Q474" s="16" t="s">
        <v>32</v>
      </c>
      <c r="R474" s="16">
        <v>32.916066000000001</v>
      </c>
      <c r="S474" s="16">
        <v>159.58353202988397</v>
      </c>
      <c r="T474" s="30" t="s">
        <v>138</v>
      </c>
    </row>
    <row r="475" spans="1:20" x14ac:dyDescent="0.25">
      <c r="A475" s="16">
        <v>472</v>
      </c>
      <c r="B475" s="16">
        <v>6069325.2800000003</v>
      </c>
      <c r="C475" s="29">
        <v>589654.28</v>
      </c>
      <c r="D475" s="27" t="s">
        <v>424</v>
      </c>
      <c r="E475" s="15">
        <v>42891</v>
      </c>
      <c r="F475" s="16" t="s">
        <v>32</v>
      </c>
      <c r="G475" s="19" t="s">
        <v>56</v>
      </c>
      <c r="H475" s="16" t="s">
        <v>449</v>
      </c>
      <c r="I475" s="16" t="s">
        <v>32</v>
      </c>
      <c r="J475" s="16" t="s">
        <v>32</v>
      </c>
      <c r="K475" s="16" t="s">
        <v>32</v>
      </c>
      <c r="L475" s="16" t="s">
        <v>32</v>
      </c>
      <c r="M475" s="16" t="s">
        <v>32</v>
      </c>
      <c r="N475" s="16" t="s">
        <v>32</v>
      </c>
      <c r="O475" s="16" t="s">
        <v>32</v>
      </c>
      <c r="P475" s="16" t="s">
        <v>32</v>
      </c>
      <c r="Q475" s="16" t="s">
        <v>32</v>
      </c>
      <c r="R475" s="16">
        <v>32.916066000000001</v>
      </c>
      <c r="S475" s="16">
        <v>163.56468366383379</v>
      </c>
      <c r="T475" s="30" t="s">
        <v>138</v>
      </c>
    </row>
    <row r="476" spans="1:20" x14ac:dyDescent="0.25">
      <c r="A476" s="16">
        <v>473</v>
      </c>
      <c r="B476" s="16">
        <v>6069275.8200000003</v>
      </c>
      <c r="C476" s="29">
        <v>589798.04</v>
      </c>
      <c r="D476" s="27" t="s">
        <v>424</v>
      </c>
      <c r="E476" s="15">
        <v>42891</v>
      </c>
      <c r="F476" s="16" t="s">
        <v>32</v>
      </c>
      <c r="G476" s="19" t="s">
        <v>56</v>
      </c>
      <c r="H476" s="16" t="s">
        <v>449</v>
      </c>
      <c r="I476" s="16" t="s">
        <v>32</v>
      </c>
      <c r="J476" s="16" t="s">
        <v>32</v>
      </c>
      <c r="K476" s="16" t="s">
        <v>32</v>
      </c>
      <c r="L476" s="16" t="s">
        <v>32</v>
      </c>
      <c r="M476" s="16" t="s">
        <v>32</v>
      </c>
      <c r="N476" s="16" t="s">
        <v>32</v>
      </c>
      <c r="O476" s="16" t="s">
        <v>32</v>
      </c>
      <c r="P476" s="16" t="s">
        <v>32</v>
      </c>
      <c r="Q476" s="16" t="s">
        <v>32</v>
      </c>
      <c r="R476" s="16">
        <v>32.916066000000001</v>
      </c>
      <c r="S476" s="16">
        <v>168.88888888888889</v>
      </c>
      <c r="T476" s="30" t="s">
        <v>138</v>
      </c>
    </row>
    <row r="477" spans="1:20" x14ac:dyDescent="0.25">
      <c r="A477" s="16">
        <v>474</v>
      </c>
      <c r="B477" s="16">
        <v>6069226.3899999997</v>
      </c>
      <c r="C477" s="29">
        <v>589932.91</v>
      </c>
      <c r="D477" s="27" t="s">
        <v>424</v>
      </c>
      <c r="E477" s="15">
        <v>42891</v>
      </c>
      <c r="F477" s="16" t="s">
        <v>32</v>
      </c>
      <c r="G477" s="19" t="s">
        <v>56</v>
      </c>
      <c r="H477" s="16" t="s">
        <v>449</v>
      </c>
      <c r="I477" s="16" t="s">
        <v>32</v>
      </c>
      <c r="J477" s="16" t="s">
        <v>32</v>
      </c>
      <c r="K477" s="16" t="s">
        <v>32</v>
      </c>
      <c r="L477" s="16" t="s">
        <v>32</v>
      </c>
      <c r="M477" s="16" t="s">
        <v>32</v>
      </c>
      <c r="N477" s="16" t="s">
        <v>32</v>
      </c>
      <c r="O477" s="16" t="s">
        <v>32</v>
      </c>
      <c r="P477" s="16" t="s">
        <v>32</v>
      </c>
      <c r="Q477" s="16" t="s">
        <v>32</v>
      </c>
      <c r="R477" s="16">
        <v>32.916066000000001</v>
      </c>
      <c r="S477" s="16">
        <v>77.667922159447571</v>
      </c>
      <c r="T477" s="30" t="s">
        <v>138</v>
      </c>
    </row>
    <row r="478" spans="1:20" x14ac:dyDescent="0.25">
      <c r="A478" s="16">
        <v>475</v>
      </c>
      <c r="B478" s="16">
        <v>6069185.9400000004</v>
      </c>
      <c r="C478" s="29">
        <v>590083.87</v>
      </c>
      <c r="D478" s="27" t="s">
        <v>424</v>
      </c>
      <c r="E478" s="15">
        <v>42891</v>
      </c>
      <c r="F478" s="16" t="s">
        <v>32</v>
      </c>
      <c r="G478" s="19" t="s">
        <v>56</v>
      </c>
      <c r="H478" s="16" t="s">
        <v>449</v>
      </c>
      <c r="I478" s="16" t="s">
        <v>32</v>
      </c>
      <c r="J478" s="16" t="s">
        <v>32</v>
      </c>
      <c r="K478" s="16" t="s">
        <v>32</v>
      </c>
      <c r="L478" s="16" t="s">
        <v>32</v>
      </c>
      <c r="M478" s="16" t="s">
        <v>32</v>
      </c>
      <c r="N478" s="16" t="s">
        <v>32</v>
      </c>
      <c r="O478" s="16" t="s">
        <v>32</v>
      </c>
      <c r="P478" s="16" t="s">
        <v>32</v>
      </c>
      <c r="Q478" s="16" t="s">
        <v>32</v>
      </c>
      <c r="R478" s="16">
        <v>32.916066000000001</v>
      </c>
      <c r="S478" s="16">
        <v>222.22222222222223</v>
      </c>
      <c r="T478" s="30" t="s">
        <v>138</v>
      </c>
    </row>
    <row r="479" spans="1:20" x14ac:dyDescent="0.25">
      <c r="A479" s="16">
        <v>476</v>
      </c>
      <c r="B479" s="16">
        <v>6069123.8499999996</v>
      </c>
      <c r="C479" s="29">
        <v>590206.97</v>
      </c>
      <c r="D479" s="27" t="s">
        <v>424</v>
      </c>
      <c r="E479" s="15">
        <v>42891</v>
      </c>
      <c r="F479" s="16" t="s">
        <v>32</v>
      </c>
      <c r="G479" s="19" t="s">
        <v>56</v>
      </c>
      <c r="H479" s="16" t="s">
        <v>449</v>
      </c>
      <c r="I479" s="16" t="s">
        <v>32</v>
      </c>
      <c r="J479" s="16" t="s">
        <v>32</v>
      </c>
      <c r="K479" s="16" t="s">
        <v>32</v>
      </c>
      <c r="L479" s="16" t="s">
        <v>32</v>
      </c>
      <c r="M479" s="16" t="s">
        <v>32</v>
      </c>
      <c r="N479" s="16" t="s">
        <v>32</v>
      </c>
      <c r="O479" s="16" t="s">
        <v>32</v>
      </c>
      <c r="P479" s="16" t="s">
        <v>32</v>
      </c>
      <c r="Q479" s="16" t="s">
        <v>32</v>
      </c>
      <c r="R479" s="16">
        <v>32.916066000000001</v>
      </c>
      <c r="S479" s="16">
        <v>131.2968209002203</v>
      </c>
      <c r="T479" s="30" t="s">
        <v>138</v>
      </c>
    </row>
    <row r="480" spans="1:20" x14ac:dyDescent="0.25">
      <c r="A480" s="16">
        <v>477</v>
      </c>
      <c r="B480" s="16">
        <v>6068977.7300000004</v>
      </c>
      <c r="C480" s="29">
        <v>590209.34</v>
      </c>
      <c r="D480" s="27" t="s">
        <v>424</v>
      </c>
      <c r="E480" s="15">
        <v>42891</v>
      </c>
      <c r="F480" s="16" t="s">
        <v>32</v>
      </c>
      <c r="G480" s="19" t="s">
        <v>56</v>
      </c>
      <c r="H480" s="16" t="s">
        <v>449</v>
      </c>
      <c r="I480" s="16" t="s">
        <v>32</v>
      </c>
      <c r="J480" s="16" t="s">
        <v>32</v>
      </c>
      <c r="K480" s="16" t="s">
        <v>32</v>
      </c>
      <c r="L480" s="16" t="s">
        <v>32</v>
      </c>
      <c r="M480" s="16" t="s">
        <v>32</v>
      </c>
      <c r="N480" s="16" t="s">
        <v>32</v>
      </c>
      <c r="O480" s="16" t="s">
        <v>32</v>
      </c>
      <c r="P480" s="16" t="s">
        <v>32</v>
      </c>
      <c r="Q480" s="16" t="s">
        <v>32</v>
      </c>
      <c r="R480" s="16">
        <v>32.916066000000001</v>
      </c>
      <c r="S480" s="16">
        <v>168.65034526051474</v>
      </c>
      <c r="T480" s="30" t="s">
        <v>138</v>
      </c>
    </row>
    <row r="481" spans="1:20" x14ac:dyDescent="0.25">
      <c r="A481" s="16">
        <v>478</v>
      </c>
      <c r="B481" s="16">
        <v>6068825.9800000004</v>
      </c>
      <c r="C481" s="29">
        <v>590159.68000000005</v>
      </c>
      <c r="D481" s="27" t="s">
        <v>424</v>
      </c>
      <c r="E481" s="15">
        <v>42891</v>
      </c>
      <c r="F481" s="16" t="s">
        <v>32</v>
      </c>
      <c r="G481" s="19" t="s">
        <v>56</v>
      </c>
      <c r="H481" s="16" t="s">
        <v>449</v>
      </c>
      <c r="I481" s="16" t="s">
        <v>32</v>
      </c>
      <c r="J481" s="16" t="s">
        <v>32</v>
      </c>
      <c r="K481" s="16" t="s">
        <v>32</v>
      </c>
      <c r="L481" s="16" t="s">
        <v>32</v>
      </c>
      <c r="M481" s="16" t="s">
        <v>32</v>
      </c>
      <c r="N481" s="16" t="s">
        <v>32</v>
      </c>
      <c r="O481" s="16" t="s">
        <v>32</v>
      </c>
      <c r="P481" s="16" t="s">
        <v>32</v>
      </c>
      <c r="Q481" s="16" t="s">
        <v>32</v>
      </c>
      <c r="R481" s="16">
        <v>32.916066000000001</v>
      </c>
      <c r="S481" s="16">
        <v>170.62842814605858</v>
      </c>
      <c r="T481" s="30" t="s">
        <v>138</v>
      </c>
    </row>
    <row r="482" spans="1:20" x14ac:dyDescent="0.25">
      <c r="A482" s="16">
        <v>479</v>
      </c>
      <c r="B482" s="16">
        <v>6068726.2000000002</v>
      </c>
      <c r="C482" s="29">
        <v>590054.96</v>
      </c>
      <c r="D482" s="27" t="s">
        <v>424</v>
      </c>
      <c r="E482" s="15">
        <v>42891</v>
      </c>
      <c r="F482" s="16" t="s">
        <v>32</v>
      </c>
      <c r="G482" s="19" t="s">
        <v>56</v>
      </c>
      <c r="H482" s="16" t="s">
        <v>449</v>
      </c>
      <c r="I482" s="16" t="s">
        <v>32</v>
      </c>
      <c r="J482" s="16" t="s">
        <v>32</v>
      </c>
      <c r="K482" s="16" t="s">
        <v>32</v>
      </c>
      <c r="L482" s="16" t="s">
        <v>32</v>
      </c>
      <c r="M482" s="16" t="s">
        <v>32</v>
      </c>
      <c r="N482" s="16" t="s">
        <v>32</v>
      </c>
      <c r="O482" s="16" t="s">
        <v>32</v>
      </c>
      <c r="P482" s="16" t="s">
        <v>32</v>
      </c>
      <c r="Q482" s="16" t="s">
        <v>32</v>
      </c>
      <c r="R482" s="16">
        <v>32.916066000000001</v>
      </c>
      <c r="S482" s="16">
        <v>152.90079924776686</v>
      </c>
      <c r="T482" s="30" t="s">
        <v>138</v>
      </c>
    </row>
    <row r="483" spans="1:20" x14ac:dyDescent="0.25">
      <c r="A483" s="16">
        <v>480</v>
      </c>
      <c r="B483" s="16">
        <v>6068603.21</v>
      </c>
      <c r="C483" s="29">
        <v>589993.74</v>
      </c>
      <c r="D483" s="27" t="s">
        <v>424</v>
      </c>
      <c r="E483" s="15">
        <v>42891</v>
      </c>
      <c r="F483" s="16" t="s">
        <v>32</v>
      </c>
      <c r="G483" s="19" t="s">
        <v>56</v>
      </c>
      <c r="H483" s="16" t="s">
        <v>449</v>
      </c>
      <c r="I483" s="16" t="s">
        <v>32</v>
      </c>
      <c r="J483" s="16" t="s">
        <v>32</v>
      </c>
      <c r="K483" s="16" t="s">
        <v>32</v>
      </c>
      <c r="L483" s="16" t="s">
        <v>32</v>
      </c>
      <c r="M483" s="16" t="s">
        <v>32</v>
      </c>
      <c r="N483" s="16" t="s">
        <v>32</v>
      </c>
      <c r="O483" s="16" t="s">
        <v>32</v>
      </c>
      <c r="P483" s="16" t="s">
        <v>32</v>
      </c>
      <c r="Q483" s="16" t="s">
        <v>32</v>
      </c>
      <c r="R483" s="16">
        <v>32.916066000000001</v>
      </c>
      <c r="S483" s="16">
        <v>156.44538606403015</v>
      </c>
      <c r="T483" s="30" t="s">
        <v>138</v>
      </c>
    </row>
    <row r="484" spans="1:20" x14ac:dyDescent="0.25">
      <c r="A484" s="16">
        <v>481</v>
      </c>
      <c r="B484" s="16">
        <v>6068449.9699999997</v>
      </c>
      <c r="C484" s="29">
        <v>589998.87</v>
      </c>
      <c r="D484" s="27" t="s">
        <v>424</v>
      </c>
      <c r="E484" s="15">
        <v>42891</v>
      </c>
      <c r="F484" s="16" t="s">
        <v>32</v>
      </c>
      <c r="G484" s="19" t="s">
        <v>56</v>
      </c>
      <c r="H484" s="16" t="s">
        <v>449</v>
      </c>
      <c r="I484" s="16" t="s">
        <v>32</v>
      </c>
      <c r="J484" s="16" t="s">
        <v>32</v>
      </c>
      <c r="K484" s="16" t="s">
        <v>32</v>
      </c>
      <c r="L484" s="16" t="s">
        <v>32</v>
      </c>
      <c r="M484" s="16" t="s">
        <v>32</v>
      </c>
      <c r="N484" s="16" t="s">
        <v>32</v>
      </c>
      <c r="O484" s="16" t="s">
        <v>32</v>
      </c>
      <c r="P484" s="16" t="s">
        <v>32</v>
      </c>
      <c r="Q484" s="16" t="s">
        <v>32</v>
      </c>
      <c r="R484" s="16">
        <v>32.916066000000001</v>
      </c>
      <c r="S484" s="16">
        <v>117.77777777777777</v>
      </c>
      <c r="T484" s="30" t="s">
        <v>138</v>
      </c>
    </row>
    <row r="485" spans="1:20" x14ac:dyDescent="0.25">
      <c r="A485" s="16">
        <v>482</v>
      </c>
      <c r="B485" s="16">
        <v>6068293.6399999997</v>
      </c>
      <c r="C485" s="29">
        <v>590038.73</v>
      </c>
      <c r="D485" s="27" t="s">
        <v>424</v>
      </c>
      <c r="E485" s="15">
        <v>42891</v>
      </c>
      <c r="F485" s="16" t="s">
        <v>32</v>
      </c>
      <c r="G485" s="19" t="s">
        <v>56</v>
      </c>
      <c r="H485" s="16" t="s">
        <v>449</v>
      </c>
      <c r="I485" s="16" t="s">
        <v>32</v>
      </c>
      <c r="J485" s="16" t="s">
        <v>32</v>
      </c>
      <c r="K485" s="16" t="s">
        <v>32</v>
      </c>
      <c r="L485" s="16" t="s">
        <v>32</v>
      </c>
      <c r="M485" s="16" t="s">
        <v>32</v>
      </c>
      <c r="N485" s="16" t="s">
        <v>32</v>
      </c>
      <c r="O485" s="16" t="s">
        <v>32</v>
      </c>
      <c r="P485" s="16" t="s">
        <v>32</v>
      </c>
      <c r="Q485" s="16" t="s">
        <v>32</v>
      </c>
      <c r="R485" s="16">
        <v>32.916066000000001</v>
      </c>
      <c r="S485" s="16">
        <v>258.12707444286394</v>
      </c>
      <c r="T485" s="30" t="s">
        <v>138</v>
      </c>
    </row>
    <row r="486" spans="1:20" x14ac:dyDescent="0.25">
      <c r="A486" s="16">
        <v>483</v>
      </c>
      <c r="B486" s="16">
        <v>6068171.0199999996</v>
      </c>
      <c r="C486" s="29">
        <v>590075.41</v>
      </c>
      <c r="D486" s="27" t="s">
        <v>424</v>
      </c>
      <c r="E486" s="15">
        <v>42891</v>
      </c>
      <c r="F486" s="16" t="s">
        <v>32</v>
      </c>
      <c r="G486" s="19" t="s">
        <v>56</v>
      </c>
      <c r="H486" s="16" t="s">
        <v>449</v>
      </c>
      <c r="I486" s="16" t="s">
        <v>32</v>
      </c>
      <c r="J486" s="16" t="s">
        <v>32</v>
      </c>
      <c r="K486" s="16" t="s">
        <v>32</v>
      </c>
      <c r="L486" s="16" t="s">
        <v>32</v>
      </c>
      <c r="M486" s="16" t="s">
        <v>32</v>
      </c>
      <c r="N486" s="16" t="s">
        <v>32</v>
      </c>
      <c r="O486" s="16" t="s">
        <v>32</v>
      </c>
      <c r="P486" s="16" t="s">
        <v>32</v>
      </c>
      <c r="Q486" s="16" t="s">
        <v>32</v>
      </c>
      <c r="R486" s="16">
        <v>32.916066000000001</v>
      </c>
      <c r="S486" s="16">
        <v>209.70338983050846</v>
      </c>
      <c r="T486" s="30" t="s">
        <v>138</v>
      </c>
    </row>
    <row r="487" spans="1:20" x14ac:dyDescent="0.25">
      <c r="A487" s="16">
        <v>484</v>
      </c>
      <c r="B487" s="16">
        <v>6068026.4100000001</v>
      </c>
      <c r="C487" s="29">
        <v>590123.59</v>
      </c>
      <c r="D487" s="27" t="s">
        <v>424</v>
      </c>
      <c r="E487" s="15">
        <v>42891</v>
      </c>
      <c r="F487" s="16" t="s">
        <v>32</v>
      </c>
      <c r="G487" s="19" t="s">
        <v>56</v>
      </c>
      <c r="H487" s="16" t="s">
        <v>449</v>
      </c>
      <c r="I487" s="16" t="s">
        <v>32</v>
      </c>
      <c r="J487" s="16" t="s">
        <v>32</v>
      </c>
      <c r="K487" s="16" t="s">
        <v>32</v>
      </c>
      <c r="L487" s="16" t="s">
        <v>32</v>
      </c>
      <c r="M487" s="16" t="s">
        <v>32</v>
      </c>
      <c r="N487" s="16" t="s">
        <v>32</v>
      </c>
      <c r="O487" s="16" t="s">
        <v>32</v>
      </c>
      <c r="P487" s="16" t="s">
        <v>32</v>
      </c>
      <c r="Q487" s="16" t="s">
        <v>32</v>
      </c>
      <c r="R487" s="16">
        <v>32.916066000000001</v>
      </c>
      <c r="S487" s="16">
        <v>113.17325800376649</v>
      </c>
      <c r="T487" s="30" t="s">
        <v>138</v>
      </c>
    </row>
    <row r="488" spans="1:20" x14ac:dyDescent="0.25">
      <c r="A488" s="16">
        <v>485</v>
      </c>
      <c r="B488" s="16">
        <v>6067879.5300000003</v>
      </c>
      <c r="C488" s="29">
        <v>590157.93999999994</v>
      </c>
      <c r="D488" s="27" t="s">
        <v>424</v>
      </c>
      <c r="E488" s="15">
        <v>42891</v>
      </c>
      <c r="F488" s="16" t="s">
        <v>32</v>
      </c>
      <c r="G488" s="19" t="s">
        <v>56</v>
      </c>
      <c r="H488" s="16" t="s">
        <v>449</v>
      </c>
      <c r="I488" s="16" t="s">
        <v>32</v>
      </c>
      <c r="J488" s="16" t="s">
        <v>32</v>
      </c>
      <c r="K488" s="16" t="s">
        <v>32</v>
      </c>
      <c r="L488" s="16" t="s">
        <v>32</v>
      </c>
      <c r="M488" s="16" t="s">
        <v>32</v>
      </c>
      <c r="N488" s="16" t="s">
        <v>32</v>
      </c>
      <c r="O488" s="16" t="s">
        <v>32</v>
      </c>
      <c r="P488" s="16" t="s">
        <v>32</v>
      </c>
      <c r="Q488" s="16" t="s">
        <v>32</v>
      </c>
      <c r="R488" s="16">
        <v>32.788167733713337</v>
      </c>
      <c r="S488" s="16">
        <v>87.882579445675631</v>
      </c>
      <c r="T488" s="30" t="s">
        <v>138</v>
      </c>
    </row>
    <row r="489" spans="1:20" x14ac:dyDescent="0.25">
      <c r="A489" s="16">
        <v>486</v>
      </c>
      <c r="B489" s="16">
        <v>6067737.3499999996</v>
      </c>
      <c r="C489" s="29">
        <v>590210.52</v>
      </c>
      <c r="D489" s="27" t="s">
        <v>424</v>
      </c>
      <c r="E489" s="15">
        <v>42891</v>
      </c>
      <c r="F489" s="16" t="s">
        <v>32</v>
      </c>
      <c r="G489" s="19" t="s">
        <v>56</v>
      </c>
      <c r="H489" s="16" t="s">
        <v>449</v>
      </c>
      <c r="I489" s="16" t="s">
        <v>32</v>
      </c>
      <c r="J489" s="16" t="s">
        <v>32</v>
      </c>
      <c r="K489" s="16" t="s">
        <v>32</v>
      </c>
      <c r="L489" s="16" t="s">
        <v>32</v>
      </c>
      <c r="M489" s="16" t="s">
        <v>32</v>
      </c>
      <c r="N489" s="16" t="s">
        <v>32</v>
      </c>
      <c r="O489" s="16" t="s">
        <v>32</v>
      </c>
      <c r="P489" s="16" t="s">
        <v>32</v>
      </c>
      <c r="Q489" s="16" t="s">
        <v>32</v>
      </c>
      <c r="R489" s="16">
        <v>32.788167733713337</v>
      </c>
      <c r="S489" s="16">
        <v>144.00498369113396</v>
      </c>
      <c r="T489" s="30" t="s">
        <v>138</v>
      </c>
    </row>
    <row r="490" spans="1:20" x14ac:dyDescent="0.25">
      <c r="A490" s="16">
        <v>487</v>
      </c>
      <c r="B490" s="16">
        <v>6067642.2300000004</v>
      </c>
      <c r="C490" s="29">
        <v>590327.72</v>
      </c>
      <c r="D490" s="27" t="s">
        <v>424</v>
      </c>
      <c r="E490" s="15">
        <v>42891</v>
      </c>
      <c r="F490" s="16" t="s">
        <v>32</v>
      </c>
      <c r="G490" s="19" t="s">
        <v>56</v>
      </c>
      <c r="H490" s="16" t="s">
        <v>449</v>
      </c>
      <c r="I490" s="16" t="s">
        <v>32</v>
      </c>
      <c r="J490" s="16" t="s">
        <v>32</v>
      </c>
      <c r="K490" s="16" t="s">
        <v>32</v>
      </c>
      <c r="L490" s="16" t="s">
        <v>32</v>
      </c>
      <c r="M490" s="16" t="s">
        <v>32</v>
      </c>
      <c r="N490" s="16" t="s">
        <v>32</v>
      </c>
      <c r="O490" s="16" t="s">
        <v>32</v>
      </c>
      <c r="P490" s="16" t="s">
        <v>32</v>
      </c>
      <c r="Q490" s="16" t="s">
        <v>32</v>
      </c>
      <c r="R490" s="16">
        <v>32.788167733713337</v>
      </c>
      <c r="S490" s="16">
        <v>127.74938902466118</v>
      </c>
      <c r="T490" s="30" t="s">
        <v>138</v>
      </c>
    </row>
    <row r="491" spans="1:20" x14ac:dyDescent="0.25">
      <c r="A491" s="16">
        <v>488</v>
      </c>
      <c r="B491" s="16">
        <v>6067564.2800000003</v>
      </c>
      <c r="C491" s="29">
        <v>590449.46</v>
      </c>
      <c r="D491" s="27" t="s">
        <v>424</v>
      </c>
      <c r="E491" s="15">
        <v>42891</v>
      </c>
      <c r="F491" s="16" t="s">
        <v>32</v>
      </c>
      <c r="G491" s="19" t="s">
        <v>56</v>
      </c>
      <c r="H491" s="16" t="s">
        <v>449</v>
      </c>
      <c r="I491" s="16" t="s">
        <v>32</v>
      </c>
      <c r="J491" s="16" t="s">
        <v>32</v>
      </c>
      <c r="K491" s="16" t="s">
        <v>32</v>
      </c>
      <c r="L491" s="16" t="s">
        <v>32</v>
      </c>
      <c r="M491" s="16" t="s">
        <v>32</v>
      </c>
      <c r="N491" s="16" t="s">
        <v>32</v>
      </c>
      <c r="O491" s="16" t="s">
        <v>32</v>
      </c>
      <c r="P491" s="16" t="s">
        <v>32</v>
      </c>
      <c r="Q491" s="16" t="s">
        <v>32</v>
      </c>
      <c r="R491" s="16">
        <v>32.788167733713337</v>
      </c>
      <c r="S491" s="16">
        <v>145.72934059979116</v>
      </c>
      <c r="T491" s="30" t="s">
        <v>138</v>
      </c>
    </row>
    <row r="492" spans="1:20" x14ac:dyDescent="0.25">
      <c r="A492" s="16">
        <v>489</v>
      </c>
      <c r="B492" s="16">
        <v>6067515.75</v>
      </c>
      <c r="C492" s="29">
        <v>590594.78</v>
      </c>
      <c r="D492" s="27" t="s">
        <v>424</v>
      </c>
      <c r="E492" s="15">
        <v>42891</v>
      </c>
      <c r="F492" s="16" t="s">
        <v>32</v>
      </c>
      <c r="G492" s="19" t="s">
        <v>56</v>
      </c>
      <c r="H492" s="16" t="s">
        <v>449</v>
      </c>
      <c r="I492" s="16" t="s">
        <v>32</v>
      </c>
      <c r="J492" s="16" t="s">
        <v>32</v>
      </c>
      <c r="K492" s="16" t="s">
        <v>32</v>
      </c>
      <c r="L492" s="16" t="s">
        <v>32</v>
      </c>
      <c r="M492" s="16" t="s">
        <v>32</v>
      </c>
      <c r="N492" s="16" t="s">
        <v>32</v>
      </c>
      <c r="O492" s="16" t="s">
        <v>32</v>
      </c>
      <c r="P492" s="16" t="s">
        <v>32</v>
      </c>
      <c r="Q492" s="16" t="s">
        <v>32</v>
      </c>
      <c r="R492" s="16">
        <v>32.788167733713337</v>
      </c>
      <c r="S492" s="16">
        <v>214.19482539233712</v>
      </c>
      <c r="T492" s="30" t="s">
        <v>138</v>
      </c>
    </row>
    <row r="493" spans="1:20" x14ac:dyDescent="0.25">
      <c r="A493" s="16">
        <v>490</v>
      </c>
      <c r="B493" s="16">
        <v>6067408.1200000001</v>
      </c>
      <c r="C493" s="29">
        <v>590698.44999999995</v>
      </c>
      <c r="D493" s="27" t="s">
        <v>424</v>
      </c>
      <c r="E493" s="15">
        <v>42891</v>
      </c>
      <c r="F493" s="16" t="s">
        <v>32</v>
      </c>
      <c r="G493" s="19" t="s">
        <v>56</v>
      </c>
      <c r="H493" s="16" t="s">
        <v>449</v>
      </c>
      <c r="I493" s="16" t="s">
        <v>32</v>
      </c>
      <c r="J493" s="16" t="s">
        <v>32</v>
      </c>
      <c r="K493" s="16" t="s">
        <v>32</v>
      </c>
      <c r="L493" s="16" t="s">
        <v>32</v>
      </c>
      <c r="M493" s="16" t="s">
        <v>32</v>
      </c>
      <c r="N493" s="16" t="s">
        <v>32</v>
      </c>
      <c r="O493" s="16" t="s">
        <v>32</v>
      </c>
      <c r="P493" s="16" t="s">
        <v>32</v>
      </c>
      <c r="Q493" s="16" t="s">
        <v>32</v>
      </c>
      <c r="R493" s="16">
        <v>32.788167733713337</v>
      </c>
      <c r="S493" s="16">
        <v>246.67601252929708</v>
      </c>
      <c r="T493" s="30" t="s">
        <v>138</v>
      </c>
    </row>
    <row r="494" spans="1:20" x14ac:dyDescent="0.25">
      <c r="A494" s="16">
        <v>491</v>
      </c>
      <c r="B494" s="16">
        <v>6067293.04</v>
      </c>
      <c r="C494" s="29">
        <v>590794.07999999996</v>
      </c>
      <c r="D494" s="27" t="s">
        <v>424</v>
      </c>
      <c r="E494" s="15">
        <v>42891</v>
      </c>
      <c r="F494" s="16" t="s">
        <v>32</v>
      </c>
      <c r="G494" s="19" t="s">
        <v>56</v>
      </c>
      <c r="H494" s="16" t="s">
        <v>449</v>
      </c>
      <c r="I494" s="16" t="s">
        <v>32</v>
      </c>
      <c r="J494" s="16" t="s">
        <v>32</v>
      </c>
      <c r="K494" s="16" t="s">
        <v>32</v>
      </c>
      <c r="L494" s="16" t="s">
        <v>32</v>
      </c>
      <c r="M494" s="16" t="s">
        <v>32</v>
      </c>
      <c r="N494" s="16" t="s">
        <v>32</v>
      </c>
      <c r="O494" s="16" t="s">
        <v>32</v>
      </c>
      <c r="P494" s="16" t="s">
        <v>32</v>
      </c>
      <c r="Q494" s="16" t="s">
        <v>32</v>
      </c>
      <c r="R494" s="16">
        <v>32.788167733713337</v>
      </c>
      <c r="S494" s="16">
        <v>221.54612875559073</v>
      </c>
      <c r="T494" s="30" t="s">
        <v>138</v>
      </c>
    </row>
    <row r="495" spans="1:20" x14ac:dyDescent="0.25">
      <c r="A495" s="16">
        <v>492</v>
      </c>
      <c r="B495" s="16">
        <v>6067180.0800000001</v>
      </c>
      <c r="C495" s="29">
        <v>590892.01</v>
      </c>
      <c r="D495" s="27" t="s">
        <v>424</v>
      </c>
      <c r="E495" s="15">
        <v>42891</v>
      </c>
      <c r="F495" s="16" t="s">
        <v>32</v>
      </c>
      <c r="G495" s="19" t="s">
        <v>56</v>
      </c>
      <c r="H495" s="16" t="s">
        <v>449</v>
      </c>
      <c r="I495" s="16" t="s">
        <v>32</v>
      </c>
      <c r="J495" s="16" t="s">
        <v>32</v>
      </c>
      <c r="K495" s="16" t="s">
        <v>32</v>
      </c>
      <c r="L495" s="16" t="s">
        <v>32</v>
      </c>
      <c r="M495" s="16" t="s">
        <v>32</v>
      </c>
      <c r="N495" s="16" t="s">
        <v>32</v>
      </c>
      <c r="O495" s="16" t="s">
        <v>32</v>
      </c>
      <c r="P495" s="16" t="s">
        <v>32</v>
      </c>
      <c r="Q495" s="16" t="s">
        <v>32</v>
      </c>
      <c r="R495" s="16">
        <v>32.788167733713337</v>
      </c>
      <c r="S495" s="16">
        <v>139.96889580093313</v>
      </c>
      <c r="T495" s="30" t="s">
        <v>138</v>
      </c>
    </row>
    <row r="496" spans="1:20" x14ac:dyDescent="0.25">
      <c r="A496" s="16">
        <v>493</v>
      </c>
      <c r="B496" s="16">
        <v>6067055.0899999999</v>
      </c>
      <c r="C496" s="29">
        <v>590951.64</v>
      </c>
      <c r="D496" s="27" t="s">
        <v>424</v>
      </c>
      <c r="E496" s="15">
        <v>42891</v>
      </c>
      <c r="F496" s="16" t="s">
        <v>32</v>
      </c>
      <c r="G496" s="19" t="s">
        <v>56</v>
      </c>
      <c r="H496" s="16" t="s">
        <v>449</v>
      </c>
      <c r="I496" s="16" t="s">
        <v>32</v>
      </c>
      <c r="J496" s="16" t="s">
        <v>32</v>
      </c>
      <c r="K496" s="16" t="s">
        <v>32</v>
      </c>
      <c r="L496" s="16" t="s">
        <v>32</v>
      </c>
      <c r="M496" s="16" t="s">
        <v>32</v>
      </c>
      <c r="N496" s="16" t="s">
        <v>32</v>
      </c>
      <c r="O496" s="16" t="s">
        <v>32</v>
      </c>
      <c r="P496" s="16" t="s">
        <v>32</v>
      </c>
      <c r="Q496" s="16" t="s">
        <v>32</v>
      </c>
      <c r="R496" s="16">
        <v>32.788167733713337</v>
      </c>
      <c r="S496" s="16">
        <v>102.34426973420449</v>
      </c>
      <c r="T496" s="30" t="s">
        <v>138</v>
      </c>
    </row>
    <row r="497" spans="1:20" x14ac:dyDescent="0.25">
      <c r="A497" s="16">
        <v>494</v>
      </c>
      <c r="B497" s="16">
        <v>6066906.2800000003</v>
      </c>
      <c r="C497" s="29">
        <v>590958.52</v>
      </c>
      <c r="D497" s="27" t="s">
        <v>424</v>
      </c>
      <c r="E497" s="15">
        <v>42891</v>
      </c>
      <c r="F497" s="16" t="s">
        <v>32</v>
      </c>
      <c r="G497" s="19" t="s">
        <v>56</v>
      </c>
      <c r="H497" s="16" t="s">
        <v>449</v>
      </c>
      <c r="I497" s="16" t="s">
        <v>32</v>
      </c>
      <c r="J497" s="16" t="s">
        <v>32</v>
      </c>
      <c r="K497" s="16" t="s">
        <v>32</v>
      </c>
      <c r="L497" s="16" t="s">
        <v>32</v>
      </c>
      <c r="M497" s="16" t="s">
        <v>32</v>
      </c>
      <c r="N497" s="16" t="s">
        <v>32</v>
      </c>
      <c r="O497" s="16" t="s">
        <v>32</v>
      </c>
      <c r="P497" s="16" t="s">
        <v>32</v>
      </c>
      <c r="Q497" s="16" t="s">
        <v>32</v>
      </c>
      <c r="R497" s="16">
        <v>32.788167733713337</v>
      </c>
      <c r="S497" s="16">
        <v>133.84662563248855</v>
      </c>
      <c r="T497" s="30" t="s">
        <v>138</v>
      </c>
    </row>
    <row r="498" spans="1:20" x14ac:dyDescent="0.25">
      <c r="A498" s="16">
        <v>495</v>
      </c>
      <c r="B498" s="16">
        <v>6066757.1600000001</v>
      </c>
      <c r="C498" s="29">
        <v>590940.56000000006</v>
      </c>
      <c r="D498" s="27" t="s">
        <v>424</v>
      </c>
      <c r="E498" s="15">
        <v>42891</v>
      </c>
      <c r="F498" s="16" t="s">
        <v>32</v>
      </c>
      <c r="G498" s="19" t="s">
        <v>56</v>
      </c>
      <c r="H498" s="16" t="s">
        <v>449</v>
      </c>
      <c r="I498" s="16" t="s">
        <v>32</v>
      </c>
      <c r="J498" s="16" t="s">
        <v>32</v>
      </c>
      <c r="K498" s="16" t="s">
        <v>32</v>
      </c>
      <c r="L498" s="16" t="s">
        <v>32</v>
      </c>
      <c r="M498" s="16" t="s">
        <v>32</v>
      </c>
      <c r="N498" s="16" t="s">
        <v>32</v>
      </c>
      <c r="O498" s="16" t="s">
        <v>32</v>
      </c>
      <c r="P498" s="16" t="s">
        <v>32</v>
      </c>
      <c r="Q498" s="16" t="s">
        <v>32</v>
      </c>
      <c r="R498" s="16">
        <v>32.788167733713337</v>
      </c>
      <c r="S498" s="16">
        <v>212.68428360536714</v>
      </c>
      <c r="T498" s="30" t="s">
        <v>138</v>
      </c>
    </row>
    <row r="499" spans="1:20" x14ac:dyDescent="0.25">
      <c r="A499" s="16">
        <v>496</v>
      </c>
      <c r="B499" s="16">
        <v>6066600.4400000004</v>
      </c>
      <c r="C499" s="29">
        <v>590942.53</v>
      </c>
      <c r="D499" s="27" t="s">
        <v>424</v>
      </c>
      <c r="E499" s="15">
        <v>42891</v>
      </c>
      <c r="F499" s="16" t="s">
        <v>32</v>
      </c>
      <c r="G499" s="19" t="s">
        <v>56</v>
      </c>
      <c r="H499" s="16" t="s">
        <v>449</v>
      </c>
      <c r="I499" s="16" t="s">
        <v>32</v>
      </c>
      <c r="J499" s="16" t="s">
        <v>32</v>
      </c>
      <c r="K499" s="16" t="s">
        <v>32</v>
      </c>
      <c r="L499" s="16" t="s">
        <v>32</v>
      </c>
      <c r="M499" s="16" t="s">
        <v>32</v>
      </c>
      <c r="N499" s="16" t="s">
        <v>32</v>
      </c>
      <c r="O499" s="16" t="s">
        <v>32</v>
      </c>
      <c r="P499" s="16" t="s">
        <v>32</v>
      </c>
      <c r="Q499" s="16" t="s">
        <v>32</v>
      </c>
      <c r="R499" s="16">
        <v>32.788167733713337</v>
      </c>
      <c r="S499" s="16">
        <v>56.654076871806268</v>
      </c>
      <c r="T499" s="30" t="s">
        <v>138</v>
      </c>
    </row>
    <row r="500" spans="1:20" x14ac:dyDescent="0.25">
      <c r="A500" s="16">
        <v>497</v>
      </c>
      <c r="B500" s="16">
        <v>6066458.4100000001</v>
      </c>
      <c r="C500" s="29">
        <v>590968.09</v>
      </c>
      <c r="D500" s="27" t="s">
        <v>424</v>
      </c>
      <c r="E500" s="15">
        <v>42891</v>
      </c>
      <c r="F500" s="16" t="s">
        <v>32</v>
      </c>
      <c r="G500" s="19" t="s">
        <v>56</v>
      </c>
      <c r="H500" s="16" t="s">
        <v>449</v>
      </c>
      <c r="I500" s="16" t="s">
        <v>32</v>
      </c>
      <c r="J500" s="16" t="s">
        <v>32</v>
      </c>
      <c r="K500" s="16" t="s">
        <v>32</v>
      </c>
      <c r="L500" s="16" t="s">
        <v>32</v>
      </c>
      <c r="M500" s="16" t="s">
        <v>32</v>
      </c>
      <c r="N500" s="16" t="s">
        <v>32</v>
      </c>
      <c r="O500" s="16" t="s">
        <v>32</v>
      </c>
      <c r="P500" s="16" t="s">
        <v>32</v>
      </c>
      <c r="Q500" s="16" t="s">
        <v>32</v>
      </c>
      <c r="R500" s="16">
        <v>32.788167733713337</v>
      </c>
      <c r="S500" s="16">
        <v>121.34642468578753</v>
      </c>
      <c r="T500" s="30" t="s">
        <v>138</v>
      </c>
    </row>
    <row r="501" spans="1:20" x14ac:dyDescent="0.25">
      <c r="A501" s="16">
        <v>498</v>
      </c>
      <c r="B501" s="16">
        <v>6066307.6399999997</v>
      </c>
      <c r="C501" s="29">
        <v>590958.42000000004</v>
      </c>
      <c r="D501" s="27" t="s">
        <v>424</v>
      </c>
      <c r="E501" s="15">
        <v>42891</v>
      </c>
      <c r="F501" s="16" t="s">
        <v>32</v>
      </c>
      <c r="G501" s="19" t="s">
        <v>56</v>
      </c>
      <c r="H501" s="16" t="s">
        <v>449</v>
      </c>
      <c r="I501" s="16" t="s">
        <v>32</v>
      </c>
      <c r="J501" s="16" t="s">
        <v>32</v>
      </c>
      <c r="K501" s="16" t="s">
        <v>32</v>
      </c>
      <c r="L501" s="16" t="s">
        <v>32</v>
      </c>
      <c r="M501" s="16" t="s">
        <v>32</v>
      </c>
      <c r="N501" s="16" t="s">
        <v>32</v>
      </c>
      <c r="O501" s="16" t="s">
        <v>32</v>
      </c>
      <c r="P501" s="16" t="s">
        <v>32</v>
      </c>
      <c r="Q501" s="16" t="s">
        <v>32</v>
      </c>
      <c r="R501" s="16">
        <v>32.788167733713337</v>
      </c>
      <c r="S501" s="16">
        <v>194.12666613947681</v>
      </c>
      <c r="T501" s="30" t="s">
        <v>138</v>
      </c>
    </row>
    <row r="502" spans="1:20" x14ac:dyDescent="0.25">
      <c r="A502" s="16">
        <v>499</v>
      </c>
      <c r="B502" s="16">
        <v>6066238.3399999999</v>
      </c>
      <c r="C502" s="29">
        <v>590941.34</v>
      </c>
      <c r="D502" s="27" t="s">
        <v>424</v>
      </c>
      <c r="E502" s="15">
        <v>42891</v>
      </c>
      <c r="F502" s="16" t="s">
        <v>32</v>
      </c>
      <c r="G502" s="19" t="s">
        <v>56</v>
      </c>
      <c r="H502" s="16" t="s">
        <v>449</v>
      </c>
      <c r="I502" s="16" t="s">
        <v>32</v>
      </c>
      <c r="J502" s="16" t="s">
        <v>32</v>
      </c>
      <c r="K502" s="16" t="s">
        <v>32</v>
      </c>
      <c r="L502" s="16" t="s">
        <v>32</v>
      </c>
      <c r="M502" s="16" t="s">
        <v>32</v>
      </c>
      <c r="N502" s="16" t="s">
        <v>32</v>
      </c>
      <c r="O502" s="16" t="s">
        <v>32</v>
      </c>
      <c r="P502" s="16" t="s">
        <v>32</v>
      </c>
      <c r="Q502" s="16" t="s">
        <v>32</v>
      </c>
      <c r="R502" s="16">
        <v>32.788167733713337</v>
      </c>
      <c r="S502" s="16">
        <v>54.432348367029547</v>
      </c>
      <c r="T502" s="30" t="s">
        <v>138</v>
      </c>
    </row>
    <row r="503" spans="1:20" x14ac:dyDescent="0.25">
      <c r="A503" s="16">
        <v>500</v>
      </c>
      <c r="B503" s="29">
        <v>6062827.9900000002</v>
      </c>
      <c r="C503" s="29">
        <v>582496.75</v>
      </c>
      <c r="D503" s="27" t="s">
        <v>424</v>
      </c>
      <c r="E503" s="15">
        <v>42899</v>
      </c>
      <c r="F503" s="16" t="s">
        <v>32</v>
      </c>
      <c r="G503" s="19" t="s">
        <v>56</v>
      </c>
      <c r="H503" s="16" t="s">
        <v>450</v>
      </c>
      <c r="I503" s="16" t="s">
        <v>32</v>
      </c>
      <c r="J503" s="16" t="s">
        <v>32</v>
      </c>
      <c r="K503" s="16" t="s">
        <v>32</v>
      </c>
      <c r="L503" s="16" t="s">
        <v>32</v>
      </c>
      <c r="M503" s="16" t="s">
        <v>32</v>
      </c>
      <c r="N503" s="16" t="s">
        <v>32</v>
      </c>
      <c r="O503" s="16" t="s">
        <v>32</v>
      </c>
      <c r="P503" s="16" t="s">
        <v>32</v>
      </c>
      <c r="Q503" s="16" t="s">
        <v>32</v>
      </c>
      <c r="R503" s="16">
        <v>401.83692068806874</v>
      </c>
      <c r="S503" s="16">
        <v>104.08730377813353</v>
      </c>
      <c r="T503" s="30" t="s">
        <v>451</v>
      </c>
    </row>
    <row r="504" spans="1:20" x14ac:dyDescent="0.25">
      <c r="A504" s="16">
        <v>501</v>
      </c>
      <c r="B504" s="29">
        <v>6062868.8499999996</v>
      </c>
      <c r="C504" s="29">
        <v>582357.61</v>
      </c>
      <c r="D504" s="27" t="s">
        <v>424</v>
      </c>
      <c r="E504" s="15">
        <v>42899</v>
      </c>
      <c r="F504" s="16" t="s">
        <v>32</v>
      </c>
      <c r="G504" s="19" t="s">
        <v>56</v>
      </c>
      <c r="H504" s="16" t="s">
        <v>450</v>
      </c>
      <c r="I504" s="16" t="s">
        <v>32</v>
      </c>
      <c r="J504" s="16" t="s">
        <v>32</v>
      </c>
      <c r="K504" s="16" t="s">
        <v>32</v>
      </c>
      <c r="L504" s="16" t="s">
        <v>32</v>
      </c>
      <c r="M504" s="16" t="s">
        <v>32</v>
      </c>
      <c r="N504" s="16" t="s">
        <v>32</v>
      </c>
      <c r="O504" s="16" t="s">
        <v>32</v>
      </c>
      <c r="P504" s="16" t="s">
        <v>32</v>
      </c>
      <c r="Q504" s="16" t="s">
        <v>32</v>
      </c>
      <c r="R504" s="16">
        <v>365.68947863358608</v>
      </c>
      <c r="S504" s="16">
        <v>76.004343105320302</v>
      </c>
      <c r="T504" s="30" t="s">
        <v>451</v>
      </c>
    </row>
    <row r="505" spans="1:20" x14ac:dyDescent="0.25">
      <c r="A505" s="16">
        <v>502</v>
      </c>
      <c r="B505" s="29">
        <v>6062947.3499999996</v>
      </c>
      <c r="C505" s="29">
        <v>582216.24</v>
      </c>
      <c r="D505" s="27" t="s">
        <v>424</v>
      </c>
      <c r="E505" s="15">
        <v>42899</v>
      </c>
      <c r="F505" s="16" t="s">
        <v>32</v>
      </c>
      <c r="G505" s="19" t="s">
        <v>56</v>
      </c>
      <c r="H505" s="16" t="s">
        <v>450</v>
      </c>
      <c r="I505" s="16" t="s">
        <v>32</v>
      </c>
      <c r="J505" s="16" t="s">
        <v>32</v>
      </c>
      <c r="K505" s="16" t="s">
        <v>32</v>
      </c>
      <c r="L505" s="16" t="s">
        <v>32</v>
      </c>
      <c r="M505" s="16" t="s">
        <v>32</v>
      </c>
      <c r="N505" s="16" t="s">
        <v>32</v>
      </c>
      <c r="O505" s="16" t="s">
        <v>32</v>
      </c>
      <c r="P505" s="16" t="s">
        <v>32</v>
      </c>
      <c r="Q505" s="16" t="s">
        <v>32</v>
      </c>
      <c r="R505" s="16">
        <v>311.35007819405718</v>
      </c>
      <c r="S505" s="16">
        <v>73.832790445168285</v>
      </c>
      <c r="T505" s="30" t="s">
        <v>451</v>
      </c>
    </row>
    <row r="506" spans="1:20" x14ac:dyDescent="0.25">
      <c r="A506" s="16">
        <v>503</v>
      </c>
      <c r="B506" s="29">
        <v>6063021.9400000004</v>
      </c>
      <c r="C506" s="29">
        <v>582090.31000000006</v>
      </c>
      <c r="D506" s="27" t="s">
        <v>424</v>
      </c>
      <c r="E506" s="15">
        <v>42899</v>
      </c>
      <c r="F506" s="16" t="s">
        <v>32</v>
      </c>
      <c r="G506" s="19" t="s">
        <v>56</v>
      </c>
      <c r="H506" s="16" t="s">
        <v>450</v>
      </c>
      <c r="I506" s="16" t="s">
        <v>32</v>
      </c>
      <c r="J506" s="16" t="s">
        <v>32</v>
      </c>
      <c r="K506" s="16" t="s">
        <v>32</v>
      </c>
      <c r="L506" s="16" t="s">
        <v>32</v>
      </c>
      <c r="M506" s="16" t="s">
        <v>32</v>
      </c>
      <c r="N506" s="16" t="s">
        <v>32</v>
      </c>
      <c r="O506" s="16" t="s">
        <v>32</v>
      </c>
      <c r="P506" s="16" t="s">
        <v>32</v>
      </c>
      <c r="Q506" s="16" t="s">
        <v>32</v>
      </c>
      <c r="R506" s="16">
        <v>313.84343440600998</v>
      </c>
      <c r="S506" s="16">
        <v>79.14972058128906</v>
      </c>
      <c r="T506" s="30" t="s">
        <v>451</v>
      </c>
    </row>
    <row r="507" spans="1:20" x14ac:dyDescent="0.25">
      <c r="A507" s="16">
        <v>504</v>
      </c>
      <c r="B507" s="29">
        <v>6063087.8799999999</v>
      </c>
      <c r="C507" s="29">
        <v>581958.5</v>
      </c>
      <c r="D507" s="27" t="s">
        <v>424</v>
      </c>
      <c r="E507" s="15">
        <v>42899</v>
      </c>
      <c r="F507" s="16" t="s">
        <v>32</v>
      </c>
      <c r="G507" s="19" t="s">
        <v>56</v>
      </c>
      <c r="H507" s="16" t="s">
        <v>450</v>
      </c>
      <c r="I507" s="16" t="s">
        <v>32</v>
      </c>
      <c r="J507" s="16" t="s">
        <v>32</v>
      </c>
      <c r="K507" s="16" t="s">
        <v>32</v>
      </c>
      <c r="L507" s="16" t="s">
        <v>32</v>
      </c>
      <c r="M507" s="16" t="s">
        <v>32</v>
      </c>
      <c r="N507" s="16" t="s">
        <v>32</v>
      </c>
      <c r="O507" s="16" t="s">
        <v>32</v>
      </c>
      <c r="P507" s="16" t="s">
        <v>32</v>
      </c>
      <c r="Q507" s="16" t="s">
        <v>32</v>
      </c>
      <c r="R507" s="16">
        <v>473.98488473759522</v>
      </c>
      <c r="S507" s="16">
        <v>137.97878321801804</v>
      </c>
      <c r="T507" s="30" t="s">
        <v>451</v>
      </c>
    </row>
    <row r="508" spans="1:20" x14ac:dyDescent="0.25">
      <c r="A508" s="16">
        <v>505</v>
      </c>
      <c r="B508" s="29">
        <v>6063148.8600000003</v>
      </c>
      <c r="C508" s="29">
        <v>581816.39</v>
      </c>
      <c r="D508" s="27" t="s">
        <v>424</v>
      </c>
      <c r="E508" s="15">
        <v>42899</v>
      </c>
      <c r="F508" s="16" t="s">
        <v>32</v>
      </c>
      <c r="G508" s="19" t="s">
        <v>56</v>
      </c>
      <c r="H508" s="16" t="s">
        <v>450</v>
      </c>
      <c r="I508" s="16" t="s">
        <v>32</v>
      </c>
      <c r="J508" s="16" t="s">
        <v>32</v>
      </c>
      <c r="K508" s="16" t="s">
        <v>32</v>
      </c>
      <c r="L508" s="16" t="s">
        <v>32</v>
      </c>
      <c r="M508" s="16" t="s">
        <v>32</v>
      </c>
      <c r="N508" s="16" t="s">
        <v>32</v>
      </c>
      <c r="O508" s="16" t="s">
        <v>32</v>
      </c>
      <c r="P508" s="16" t="s">
        <v>32</v>
      </c>
      <c r="Q508" s="16" t="s">
        <v>32</v>
      </c>
      <c r="R508" s="16">
        <v>305.04408577780407</v>
      </c>
      <c r="S508" s="16">
        <v>75.896992338222404</v>
      </c>
      <c r="T508" s="30" t="s">
        <v>451</v>
      </c>
    </row>
    <row r="509" spans="1:20" x14ac:dyDescent="0.25">
      <c r="A509" s="16">
        <v>506</v>
      </c>
      <c r="B509" s="29">
        <v>6063183.6500000004</v>
      </c>
      <c r="C509" s="29">
        <v>581670.85</v>
      </c>
      <c r="D509" s="27" t="s">
        <v>424</v>
      </c>
      <c r="E509" s="15">
        <v>42899</v>
      </c>
      <c r="F509" s="16" t="s">
        <v>32</v>
      </c>
      <c r="G509" s="19" t="s">
        <v>56</v>
      </c>
      <c r="H509" s="16" t="s">
        <v>450</v>
      </c>
      <c r="I509" s="16" t="s">
        <v>32</v>
      </c>
      <c r="J509" s="16" t="s">
        <v>32</v>
      </c>
      <c r="K509" s="16" t="s">
        <v>32</v>
      </c>
      <c r="L509" s="16" t="s">
        <v>32</v>
      </c>
      <c r="M509" s="16" t="s">
        <v>32</v>
      </c>
      <c r="N509" s="16" t="s">
        <v>32</v>
      </c>
      <c r="O509" s="16" t="s">
        <v>32</v>
      </c>
      <c r="P509" s="16" t="s">
        <v>32</v>
      </c>
      <c r="Q509" s="16" t="s">
        <v>32</v>
      </c>
      <c r="R509" s="16">
        <v>297.29139215803076</v>
      </c>
      <c r="S509" s="16">
        <v>59.549242023985116</v>
      </c>
      <c r="T509" s="30" t="s">
        <v>451</v>
      </c>
    </row>
    <row r="510" spans="1:20" x14ac:dyDescent="0.25">
      <c r="A510" s="16">
        <v>507</v>
      </c>
      <c r="B510" s="29">
        <v>6063221.96</v>
      </c>
      <c r="C510" s="29">
        <v>581530.48</v>
      </c>
      <c r="D510" s="27" t="s">
        <v>424</v>
      </c>
      <c r="E510" s="15">
        <v>42899</v>
      </c>
      <c r="F510" s="16" t="s">
        <v>32</v>
      </c>
      <c r="G510" s="19" t="s">
        <v>56</v>
      </c>
      <c r="H510" s="16" t="s">
        <v>450</v>
      </c>
      <c r="I510" s="16" t="s">
        <v>32</v>
      </c>
      <c r="J510" s="16" t="s">
        <v>32</v>
      </c>
      <c r="K510" s="16" t="s">
        <v>32</v>
      </c>
      <c r="L510" s="16" t="s">
        <v>32</v>
      </c>
      <c r="M510" s="16" t="s">
        <v>32</v>
      </c>
      <c r="N510" s="16" t="s">
        <v>32</v>
      </c>
      <c r="O510" s="16" t="s">
        <v>32</v>
      </c>
      <c r="P510" s="16" t="s">
        <v>32</v>
      </c>
      <c r="Q510" s="16" t="s">
        <v>32</v>
      </c>
      <c r="R510" s="16">
        <v>392.68028028364677</v>
      </c>
      <c r="S510" s="16">
        <v>68.50079818401602</v>
      </c>
      <c r="T510" s="30" t="s">
        <v>451</v>
      </c>
    </row>
    <row r="511" spans="1:20" x14ac:dyDescent="0.25">
      <c r="A511" s="16">
        <v>508</v>
      </c>
      <c r="B511" s="16">
        <v>6063166.5499999998</v>
      </c>
      <c r="C511" s="29">
        <v>581534.98</v>
      </c>
      <c r="D511" s="27" t="s">
        <v>424</v>
      </c>
      <c r="E511" s="15">
        <v>42899</v>
      </c>
      <c r="F511" s="16" t="s">
        <v>32</v>
      </c>
      <c r="G511" s="19" t="s">
        <v>56</v>
      </c>
      <c r="H511" s="16" t="s">
        <v>452</v>
      </c>
      <c r="I511" s="16" t="s">
        <v>32</v>
      </c>
      <c r="J511" s="16" t="s">
        <v>32</v>
      </c>
      <c r="K511" s="16" t="s">
        <v>32</v>
      </c>
      <c r="L511" s="16" t="s">
        <v>32</v>
      </c>
      <c r="M511" s="16" t="s">
        <v>32</v>
      </c>
      <c r="N511" s="16" t="s">
        <v>32</v>
      </c>
      <c r="O511" s="16" t="s">
        <v>32</v>
      </c>
      <c r="P511" s="16" t="s">
        <v>32</v>
      </c>
      <c r="Q511" s="16" t="s">
        <v>32</v>
      </c>
      <c r="R511" s="16">
        <v>402.02976600245046</v>
      </c>
      <c r="S511" s="16">
        <v>85.850901977830901</v>
      </c>
      <c r="T511" s="30" t="s">
        <v>451</v>
      </c>
    </row>
    <row r="512" spans="1:20" x14ac:dyDescent="0.25">
      <c r="A512" s="16">
        <v>509</v>
      </c>
      <c r="B512" s="16">
        <v>6063161.5099999998</v>
      </c>
      <c r="C512" s="29">
        <v>581683.27</v>
      </c>
      <c r="D512" s="27" t="s">
        <v>424</v>
      </c>
      <c r="E512" s="15">
        <v>42899</v>
      </c>
      <c r="F512" s="16" t="s">
        <v>32</v>
      </c>
      <c r="G512" s="19" t="s">
        <v>56</v>
      </c>
      <c r="H512" s="16" t="s">
        <v>452</v>
      </c>
      <c r="I512" s="16" t="s">
        <v>32</v>
      </c>
      <c r="J512" s="16" t="s">
        <v>32</v>
      </c>
      <c r="K512" s="16" t="s">
        <v>32</v>
      </c>
      <c r="L512" s="16" t="s">
        <v>32</v>
      </c>
      <c r="M512" s="16" t="s">
        <v>32</v>
      </c>
      <c r="N512" s="16" t="s">
        <v>32</v>
      </c>
      <c r="O512" s="16" t="s">
        <v>32</v>
      </c>
      <c r="P512" s="16" t="s">
        <v>32</v>
      </c>
      <c r="Q512" s="16" t="s">
        <v>32</v>
      </c>
      <c r="R512" s="16">
        <v>522.0946852735492</v>
      </c>
      <c r="S512" s="16">
        <v>118.18245949808916</v>
      </c>
      <c r="T512" s="30" t="s">
        <v>451</v>
      </c>
    </row>
    <row r="513" spans="1:20" x14ac:dyDescent="0.25">
      <c r="A513" s="16">
        <v>510</v>
      </c>
      <c r="B513" s="16">
        <v>6063125.0899999999</v>
      </c>
      <c r="C513" s="29">
        <v>581829.22</v>
      </c>
      <c r="D513" s="27" t="s">
        <v>424</v>
      </c>
      <c r="E513" s="15">
        <v>42899</v>
      </c>
      <c r="F513" s="16" t="s">
        <v>32</v>
      </c>
      <c r="G513" s="19" t="s">
        <v>56</v>
      </c>
      <c r="H513" s="16" t="s">
        <v>452</v>
      </c>
      <c r="I513" s="16" t="s">
        <v>32</v>
      </c>
      <c r="J513" s="16" t="s">
        <v>32</v>
      </c>
      <c r="K513" s="16" t="s">
        <v>32</v>
      </c>
      <c r="L513" s="16" t="s">
        <v>32</v>
      </c>
      <c r="M513" s="16" t="s">
        <v>32</v>
      </c>
      <c r="N513" s="16" t="s">
        <v>32</v>
      </c>
      <c r="O513" s="16" t="s">
        <v>32</v>
      </c>
      <c r="P513" s="16" t="s">
        <v>32</v>
      </c>
      <c r="Q513" s="16" t="s">
        <v>32</v>
      </c>
      <c r="R513" s="16">
        <v>354.40648720316966</v>
      </c>
      <c r="S513" s="16">
        <v>82.286225342233934</v>
      </c>
      <c r="T513" s="30" t="s">
        <v>451</v>
      </c>
    </row>
    <row r="514" spans="1:20" x14ac:dyDescent="0.25">
      <c r="A514" s="16">
        <v>511</v>
      </c>
      <c r="B514" s="16">
        <v>6063062.4500000002</v>
      </c>
      <c r="C514" s="29">
        <v>581966.47</v>
      </c>
      <c r="D514" s="27" t="s">
        <v>424</v>
      </c>
      <c r="E514" s="15">
        <v>42899</v>
      </c>
      <c r="F514" s="16" t="s">
        <v>32</v>
      </c>
      <c r="G514" s="19" t="s">
        <v>56</v>
      </c>
      <c r="H514" s="16" t="s">
        <v>452</v>
      </c>
      <c r="I514" s="16" t="s">
        <v>32</v>
      </c>
      <c r="J514" s="16" t="s">
        <v>32</v>
      </c>
      <c r="K514" s="16" t="s">
        <v>32</v>
      </c>
      <c r="L514" s="16" t="s">
        <v>32</v>
      </c>
      <c r="M514" s="16" t="s">
        <v>32</v>
      </c>
      <c r="N514" s="16" t="s">
        <v>32</v>
      </c>
      <c r="O514" s="16" t="s">
        <v>32</v>
      </c>
      <c r="P514" s="16" t="s">
        <v>32</v>
      </c>
      <c r="Q514" s="16" t="s">
        <v>32</v>
      </c>
      <c r="R514" s="16">
        <v>193.58566982052952</v>
      </c>
      <c r="S514" s="16">
        <v>45.538195402933439</v>
      </c>
      <c r="T514" s="30" t="s">
        <v>451</v>
      </c>
    </row>
    <row r="515" spans="1:20" x14ac:dyDescent="0.25">
      <c r="A515" s="16">
        <v>512</v>
      </c>
      <c r="B515" s="16">
        <v>6062985.7400000002</v>
      </c>
      <c r="C515" s="29">
        <v>582093.42000000004</v>
      </c>
      <c r="D515" s="27" t="s">
        <v>424</v>
      </c>
      <c r="E515" s="15">
        <v>42899</v>
      </c>
      <c r="F515" s="16" t="s">
        <v>32</v>
      </c>
      <c r="G515" s="19" t="s">
        <v>56</v>
      </c>
      <c r="H515" s="16" t="s">
        <v>452</v>
      </c>
      <c r="I515" s="16" t="s">
        <v>32</v>
      </c>
      <c r="J515" s="16" t="s">
        <v>32</v>
      </c>
      <c r="K515" s="16" t="s">
        <v>32</v>
      </c>
      <c r="L515" s="16" t="s">
        <v>32</v>
      </c>
      <c r="M515" s="16" t="s">
        <v>32</v>
      </c>
      <c r="N515" s="16" t="s">
        <v>32</v>
      </c>
      <c r="O515" s="16" t="s">
        <v>32</v>
      </c>
      <c r="P515" s="16" t="s">
        <v>32</v>
      </c>
      <c r="Q515" s="16" t="s">
        <v>32</v>
      </c>
      <c r="R515" s="16">
        <v>564.08193177749899</v>
      </c>
      <c r="S515" s="16">
        <v>154.61762961936222</v>
      </c>
      <c r="T515" s="30" t="s">
        <v>451</v>
      </c>
    </row>
    <row r="516" spans="1:20" x14ac:dyDescent="0.25">
      <c r="A516" s="16">
        <v>513</v>
      </c>
      <c r="B516" s="16">
        <v>6062913.8899999997</v>
      </c>
      <c r="C516" s="29">
        <v>582230.59</v>
      </c>
      <c r="D516" s="27" t="s">
        <v>424</v>
      </c>
      <c r="E516" s="15">
        <v>42899</v>
      </c>
      <c r="F516" s="16" t="s">
        <v>32</v>
      </c>
      <c r="G516" s="19" t="s">
        <v>56</v>
      </c>
      <c r="H516" s="16" t="s">
        <v>452</v>
      </c>
      <c r="I516" s="16" t="s">
        <v>32</v>
      </c>
      <c r="J516" s="16" t="s">
        <v>32</v>
      </c>
      <c r="K516" s="16" t="s">
        <v>32</v>
      </c>
      <c r="L516" s="16" t="s">
        <v>32</v>
      </c>
      <c r="M516" s="16" t="s">
        <v>32</v>
      </c>
      <c r="N516" s="16" t="s">
        <v>32</v>
      </c>
      <c r="O516" s="16" t="s">
        <v>32</v>
      </c>
      <c r="P516" s="16" t="s">
        <v>32</v>
      </c>
      <c r="Q516" s="16" t="s">
        <v>32</v>
      </c>
      <c r="R516" s="16">
        <v>533.86869566653104</v>
      </c>
      <c r="S516" s="16">
        <v>126.12845379914062</v>
      </c>
      <c r="T516" s="30" t="s">
        <v>451</v>
      </c>
    </row>
    <row r="517" spans="1:20" x14ac:dyDescent="0.25">
      <c r="A517" s="16">
        <v>514</v>
      </c>
      <c r="B517" s="16">
        <v>6062856.5199999996</v>
      </c>
      <c r="C517" s="29">
        <v>582364.18000000005</v>
      </c>
      <c r="D517" s="27" t="s">
        <v>424</v>
      </c>
      <c r="E517" s="15">
        <v>42899</v>
      </c>
      <c r="F517" s="16" t="s">
        <v>32</v>
      </c>
      <c r="G517" s="19" t="s">
        <v>56</v>
      </c>
      <c r="H517" s="16" t="s">
        <v>452</v>
      </c>
      <c r="I517" s="16" t="s">
        <v>32</v>
      </c>
      <c r="J517" s="16" t="s">
        <v>32</v>
      </c>
      <c r="K517" s="16" t="s">
        <v>32</v>
      </c>
      <c r="L517" s="16" t="s">
        <v>32</v>
      </c>
      <c r="M517" s="16" t="s">
        <v>32</v>
      </c>
      <c r="N517" s="16" t="s">
        <v>32</v>
      </c>
      <c r="O517" s="16" t="s">
        <v>32</v>
      </c>
      <c r="P517" s="16" t="s">
        <v>32</v>
      </c>
      <c r="Q517" s="16" t="s">
        <v>32</v>
      </c>
      <c r="R517" s="16">
        <v>627.99430592178715</v>
      </c>
      <c r="S517" s="16">
        <v>214.20090860716121</v>
      </c>
      <c r="T517" s="30" t="s">
        <v>451</v>
      </c>
    </row>
    <row r="518" spans="1:20" x14ac:dyDescent="0.25">
      <c r="A518" s="16">
        <v>515</v>
      </c>
      <c r="B518" s="16">
        <v>6062807.9699999997</v>
      </c>
      <c r="C518" s="29">
        <v>582505.81999999995</v>
      </c>
      <c r="D518" s="27" t="s">
        <v>424</v>
      </c>
      <c r="E518" s="15">
        <v>42899</v>
      </c>
      <c r="F518" s="16" t="s">
        <v>32</v>
      </c>
      <c r="G518" s="19" t="s">
        <v>56</v>
      </c>
      <c r="H518" s="16" t="s">
        <v>452</v>
      </c>
      <c r="I518" s="16" t="s">
        <v>32</v>
      </c>
      <c r="J518" s="16" t="s">
        <v>32</v>
      </c>
      <c r="K518" s="16" t="s">
        <v>32</v>
      </c>
      <c r="L518" s="16" t="s">
        <v>32</v>
      </c>
      <c r="M518" s="16" t="s">
        <v>32</v>
      </c>
      <c r="N518" s="16" t="s">
        <v>32</v>
      </c>
      <c r="O518" s="16" t="s">
        <v>32</v>
      </c>
      <c r="P518" s="16" t="s">
        <v>32</v>
      </c>
      <c r="Q518" s="16" t="s">
        <v>32</v>
      </c>
      <c r="R518" s="16">
        <v>309.443760091907</v>
      </c>
      <c r="S518" s="16">
        <v>65.054564861333475</v>
      </c>
      <c r="T518" s="30" t="s">
        <v>451</v>
      </c>
    </row>
    <row r="519" spans="1:20" x14ac:dyDescent="0.25">
      <c r="A519" s="16">
        <v>516</v>
      </c>
      <c r="B519" s="29">
        <v>6056971.46</v>
      </c>
      <c r="C519" s="29">
        <v>570412.89</v>
      </c>
      <c r="D519" s="27" t="s">
        <v>424</v>
      </c>
      <c r="E519" s="15">
        <v>42893</v>
      </c>
      <c r="F519" s="16" t="s">
        <v>32</v>
      </c>
      <c r="G519" s="19" t="s">
        <v>56</v>
      </c>
      <c r="H519" s="19" t="s">
        <v>441</v>
      </c>
      <c r="I519" s="16" t="s">
        <v>32</v>
      </c>
      <c r="J519" s="16" t="s">
        <v>32</v>
      </c>
      <c r="K519" s="16" t="s">
        <v>32</v>
      </c>
      <c r="L519" s="16" t="s">
        <v>32</v>
      </c>
      <c r="M519" s="16" t="s">
        <v>32</v>
      </c>
      <c r="N519" s="16" t="s">
        <v>32</v>
      </c>
      <c r="O519" s="16" t="s">
        <v>32</v>
      </c>
      <c r="P519" s="16" t="s">
        <v>32</v>
      </c>
      <c r="Q519" s="16" t="s">
        <v>32</v>
      </c>
      <c r="R519" s="16">
        <v>-126.04212623332387</v>
      </c>
      <c r="S519" s="16">
        <v>119.04761904761904</v>
      </c>
      <c r="T519" s="31" t="s">
        <v>453</v>
      </c>
    </row>
    <row r="520" spans="1:20" x14ac:dyDescent="0.25">
      <c r="A520" s="16">
        <v>517</v>
      </c>
      <c r="B520" s="29">
        <v>6056876.71</v>
      </c>
      <c r="C520" s="29">
        <v>570304.68000000005</v>
      </c>
      <c r="D520" s="27" t="s">
        <v>424</v>
      </c>
      <c r="E520" s="15">
        <v>42893</v>
      </c>
      <c r="F520" s="16" t="s">
        <v>32</v>
      </c>
      <c r="G520" s="19" t="s">
        <v>56</v>
      </c>
      <c r="H520" s="19" t="s">
        <v>441</v>
      </c>
      <c r="I520" s="16" t="s">
        <v>32</v>
      </c>
      <c r="J520" s="16" t="s">
        <v>32</v>
      </c>
      <c r="K520" s="16" t="s">
        <v>32</v>
      </c>
      <c r="L520" s="16" t="s">
        <v>32</v>
      </c>
      <c r="M520" s="16" t="s">
        <v>32</v>
      </c>
      <c r="N520" s="16" t="s">
        <v>32</v>
      </c>
      <c r="O520" s="16" t="s">
        <v>32</v>
      </c>
      <c r="P520" s="16" t="s">
        <v>32</v>
      </c>
      <c r="Q520" s="16" t="s">
        <v>32</v>
      </c>
      <c r="R520" s="16">
        <v>-223.38021551518699</v>
      </c>
      <c r="S520" s="16">
        <v>241.78350023843583</v>
      </c>
      <c r="T520" s="31" t="s">
        <v>453</v>
      </c>
    </row>
    <row r="521" spans="1:20" x14ac:dyDescent="0.25">
      <c r="A521" s="16">
        <v>518</v>
      </c>
      <c r="B521" s="29">
        <v>6056881.3499999996</v>
      </c>
      <c r="C521" s="29">
        <v>570155.94999999995</v>
      </c>
      <c r="D521" s="27" t="s">
        <v>424</v>
      </c>
      <c r="E521" s="15">
        <v>42893</v>
      </c>
      <c r="F521" s="16" t="s">
        <v>32</v>
      </c>
      <c r="G521" s="19" t="s">
        <v>56</v>
      </c>
      <c r="H521" s="19" t="s">
        <v>441</v>
      </c>
      <c r="I521" s="16" t="s">
        <v>32</v>
      </c>
      <c r="J521" s="16" t="s">
        <v>32</v>
      </c>
      <c r="K521" s="16" t="s">
        <v>32</v>
      </c>
      <c r="L521" s="16" t="s">
        <v>32</v>
      </c>
      <c r="M521" s="16" t="s">
        <v>32</v>
      </c>
      <c r="N521" s="16" t="s">
        <v>32</v>
      </c>
      <c r="O521" s="16" t="s">
        <v>32</v>
      </c>
      <c r="P521" s="16" t="s">
        <v>32</v>
      </c>
      <c r="Q521" s="16" t="s">
        <v>32</v>
      </c>
      <c r="R521" s="16">
        <v>-269.16948395177445</v>
      </c>
      <c r="S521" s="16">
        <v>293.45557122708038</v>
      </c>
      <c r="T521" s="31" t="s">
        <v>453</v>
      </c>
    </row>
    <row r="522" spans="1:20" x14ac:dyDescent="0.25">
      <c r="A522" s="16">
        <v>519</v>
      </c>
      <c r="B522" s="29">
        <v>6056887.79</v>
      </c>
      <c r="C522" s="29">
        <v>570003.82999999996</v>
      </c>
      <c r="D522" s="27" t="s">
        <v>424</v>
      </c>
      <c r="E522" s="15">
        <v>42893</v>
      </c>
      <c r="F522" s="16" t="s">
        <v>32</v>
      </c>
      <c r="G522" s="19" t="s">
        <v>56</v>
      </c>
      <c r="H522" s="19" t="s">
        <v>441</v>
      </c>
      <c r="I522" s="16" t="s">
        <v>32</v>
      </c>
      <c r="J522" s="16" t="s">
        <v>32</v>
      </c>
      <c r="K522" s="16" t="s">
        <v>32</v>
      </c>
      <c r="L522" s="16" t="s">
        <v>32</v>
      </c>
      <c r="M522" s="16" t="s">
        <v>32</v>
      </c>
      <c r="N522" s="16" t="s">
        <v>32</v>
      </c>
      <c r="O522" s="16" t="s">
        <v>32</v>
      </c>
      <c r="P522" s="16" t="s">
        <v>32</v>
      </c>
      <c r="Q522" s="16" t="s">
        <v>32</v>
      </c>
      <c r="R522" s="16">
        <v>-112.44436035240255</v>
      </c>
      <c r="S522" s="16">
        <v>106.81775259678946</v>
      </c>
      <c r="T522" s="31" t="s">
        <v>453</v>
      </c>
    </row>
    <row r="523" spans="1:20" x14ac:dyDescent="0.25">
      <c r="A523" s="16">
        <v>520</v>
      </c>
      <c r="B523" s="29">
        <v>6056895.6200000001</v>
      </c>
      <c r="C523" s="29">
        <v>569855.89</v>
      </c>
      <c r="D523" s="27" t="s">
        <v>424</v>
      </c>
      <c r="E523" s="15">
        <v>42893</v>
      </c>
      <c r="F523" s="16" t="s">
        <v>32</v>
      </c>
      <c r="G523" s="19" t="s">
        <v>56</v>
      </c>
      <c r="H523" s="19" t="s">
        <v>441</v>
      </c>
      <c r="I523" s="16" t="s">
        <v>32</v>
      </c>
      <c r="J523" s="16" t="s">
        <v>32</v>
      </c>
      <c r="K523" s="16" t="s">
        <v>32</v>
      </c>
      <c r="L523" s="16" t="s">
        <v>32</v>
      </c>
      <c r="M523" s="16" t="s">
        <v>32</v>
      </c>
      <c r="N523" s="16" t="s">
        <v>32</v>
      </c>
      <c r="O523" s="16" t="s">
        <v>32</v>
      </c>
      <c r="P523" s="16" t="s">
        <v>32</v>
      </c>
      <c r="Q523" s="16" t="s">
        <v>32</v>
      </c>
      <c r="R523" s="16">
        <v>-130.13198873647008</v>
      </c>
      <c r="S523" s="16">
        <v>103.80952380952381</v>
      </c>
      <c r="T523" s="31" t="s">
        <v>453</v>
      </c>
    </row>
    <row r="524" spans="1:20" x14ac:dyDescent="0.25">
      <c r="A524" s="16">
        <v>521</v>
      </c>
      <c r="B524" s="29">
        <v>6056903.9699999997</v>
      </c>
      <c r="C524" s="29">
        <v>569706.13</v>
      </c>
      <c r="D524" s="27" t="s">
        <v>424</v>
      </c>
      <c r="E524" s="15">
        <v>42893</v>
      </c>
      <c r="F524" s="16" t="s">
        <v>32</v>
      </c>
      <c r="G524" s="19" t="s">
        <v>56</v>
      </c>
      <c r="H524" s="19" t="s">
        <v>441</v>
      </c>
      <c r="I524" s="16" t="s">
        <v>32</v>
      </c>
      <c r="J524" s="16" t="s">
        <v>32</v>
      </c>
      <c r="K524" s="16" t="s">
        <v>32</v>
      </c>
      <c r="L524" s="16" t="s">
        <v>32</v>
      </c>
      <c r="M524" s="16" t="s">
        <v>32</v>
      </c>
      <c r="N524" s="16" t="s">
        <v>32</v>
      </c>
      <c r="O524" s="16" t="s">
        <v>32</v>
      </c>
      <c r="P524" s="16" t="s">
        <v>32</v>
      </c>
      <c r="Q524" s="16" t="s">
        <v>32</v>
      </c>
      <c r="R524" s="16">
        <v>-105.81495185817207</v>
      </c>
      <c r="S524" s="16">
        <v>90.348399246704361</v>
      </c>
      <c r="T524" s="31" t="s">
        <v>453</v>
      </c>
    </row>
    <row r="525" spans="1:20" x14ac:dyDescent="0.25">
      <c r="A525" s="16">
        <v>522</v>
      </c>
      <c r="B525" s="29">
        <v>6056912.8899999997</v>
      </c>
      <c r="C525" s="29">
        <v>569557.9</v>
      </c>
      <c r="D525" s="27" t="s">
        <v>424</v>
      </c>
      <c r="E525" s="15">
        <v>42893</v>
      </c>
      <c r="F525" s="16" t="s">
        <v>32</v>
      </c>
      <c r="G525" s="19" t="s">
        <v>56</v>
      </c>
      <c r="H525" s="19" t="s">
        <v>441</v>
      </c>
      <c r="I525" s="16" t="s">
        <v>32</v>
      </c>
      <c r="J525" s="16" t="s">
        <v>32</v>
      </c>
      <c r="K525" s="16" t="s">
        <v>32</v>
      </c>
      <c r="L525" s="16" t="s">
        <v>32</v>
      </c>
      <c r="M525" s="16" t="s">
        <v>32</v>
      </c>
      <c r="N525" s="16" t="s">
        <v>32</v>
      </c>
      <c r="O525" s="16" t="s">
        <v>32</v>
      </c>
      <c r="P525" s="16" t="s">
        <v>32</v>
      </c>
      <c r="Q525" s="16" t="s">
        <v>32</v>
      </c>
      <c r="R525" s="16">
        <v>-160.93112504793407</v>
      </c>
      <c r="S525" s="16">
        <v>129.11931818181822</v>
      </c>
      <c r="T525" s="31" t="s">
        <v>453</v>
      </c>
    </row>
    <row r="526" spans="1:20" x14ac:dyDescent="0.25">
      <c r="A526" s="16">
        <v>523</v>
      </c>
      <c r="B526" s="29">
        <v>6056922.8399999999</v>
      </c>
      <c r="C526" s="29">
        <v>569406.81999999995</v>
      </c>
      <c r="D526" s="27" t="s">
        <v>424</v>
      </c>
      <c r="E526" s="15">
        <v>42893</v>
      </c>
      <c r="F526" s="16" t="s">
        <v>32</v>
      </c>
      <c r="G526" s="19" t="s">
        <v>56</v>
      </c>
      <c r="H526" s="19" t="s">
        <v>441</v>
      </c>
      <c r="I526" s="16" t="s">
        <v>32</v>
      </c>
      <c r="J526" s="16" t="s">
        <v>32</v>
      </c>
      <c r="K526" s="16" t="s">
        <v>32</v>
      </c>
      <c r="L526" s="16" t="s">
        <v>32</v>
      </c>
      <c r="M526" s="16" t="s">
        <v>32</v>
      </c>
      <c r="N526" s="16" t="s">
        <v>32</v>
      </c>
      <c r="O526" s="16" t="s">
        <v>32</v>
      </c>
      <c r="P526" s="16" t="s">
        <v>32</v>
      </c>
      <c r="Q526" s="16" t="s">
        <v>32</v>
      </c>
      <c r="R526" s="16">
        <v>-203.00590242889331</v>
      </c>
      <c r="S526" s="16">
        <v>213.33333333333331</v>
      </c>
      <c r="T526" s="31" t="s">
        <v>453</v>
      </c>
    </row>
    <row r="527" spans="1:20" x14ac:dyDescent="0.25">
      <c r="A527" s="16">
        <v>524</v>
      </c>
      <c r="B527" s="29">
        <v>6056925.3200000003</v>
      </c>
      <c r="C527" s="29">
        <v>569337.03</v>
      </c>
      <c r="D527" s="27" t="s">
        <v>424</v>
      </c>
      <c r="E527" s="15">
        <v>42893</v>
      </c>
      <c r="F527" s="16" t="s">
        <v>32</v>
      </c>
      <c r="G527" s="19" t="s">
        <v>56</v>
      </c>
      <c r="H527" s="19" t="s">
        <v>441</v>
      </c>
      <c r="I527" s="16" t="s">
        <v>32</v>
      </c>
      <c r="J527" s="16" t="s">
        <v>32</v>
      </c>
      <c r="K527" s="16" t="s">
        <v>32</v>
      </c>
      <c r="L527" s="16" t="s">
        <v>32</v>
      </c>
      <c r="M527" s="16" t="s">
        <v>32</v>
      </c>
      <c r="N527" s="16" t="s">
        <v>32</v>
      </c>
      <c r="O527" s="16" t="s">
        <v>32</v>
      </c>
      <c r="P527" s="16" t="s">
        <v>32</v>
      </c>
      <c r="Q527" s="16" t="s">
        <v>32</v>
      </c>
      <c r="R527" s="16">
        <v>-147.81593066193315</v>
      </c>
      <c r="S527" s="16">
        <v>134.47592067988666</v>
      </c>
      <c r="T527" s="31" t="s">
        <v>453</v>
      </c>
    </row>
    <row r="528" spans="1:20" x14ac:dyDescent="0.25">
      <c r="A528" s="16">
        <v>525</v>
      </c>
      <c r="B528" s="29">
        <v>6056915.7599999998</v>
      </c>
      <c r="C528" s="29">
        <v>569355.64</v>
      </c>
      <c r="D528" s="27" t="s">
        <v>424</v>
      </c>
      <c r="E528" s="15">
        <v>42893</v>
      </c>
      <c r="F528" s="16" t="s">
        <v>32</v>
      </c>
      <c r="G528" s="19" t="s">
        <v>56</v>
      </c>
      <c r="H528" s="19" t="s">
        <v>454</v>
      </c>
      <c r="I528" s="16" t="s">
        <v>32</v>
      </c>
      <c r="J528" s="16" t="s">
        <v>32</v>
      </c>
      <c r="K528" s="16" t="s">
        <v>32</v>
      </c>
      <c r="L528" s="16" t="s">
        <v>32</v>
      </c>
      <c r="M528" s="16" t="s">
        <v>32</v>
      </c>
      <c r="N528" s="16" t="s">
        <v>32</v>
      </c>
      <c r="O528" s="16" t="s">
        <v>32</v>
      </c>
      <c r="P528" s="16" t="s">
        <v>32</v>
      </c>
      <c r="Q528" s="16" t="s">
        <v>32</v>
      </c>
      <c r="R528" s="16">
        <v>-164.56941681504122</v>
      </c>
      <c r="S528" s="16">
        <v>131.73868573222475</v>
      </c>
      <c r="T528" s="31" t="s">
        <v>453</v>
      </c>
    </row>
    <row r="529" spans="1:20" x14ac:dyDescent="0.25">
      <c r="A529" s="16">
        <v>526</v>
      </c>
      <c r="B529" s="29">
        <v>6056904.0999999996</v>
      </c>
      <c r="C529" s="29">
        <v>569503.92000000004</v>
      </c>
      <c r="D529" s="27" t="s">
        <v>424</v>
      </c>
      <c r="E529" s="15">
        <v>42893</v>
      </c>
      <c r="F529" s="16" t="s">
        <v>32</v>
      </c>
      <c r="G529" s="19" t="s">
        <v>56</v>
      </c>
      <c r="H529" s="19" t="s">
        <v>454</v>
      </c>
      <c r="I529" s="16" t="s">
        <v>32</v>
      </c>
      <c r="J529" s="16" t="s">
        <v>32</v>
      </c>
      <c r="K529" s="16" t="s">
        <v>32</v>
      </c>
      <c r="L529" s="16" t="s">
        <v>32</v>
      </c>
      <c r="M529" s="16" t="s">
        <v>32</v>
      </c>
      <c r="N529" s="16" t="s">
        <v>32</v>
      </c>
      <c r="O529" s="16" t="s">
        <v>32</v>
      </c>
      <c r="P529" s="16" t="s">
        <v>32</v>
      </c>
      <c r="Q529" s="16" t="s">
        <v>32</v>
      </c>
      <c r="R529" s="16">
        <v>-213.48630638052254</v>
      </c>
      <c r="S529" s="16">
        <v>185.45197740112994</v>
      </c>
      <c r="T529" s="31" t="s">
        <v>453</v>
      </c>
    </row>
    <row r="530" spans="1:20" x14ac:dyDescent="0.25">
      <c r="A530" s="16">
        <v>527</v>
      </c>
      <c r="B530" s="29">
        <v>6056900.1399999997</v>
      </c>
      <c r="C530" s="29">
        <v>569654.88</v>
      </c>
      <c r="D530" s="27" t="s">
        <v>424</v>
      </c>
      <c r="E530" s="15">
        <v>42893</v>
      </c>
      <c r="F530" s="16" t="s">
        <v>32</v>
      </c>
      <c r="G530" s="19" t="s">
        <v>56</v>
      </c>
      <c r="H530" s="19" t="s">
        <v>454</v>
      </c>
      <c r="I530" s="16" t="s">
        <v>32</v>
      </c>
      <c r="J530" s="16" t="s">
        <v>32</v>
      </c>
      <c r="K530" s="16" t="s">
        <v>32</v>
      </c>
      <c r="L530" s="16" t="s">
        <v>32</v>
      </c>
      <c r="M530" s="16" t="s">
        <v>32</v>
      </c>
      <c r="N530" s="16" t="s">
        <v>32</v>
      </c>
      <c r="O530" s="16" t="s">
        <v>32</v>
      </c>
      <c r="P530" s="16" t="s">
        <v>32</v>
      </c>
      <c r="Q530" s="16" t="s">
        <v>32</v>
      </c>
      <c r="R530" s="16">
        <v>-86.130763949236396</v>
      </c>
      <c r="S530" s="16">
        <v>70.676122931442094</v>
      </c>
      <c r="T530" s="31" t="s">
        <v>453</v>
      </c>
    </row>
    <row r="531" spans="1:20" x14ac:dyDescent="0.25">
      <c r="A531" s="16">
        <v>528</v>
      </c>
      <c r="B531" s="29">
        <v>6056890.7199999997</v>
      </c>
      <c r="C531" s="29">
        <v>569807.04</v>
      </c>
      <c r="D531" s="27" t="s">
        <v>424</v>
      </c>
      <c r="E531" s="15">
        <v>42893</v>
      </c>
      <c r="F531" s="16" t="s">
        <v>32</v>
      </c>
      <c r="G531" s="19" t="s">
        <v>56</v>
      </c>
      <c r="H531" s="19" t="s">
        <v>454</v>
      </c>
      <c r="I531" s="16" t="s">
        <v>32</v>
      </c>
      <c r="J531" s="16" t="s">
        <v>32</v>
      </c>
      <c r="K531" s="16" t="s">
        <v>32</v>
      </c>
      <c r="L531" s="16" t="s">
        <v>32</v>
      </c>
      <c r="M531" s="16" t="s">
        <v>32</v>
      </c>
      <c r="N531" s="16" t="s">
        <v>32</v>
      </c>
      <c r="O531" s="16" t="s">
        <v>32</v>
      </c>
      <c r="P531" s="16" t="s">
        <v>32</v>
      </c>
      <c r="Q531" s="16" t="s">
        <v>32</v>
      </c>
      <c r="R531" s="16">
        <v>-102.99017394286345</v>
      </c>
      <c r="S531" s="16">
        <v>94.285714285714278</v>
      </c>
      <c r="T531" s="31" t="s">
        <v>453</v>
      </c>
    </row>
    <row r="532" spans="1:20" x14ac:dyDescent="0.25">
      <c r="A532" s="16">
        <v>529</v>
      </c>
      <c r="B532" s="29">
        <v>6056885</v>
      </c>
      <c r="C532" s="29">
        <v>569954.64</v>
      </c>
      <c r="D532" s="27" t="s">
        <v>424</v>
      </c>
      <c r="E532" s="15">
        <v>42893</v>
      </c>
      <c r="F532" s="16" t="s">
        <v>32</v>
      </c>
      <c r="G532" s="19" t="s">
        <v>56</v>
      </c>
      <c r="H532" s="19" t="s">
        <v>454</v>
      </c>
      <c r="I532" s="16" t="s">
        <v>32</v>
      </c>
      <c r="J532" s="16" t="s">
        <v>32</v>
      </c>
      <c r="K532" s="16" t="s">
        <v>32</v>
      </c>
      <c r="L532" s="16" t="s">
        <v>32</v>
      </c>
      <c r="M532" s="16" t="s">
        <v>32</v>
      </c>
      <c r="N532" s="16" t="s">
        <v>32</v>
      </c>
      <c r="O532" s="16" t="s">
        <v>32</v>
      </c>
      <c r="P532" s="16" t="s">
        <v>32</v>
      </c>
      <c r="Q532" s="16" t="s">
        <v>32</v>
      </c>
      <c r="R532" s="16">
        <v>-98.668064547637996</v>
      </c>
      <c r="S532" s="16">
        <v>89.650613786591094</v>
      </c>
      <c r="T532" s="31" t="s">
        <v>453</v>
      </c>
    </row>
    <row r="533" spans="1:20" x14ac:dyDescent="0.25">
      <c r="A533" s="16">
        <v>530</v>
      </c>
      <c r="B533" s="29">
        <v>6056877.5099999998</v>
      </c>
      <c r="C533" s="29">
        <v>570096.88</v>
      </c>
      <c r="D533" s="27" t="s">
        <v>424</v>
      </c>
      <c r="E533" s="15">
        <v>42893</v>
      </c>
      <c r="F533" s="16" t="s">
        <v>32</v>
      </c>
      <c r="G533" s="19" t="s">
        <v>56</v>
      </c>
      <c r="H533" s="19" t="s">
        <v>454</v>
      </c>
      <c r="I533" s="16" t="s">
        <v>32</v>
      </c>
      <c r="J533" s="16" t="s">
        <v>32</v>
      </c>
      <c r="K533" s="16" t="s">
        <v>32</v>
      </c>
      <c r="L533" s="16" t="s">
        <v>32</v>
      </c>
      <c r="M533" s="16" t="s">
        <v>32</v>
      </c>
      <c r="N533" s="16" t="s">
        <v>32</v>
      </c>
      <c r="O533" s="16" t="s">
        <v>32</v>
      </c>
      <c r="P533" s="16" t="s">
        <v>32</v>
      </c>
      <c r="Q533" s="16" t="s">
        <v>32</v>
      </c>
      <c r="R533" s="16">
        <v>-170.26587708087686</v>
      </c>
      <c r="S533" s="16">
        <v>144.42234848484844</v>
      </c>
      <c r="T533" s="31" t="s">
        <v>453</v>
      </c>
    </row>
    <row r="534" spans="1:20" x14ac:dyDescent="0.25">
      <c r="A534" s="16">
        <v>531</v>
      </c>
      <c r="B534" s="29">
        <v>6056870.4900000002</v>
      </c>
      <c r="C534" s="29">
        <v>570247.29</v>
      </c>
      <c r="D534" s="27" t="s">
        <v>424</v>
      </c>
      <c r="E534" s="15">
        <v>42893</v>
      </c>
      <c r="F534" s="16" t="s">
        <v>32</v>
      </c>
      <c r="G534" s="19" t="s">
        <v>56</v>
      </c>
      <c r="H534" s="19" t="s">
        <v>454</v>
      </c>
      <c r="I534" s="16" t="s">
        <v>32</v>
      </c>
      <c r="J534" s="16" t="s">
        <v>32</v>
      </c>
      <c r="K534" s="16" t="s">
        <v>32</v>
      </c>
      <c r="L534" s="16" t="s">
        <v>32</v>
      </c>
      <c r="M534" s="16" t="s">
        <v>32</v>
      </c>
      <c r="N534" s="16" t="s">
        <v>32</v>
      </c>
      <c r="O534" s="16" t="s">
        <v>32</v>
      </c>
      <c r="P534" s="16" t="s">
        <v>32</v>
      </c>
      <c r="Q534" s="16" t="s">
        <v>32</v>
      </c>
      <c r="R534" s="16">
        <v>-195.56978878680931</v>
      </c>
      <c r="S534" s="16">
        <v>214.28571428571428</v>
      </c>
      <c r="T534" s="31" t="s">
        <v>453</v>
      </c>
    </row>
    <row r="535" spans="1:20" x14ac:dyDescent="0.25">
      <c r="A535" s="16">
        <v>532</v>
      </c>
      <c r="B535" s="29">
        <v>6056925.9199999999</v>
      </c>
      <c r="C535" s="29">
        <v>570382.12</v>
      </c>
      <c r="D535" s="27" t="s">
        <v>424</v>
      </c>
      <c r="E535" s="15">
        <v>42893</v>
      </c>
      <c r="F535" s="16" t="s">
        <v>32</v>
      </c>
      <c r="G535" s="19" t="s">
        <v>56</v>
      </c>
      <c r="H535" s="19" t="s">
        <v>454</v>
      </c>
      <c r="I535" s="16" t="s">
        <v>32</v>
      </c>
      <c r="J535" s="16" t="s">
        <v>32</v>
      </c>
      <c r="K535" s="16" t="s">
        <v>32</v>
      </c>
      <c r="L535" s="16" t="s">
        <v>32</v>
      </c>
      <c r="M535" s="16" t="s">
        <v>32</v>
      </c>
      <c r="N535" s="16" t="s">
        <v>32</v>
      </c>
      <c r="O535" s="16" t="s">
        <v>32</v>
      </c>
      <c r="P535" s="16" t="s">
        <v>32</v>
      </c>
      <c r="Q535" s="16" t="s">
        <v>32</v>
      </c>
      <c r="R535" s="16">
        <v>-213.4164615278109</v>
      </c>
      <c r="S535" s="16">
        <v>231.42857142857142</v>
      </c>
      <c r="T535" s="31" t="s">
        <v>453</v>
      </c>
    </row>
    <row r="536" spans="1:20" x14ac:dyDescent="0.25">
      <c r="A536" s="16">
        <v>533</v>
      </c>
      <c r="B536" s="29">
        <v>6057041.1299999999</v>
      </c>
      <c r="C536" s="29">
        <v>570478.21</v>
      </c>
      <c r="D536" s="27" t="s">
        <v>424</v>
      </c>
      <c r="E536" s="15">
        <v>42893</v>
      </c>
      <c r="F536" s="16" t="s">
        <v>32</v>
      </c>
      <c r="G536" s="19" t="s">
        <v>56</v>
      </c>
      <c r="H536" s="19" t="s">
        <v>454</v>
      </c>
      <c r="I536" s="16" t="s">
        <v>32</v>
      </c>
      <c r="J536" s="16" t="s">
        <v>32</v>
      </c>
      <c r="K536" s="16" t="s">
        <v>32</v>
      </c>
      <c r="L536" s="16" t="s">
        <v>32</v>
      </c>
      <c r="M536" s="16" t="s">
        <v>32</v>
      </c>
      <c r="N536" s="16" t="s">
        <v>32</v>
      </c>
      <c r="O536" s="16" t="s">
        <v>32</v>
      </c>
      <c r="P536" s="16" t="s">
        <v>32</v>
      </c>
      <c r="Q536" s="16" t="s">
        <v>32</v>
      </c>
      <c r="R536" s="16">
        <v>-248.38667646707754</v>
      </c>
      <c r="S536" s="16">
        <v>269.14312617702444</v>
      </c>
      <c r="T536" s="31" t="s">
        <v>453</v>
      </c>
    </row>
    <row r="537" spans="1:20" x14ac:dyDescent="0.25">
      <c r="A537" s="16">
        <v>534</v>
      </c>
      <c r="B537" s="16">
        <v>6057085.9699999997</v>
      </c>
      <c r="C537" s="16">
        <v>574228.82999999996</v>
      </c>
      <c r="D537" s="27" t="s">
        <v>424</v>
      </c>
      <c r="E537" s="15">
        <v>42888</v>
      </c>
      <c r="F537" s="16" t="s">
        <v>32</v>
      </c>
      <c r="G537" s="19" t="s">
        <v>56</v>
      </c>
      <c r="H537" s="19" t="s">
        <v>441</v>
      </c>
      <c r="I537" s="16" t="s">
        <v>32</v>
      </c>
      <c r="J537" s="16" t="s">
        <v>32</v>
      </c>
      <c r="K537" s="16" t="s">
        <v>32</v>
      </c>
      <c r="L537" s="16" t="s">
        <v>32</v>
      </c>
      <c r="M537" s="16" t="s">
        <v>32</v>
      </c>
      <c r="N537" s="16" t="s">
        <v>32</v>
      </c>
      <c r="O537" s="16" t="s">
        <v>32</v>
      </c>
      <c r="P537" s="16" t="s">
        <v>32</v>
      </c>
      <c r="Q537" s="16" t="s">
        <v>32</v>
      </c>
      <c r="R537" s="16">
        <v>374.04461341587665</v>
      </c>
      <c r="S537" s="16">
        <v>54.843348353196617</v>
      </c>
      <c r="T537" s="31" t="s">
        <v>453</v>
      </c>
    </row>
    <row r="538" spans="1:20" x14ac:dyDescent="0.25">
      <c r="A538" s="16">
        <v>535</v>
      </c>
      <c r="B538" s="16">
        <v>6057109.5599999996</v>
      </c>
      <c r="C538" s="16">
        <v>574083.49</v>
      </c>
      <c r="D538" s="27" t="s">
        <v>424</v>
      </c>
      <c r="E538" s="15">
        <v>42888</v>
      </c>
      <c r="F538" s="16" t="s">
        <v>32</v>
      </c>
      <c r="G538" s="19" t="s">
        <v>56</v>
      </c>
      <c r="H538" s="19" t="s">
        <v>441</v>
      </c>
      <c r="I538" s="16" t="s">
        <v>32</v>
      </c>
      <c r="J538" s="16" t="s">
        <v>32</v>
      </c>
      <c r="K538" s="16" t="s">
        <v>32</v>
      </c>
      <c r="L538" s="16" t="s">
        <v>32</v>
      </c>
      <c r="M538" s="16" t="s">
        <v>32</v>
      </c>
      <c r="N538" s="16" t="s">
        <v>32</v>
      </c>
      <c r="O538" s="16" t="s">
        <v>32</v>
      </c>
      <c r="P538" s="16" t="s">
        <v>32</v>
      </c>
      <c r="Q538" s="16" t="s">
        <v>32</v>
      </c>
      <c r="R538" s="16">
        <v>362.50717384478406</v>
      </c>
      <c r="S538" s="16">
        <v>38.573025904487544</v>
      </c>
      <c r="T538" s="31" t="s">
        <v>453</v>
      </c>
    </row>
    <row r="539" spans="1:20" x14ac:dyDescent="0.25">
      <c r="A539" s="16">
        <v>536</v>
      </c>
      <c r="B539" s="16">
        <v>6057127.5</v>
      </c>
      <c r="C539" s="16">
        <v>573933.9</v>
      </c>
      <c r="D539" s="27" t="s">
        <v>424</v>
      </c>
      <c r="E539" s="15">
        <v>42888</v>
      </c>
      <c r="F539" s="16" t="s">
        <v>32</v>
      </c>
      <c r="G539" s="19" t="s">
        <v>56</v>
      </c>
      <c r="H539" s="19" t="s">
        <v>441</v>
      </c>
      <c r="I539" s="16" t="s">
        <v>32</v>
      </c>
      <c r="J539" s="16" t="s">
        <v>32</v>
      </c>
      <c r="K539" s="16" t="s">
        <v>32</v>
      </c>
      <c r="L539" s="16" t="s">
        <v>32</v>
      </c>
      <c r="M539" s="16" t="s">
        <v>32</v>
      </c>
      <c r="N539" s="16" t="s">
        <v>32</v>
      </c>
      <c r="O539" s="16" t="s">
        <v>32</v>
      </c>
      <c r="P539" s="16" t="s">
        <v>32</v>
      </c>
      <c r="Q539" s="16" t="s">
        <v>32</v>
      </c>
      <c r="R539" s="16">
        <v>700.30496560403935</v>
      </c>
      <c r="S539" s="16">
        <v>116.04689379763681</v>
      </c>
      <c r="T539" s="31" t="s">
        <v>453</v>
      </c>
    </row>
    <row r="540" spans="1:20" x14ac:dyDescent="0.25">
      <c r="A540" s="16">
        <v>537</v>
      </c>
      <c r="B540" s="16">
        <v>6057164.0300000003</v>
      </c>
      <c r="C540" s="16">
        <v>573776.18999999994</v>
      </c>
      <c r="D540" s="27" t="s">
        <v>424</v>
      </c>
      <c r="E540" s="15">
        <v>42888</v>
      </c>
      <c r="F540" s="16" t="s">
        <v>32</v>
      </c>
      <c r="G540" s="19" t="s">
        <v>56</v>
      </c>
      <c r="H540" s="19" t="s">
        <v>441</v>
      </c>
      <c r="I540" s="16" t="s">
        <v>32</v>
      </c>
      <c r="J540" s="16" t="s">
        <v>32</v>
      </c>
      <c r="K540" s="16" t="s">
        <v>32</v>
      </c>
      <c r="L540" s="16" t="s">
        <v>32</v>
      </c>
      <c r="M540" s="16" t="s">
        <v>32</v>
      </c>
      <c r="N540" s="16" t="s">
        <v>32</v>
      </c>
      <c r="O540" s="16" t="s">
        <v>32</v>
      </c>
      <c r="P540" s="16" t="s">
        <v>32</v>
      </c>
      <c r="Q540" s="16" t="s">
        <v>32</v>
      </c>
      <c r="R540" s="16">
        <v>1114.2091662345815</v>
      </c>
      <c r="S540" s="16">
        <v>226.90015237933858</v>
      </c>
      <c r="T540" s="31" t="s">
        <v>453</v>
      </c>
    </row>
    <row r="541" spans="1:20" x14ac:dyDescent="0.25">
      <c r="A541" s="16">
        <v>538</v>
      </c>
      <c r="B541" s="16">
        <v>6057211.1900000004</v>
      </c>
      <c r="C541" s="16">
        <v>573489.1</v>
      </c>
      <c r="D541" s="27" t="s">
        <v>424</v>
      </c>
      <c r="E541" s="15">
        <v>42888</v>
      </c>
      <c r="F541" s="16" t="s">
        <v>32</v>
      </c>
      <c r="G541" s="19" t="s">
        <v>56</v>
      </c>
      <c r="H541" s="19" t="s">
        <v>441</v>
      </c>
      <c r="I541" s="16" t="s">
        <v>32</v>
      </c>
      <c r="J541" s="16" t="s">
        <v>32</v>
      </c>
      <c r="K541" s="16" t="s">
        <v>32</v>
      </c>
      <c r="L541" s="16" t="s">
        <v>32</v>
      </c>
      <c r="M541" s="16" t="s">
        <v>32</v>
      </c>
      <c r="N541" s="16" t="s">
        <v>32</v>
      </c>
      <c r="O541" s="16" t="s">
        <v>32</v>
      </c>
      <c r="P541" s="16" t="s">
        <v>32</v>
      </c>
      <c r="Q541" s="16" t="s">
        <v>32</v>
      </c>
      <c r="R541" s="16">
        <v>785.05524806567462</v>
      </c>
      <c r="S541" s="16">
        <v>120.5977523779363</v>
      </c>
      <c r="T541" s="31" t="s">
        <v>453</v>
      </c>
    </row>
    <row r="542" spans="1:20" x14ac:dyDescent="0.25">
      <c r="A542" s="16">
        <v>539</v>
      </c>
      <c r="B542" s="16">
        <v>6057236.3499999996</v>
      </c>
      <c r="C542" s="16">
        <v>573343.68000000005</v>
      </c>
      <c r="D542" s="27" t="s">
        <v>424</v>
      </c>
      <c r="E542" s="15">
        <v>42888</v>
      </c>
      <c r="F542" s="16" t="s">
        <v>32</v>
      </c>
      <c r="G542" s="19" t="s">
        <v>56</v>
      </c>
      <c r="H542" s="19" t="s">
        <v>441</v>
      </c>
      <c r="I542" s="16" t="s">
        <v>32</v>
      </c>
      <c r="J542" s="16" t="s">
        <v>32</v>
      </c>
      <c r="K542" s="16" t="s">
        <v>32</v>
      </c>
      <c r="L542" s="16" t="s">
        <v>32</v>
      </c>
      <c r="M542" s="16" t="s">
        <v>32</v>
      </c>
      <c r="N542" s="16" t="s">
        <v>32</v>
      </c>
      <c r="O542" s="16" t="s">
        <v>32</v>
      </c>
      <c r="P542" s="16" t="s">
        <v>32</v>
      </c>
      <c r="Q542" s="16" t="s">
        <v>32</v>
      </c>
      <c r="R542" s="16">
        <v>351.88433365705714</v>
      </c>
      <c r="S542" s="16">
        <v>39.763690070438535</v>
      </c>
      <c r="T542" s="31" t="s">
        <v>453</v>
      </c>
    </row>
    <row r="543" spans="1:20" x14ac:dyDescent="0.25">
      <c r="A543" s="16">
        <v>540</v>
      </c>
      <c r="B543" s="16">
        <v>6057261.96</v>
      </c>
      <c r="C543" s="16">
        <v>573196.65</v>
      </c>
      <c r="D543" s="27" t="s">
        <v>424</v>
      </c>
      <c r="E543" s="15">
        <v>42888</v>
      </c>
      <c r="F543" s="16" t="s">
        <v>32</v>
      </c>
      <c r="G543" s="19" t="s">
        <v>56</v>
      </c>
      <c r="H543" s="19" t="s">
        <v>441</v>
      </c>
      <c r="I543" s="16" t="s">
        <v>32</v>
      </c>
      <c r="J543" s="16" t="s">
        <v>32</v>
      </c>
      <c r="K543" s="16" t="s">
        <v>32</v>
      </c>
      <c r="L543" s="16" t="s">
        <v>32</v>
      </c>
      <c r="M543" s="16" t="s">
        <v>32</v>
      </c>
      <c r="N543" s="16" t="s">
        <v>32</v>
      </c>
      <c r="O543" s="16" t="s">
        <v>32</v>
      </c>
      <c r="P543" s="16" t="s">
        <v>32</v>
      </c>
      <c r="Q543" s="16" t="s">
        <v>32</v>
      </c>
      <c r="R543" s="16">
        <v>588.79143604925605</v>
      </c>
      <c r="S543" s="16">
        <v>86.466313025690184</v>
      </c>
      <c r="T543" s="31" t="s">
        <v>453</v>
      </c>
    </row>
    <row r="544" spans="1:20" x14ac:dyDescent="0.25">
      <c r="A544" s="16">
        <v>541</v>
      </c>
      <c r="B544" s="16">
        <v>6057284.7699999996</v>
      </c>
      <c r="C544" s="16">
        <v>573046.6</v>
      </c>
      <c r="D544" s="27" t="s">
        <v>424</v>
      </c>
      <c r="E544" s="15">
        <v>42888</v>
      </c>
      <c r="F544" s="16" t="s">
        <v>32</v>
      </c>
      <c r="G544" s="19" t="s">
        <v>56</v>
      </c>
      <c r="H544" s="19" t="s">
        <v>441</v>
      </c>
      <c r="I544" s="16" t="s">
        <v>32</v>
      </c>
      <c r="J544" s="16" t="s">
        <v>32</v>
      </c>
      <c r="K544" s="16" t="s">
        <v>32</v>
      </c>
      <c r="L544" s="16" t="s">
        <v>32</v>
      </c>
      <c r="M544" s="16" t="s">
        <v>32</v>
      </c>
      <c r="N544" s="16" t="s">
        <v>32</v>
      </c>
      <c r="O544" s="16" t="s">
        <v>32</v>
      </c>
      <c r="P544" s="16" t="s">
        <v>32</v>
      </c>
      <c r="Q544" s="16" t="s">
        <v>32</v>
      </c>
      <c r="R544" s="16">
        <v>1299.858643569476</v>
      </c>
      <c r="S544" s="16">
        <v>265.46352295819298</v>
      </c>
      <c r="T544" s="31" t="s">
        <v>453</v>
      </c>
    </row>
    <row r="545" spans="1:20" x14ac:dyDescent="0.25">
      <c r="A545" s="16">
        <v>542</v>
      </c>
      <c r="B545" s="16">
        <v>6057312.0499999998</v>
      </c>
      <c r="C545" s="16">
        <v>572902.02</v>
      </c>
      <c r="D545" s="27" t="s">
        <v>424</v>
      </c>
      <c r="E545" s="15">
        <v>42888</v>
      </c>
      <c r="F545" s="16" t="s">
        <v>32</v>
      </c>
      <c r="G545" s="19" t="s">
        <v>56</v>
      </c>
      <c r="H545" s="19" t="s">
        <v>441</v>
      </c>
      <c r="I545" s="16" t="s">
        <v>32</v>
      </c>
      <c r="J545" s="16" t="s">
        <v>32</v>
      </c>
      <c r="K545" s="16" t="s">
        <v>32</v>
      </c>
      <c r="L545" s="16" t="s">
        <v>32</v>
      </c>
      <c r="M545" s="16" t="s">
        <v>32</v>
      </c>
      <c r="N545" s="16" t="s">
        <v>32</v>
      </c>
      <c r="O545" s="16" t="s">
        <v>32</v>
      </c>
      <c r="P545" s="16" t="s">
        <v>32</v>
      </c>
      <c r="Q545" s="16" t="s">
        <v>32</v>
      </c>
      <c r="R545" s="16">
        <v>1117.7236659239782</v>
      </c>
      <c r="S545" s="16">
        <v>192.32184746744497</v>
      </c>
      <c r="T545" s="31" t="s">
        <v>453</v>
      </c>
    </row>
    <row r="546" spans="1:20" x14ac:dyDescent="0.25">
      <c r="A546" s="16">
        <v>543</v>
      </c>
      <c r="B546" s="16">
        <v>6057336.1600000001</v>
      </c>
      <c r="C546" s="16">
        <v>572754.76</v>
      </c>
      <c r="D546" s="27" t="s">
        <v>424</v>
      </c>
      <c r="E546" s="15">
        <v>42888</v>
      </c>
      <c r="F546" s="16" t="s">
        <v>32</v>
      </c>
      <c r="G546" s="19" t="s">
        <v>56</v>
      </c>
      <c r="H546" s="19" t="s">
        <v>441</v>
      </c>
      <c r="I546" s="16" t="s">
        <v>32</v>
      </c>
      <c r="J546" s="16" t="s">
        <v>32</v>
      </c>
      <c r="K546" s="16" t="s">
        <v>32</v>
      </c>
      <c r="L546" s="16" t="s">
        <v>32</v>
      </c>
      <c r="M546" s="16" t="s">
        <v>32</v>
      </c>
      <c r="N546" s="16" t="s">
        <v>32</v>
      </c>
      <c r="O546" s="16" t="s">
        <v>32</v>
      </c>
      <c r="P546" s="16" t="s">
        <v>32</v>
      </c>
      <c r="Q546" s="16" t="s">
        <v>32</v>
      </c>
      <c r="R546" s="16">
        <v>46.849045924380007</v>
      </c>
      <c r="S546" s="16">
        <v>196.82463359795256</v>
      </c>
      <c r="T546" s="31" t="s">
        <v>453</v>
      </c>
    </row>
    <row r="547" spans="1:20" x14ac:dyDescent="0.25">
      <c r="A547" s="16">
        <v>544</v>
      </c>
      <c r="B547" s="16">
        <v>6057342.5899999999</v>
      </c>
      <c r="C547" s="16">
        <v>572602.62</v>
      </c>
      <c r="D547" s="27" t="s">
        <v>424</v>
      </c>
      <c r="E547" s="15">
        <v>42888</v>
      </c>
      <c r="F547" s="16" t="s">
        <v>32</v>
      </c>
      <c r="G547" s="19" t="s">
        <v>56</v>
      </c>
      <c r="H547" s="19" t="s">
        <v>441</v>
      </c>
      <c r="I547" s="16" t="s">
        <v>32</v>
      </c>
      <c r="J547" s="16" t="s">
        <v>32</v>
      </c>
      <c r="K547" s="16" t="s">
        <v>32</v>
      </c>
      <c r="L547" s="16" t="s">
        <v>32</v>
      </c>
      <c r="M547" s="16" t="s">
        <v>32</v>
      </c>
      <c r="N547" s="16" t="s">
        <v>32</v>
      </c>
      <c r="O547" s="16" t="s">
        <v>32</v>
      </c>
      <c r="P547" s="16" t="s">
        <v>32</v>
      </c>
      <c r="Q547" s="16" t="s">
        <v>32</v>
      </c>
      <c r="R547" s="16">
        <v>46.849045924380007</v>
      </c>
      <c r="S547" s="16">
        <v>108.91207314208253</v>
      </c>
      <c r="T547" s="31" t="s">
        <v>453</v>
      </c>
    </row>
    <row r="548" spans="1:20" x14ac:dyDescent="0.25">
      <c r="A548" s="16">
        <v>545</v>
      </c>
      <c r="B548" s="16">
        <v>6057379.4699999997</v>
      </c>
      <c r="C548" s="16">
        <v>571471.47</v>
      </c>
      <c r="D548" s="27" t="s">
        <v>424</v>
      </c>
      <c r="E548" s="15">
        <v>42888</v>
      </c>
      <c r="F548" s="16" t="s">
        <v>32</v>
      </c>
      <c r="G548" s="19" t="s">
        <v>56</v>
      </c>
      <c r="H548" s="19" t="s">
        <v>441</v>
      </c>
      <c r="I548" s="16" t="s">
        <v>32</v>
      </c>
      <c r="J548" s="16" t="s">
        <v>32</v>
      </c>
      <c r="K548" s="16" t="s">
        <v>32</v>
      </c>
      <c r="L548" s="16" t="s">
        <v>32</v>
      </c>
      <c r="M548" s="16" t="s">
        <v>32</v>
      </c>
      <c r="N548" s="16" t="s">
        <v>32</v>
      </c>
      <c r="O548" s="16" t="s">
        <v>32</v>
      </c>
      <c r="P548" s="16" t="s">
        <v>32</v>
      </c>
      <c r="Q548" s="16" t="s">
        <v>32</v>
      </c>
      <c r="R548" s="16">
        <v>46.849045924380007</v>
      </c>
      <c r="S548" s="16">
        <v>125.61218478779278</v>
      </c>
      <c r="T548" s="31" t="s">
        <v>453</v>
      </c>
    </row>
    <row r="549" spans="1:20" x14ac:dyDescent="0.25">
      <c r="A549" s="16">
        <v>546</v>
      </c>
      <c r="B549" s="16">
        <v>6057391.4100000001</v>
      </c>
      <c r="C549" s="16">
        <v>572463.6</v>
      </c>
      <c r="D549" s="27" t="s">
        <v>424</v>
      </c>
      <c r="E549" s="15">
        <v>42888</v>
      </c>
      <c r="F549" s="16" t="s">
        <v>32</v>
      </c>
      <c r="G549" s="19" t="s">
        <v>56</v>
      </c>
      <c r="H549" s="19" t="s">
        <v>441</v>
      </c>
      <c r="I549" s="16" t="s">
        <v>32</v>
      </c>
      <c r="J549" s="16" t="s">
        <v>32</v>
      </c>
      <c r="K549" s="16" t="s">
        <v>32</v>
      </c>
      <c r="L549" s="16" t="s">
        <v>32</v>
      </c>
      <c r="M549" s="16" t="s">
        <v>32</v>
      </c>
      <c r="N549" s="16" t="s">
        <v>32</v>
      </c>
      <c r="O549" s="16" t="s">
        <v>32</v>
      </c>
      <c r="P549" s="16" t="s">
        <v>32</v>
      </c>
      <c r="Q549" s="16" t="s">
        <v>32</v>
      </c>
      <c r="R549" s="16">
        <v>46.849045924380007</v>
      </c>
      <c r="S549" s="16">
        <v>213.28614323657828</v>
      </c>
      <c r="T549" s="31" t="s">
        <v>453</v>
      </c>
    </row>
    <row r="550" spans="1:20" x14ac:dyDescent="0.25">
      <c r="A550" s="16">
        <v>547</v>
      </c>
      <c r="B550" s="16">
        <v>6057416.9000000004</v>
      </c>
      <c r="C550" s="16">
        <v>572298.63</v>
      </c>
      <c r="D550" s="27" t="s">
        <v>424</v>
      </c>
      <c r="E550" s="15">
        <v>42888</v>
      </c>
      <c r="F550" s="16" t="s">
        <v>32</v>
      </c>
      <c r="G550" s="19" t="s">
        <v>56</v>
      </c>
      <c r="H550" s="19" t="s">
        <v>441</v>
      </c>
      <c r="I550" s="16" t="s">
        <v>32</v>
      </c>
      <c r="J550" s="16" t="s">
        <v>32</v>
      </c>
      <c r="K550" s="16" t="s">
        <v>32</v>
      </c>
      <c r="L550" s="16" t="s">
        <v>32</v>
      </c>
      <c r="M550" s="16" t="s">
        <v>32</v>
      </c>
      <c r="N550" s="16" t="s">
        <v>32</v>
      </c>
      <c r="O550" s="16" t="s">
        <v>32</v>
      </c>
      <c r="P550" s="16" t="s">
        <v>32</v>
      </c>
      <c r="Q550" s="16" t="s">
        <v>32</v>
      </c>
      <c r="R550" s="16">
        <v>46.849045924380007</v>
      </c>
      <c r="S550" s="16">
        <v>122.35326693606308</v>
      </c>
      <c r="T550" s="31" t="s">
        <v>453</v>
      </c>
    </row>
    <row r="551" spans="1:20" x14ac:dyDescent="0.25">
      <c r="A551" s="16">
        <v>548</v>
      </c>
      <c r="B551" s="16">
        <v>6057376.7199999997</v>
      </c>
      <c r="C551" s="16">
        <v>572072.56000000006</v>
      </c>
      <c r="D551" s="27" t="s">
        <v>424</v>
      </c>
      <c r="E551" s="15">
        <v>42888</v>
      </c>
      <c r="F551" s="16" t="s">
        <v>32</v>
      </c>
      <c r="G551" s="19" t="s">
        <v>56</v>
      </c>
      <c r="H551" s="19" t="s">
        <v>441</v>
      </c>
      <c r="I551" s="16" t="s">
        <v>32</v>
      </c>
      <c r="J551" s="16" t="s">
        <v>32</v>
      </c>
      <c r="K551" s="16" t="s">
        <v>32</v>
      </c>
      <c r="L551" s="16" t="s">
        <v>32</v>
      </c>
      <c r="M551" s="16" t="s">
        <v>32</v>
      </c>
      <c r="N551" s="16" t="s">
        <v>32</v>
      </c>
      <c r="O551" s="16" t="s">
        <v>32</v>
      </c>
      <c r="P551" s="16" t="s">
        <v>32</v>
      </c>
      <c r="Q551" s="16" t="s">
        <v>32</v>
      </c>
      <c r="R551" s="16">
        <v>46.849045924380007</v>
      </c>
      <c r="S551" s="16">
        <v>163.15539082026811</v>
      </c>
      <c r="T551" s="31" t="s">
        <v>453</v>
      </c>
    </row>
    <row r="552" spans="1:20" x14ac:dyDescent="0.25">
      <c r="A552" s="16">
        <v>549</v>
      </c>
      <c r="B552" s="16">
        <v>6057371.4800000004</v>
      </c>
      <c r="C552" s="16">
        <v>571920.26</v>
      </c>
      <c r="D552" s="27" t="s">
        <v>424</v>
      </c>
      <c r="E552" s="15">
        <v>42888</v>
      </c>
      <c r="F552" s="16" t="s">
        <v>32</v>
      </c>
      <c r="G552" s="19" t="s">
        <v>56</v>
      </c>
      <c r="H552" s="19" t="s">
        <v>441</v>
      </c>
      <c r="I552" s="16" t="s">
        <v>32</v>
      </c>
      <c r="J552" s="16" t="s">
        <v>32</v>
      </c>
      <c r="K552" s="16" t="s">
        <v>32</v>
      </c>
      <c r="L552" s="16" t="s">
        <v>32</v>
      </c>
      <c r="M552" s="16" t="s">
        <v>32</v>
      </c>
      <c r="N552" s="16" t="s">
        <v>32</v>
      </c>
      <c r="O552" s="16" t="s">
        <v>32</v>
      </c>
      <c r="P552" s="16" t="s">
        <v>32</v>
      </c>
      <c r="Q552" s="16" t="s">
        <v>32</v>
      </c>
      <c r="R552" s="16">
        <v>46.849045924380007</v>
      </c>
      <c r="S552" s="16">
        <v>236.98031234036105</v>
      </c>
      <c r="T552" s="31" t="s">
        <v>453</v>
      </c>
    </row>
    <row r="553" spans="1:20" x14ac:dyDescent="0.25">
      <c r="A553" s="16">
        <v>550</v>
      </c>
      <c r="B553" s="16">
        <v>6057372.0599999996</v>
      </c>
      <c r="C553" s="16">
        <v>571772.23</v>
      </c>
      <c r="D553" s="27" t="s">
        <v>424</v>
      </c>
      <c r="E553" s="15">
        <v>42888</v>
      </c>
      <c r="F553" s="16" t="s">
        <v>32</v>
      </c>
      <c r="G553" s="19" t="s">
        <v>56</v>
      </c>
      <c r="H553" s="19" t="s">
        <v>441</v>
      </c>
      <c r="I553" s="16" t="s">
        <v>32</v>
      </c>
      <c r="J553" s="16" t="s">
        <v>32</v>
      </c>
      <c r="K553" s="16" t="s">
        <v>32</v>
      </c>
      <c r="L553" s="16" t="s">
        <v>32</v>
      </c>
      <c r="M553" s="16" t="s">
        <v>32</v>
      </c>
      <c r="N553" s="16" t="s">
        <v>32</v>
      </c>
      <c r="O553" s="16" t="s">
        <v>32</v>
      </c>
      <c r="P553" s="16" t="s">
        <v>32</v>
      </c>
      <c r="Q553" s="16" t="s">
        <v>32</v>
      </c>
      <c r="R553" s="16">
        <v>46.849045924380007</v>
      </c>
      <c r="S553" s="16">
        <v>362.4176323562827</v>
      </c>
      <c r="T553" s="31" t="s">
        <v>453</v>
      </c>
    </row>
    <row r="554" spans="1:20" x14ac:dyDescent="0.25">
      <c r="A554" s="16">
        <v>551</v>
      </c>
      <c r="B554" s="16">
        <v>6057374.9299999997</v>
      </c>
      <c r="C554" s="16">
        <v>571623.1</v>
      </c>
      <c r="D554" s="27" t="s">
        <v>424</v>
      </c>
      <c r="E554" s="15">
        <v>42888</v>
      </c>
      <c r="F554" s="16" t="s">
        <v>32</v>
      </c>
      <c r="G554" s="19" t="s">
        <v>56</v>
      </c>
      <c r="H554" s="19" t="s">
        <v>441</v>
      </c>
      <c r="I554" s="16" t="s">
        <v>32</v>
      </c>
      <c r="J554" s="16" t="s">
        <v>32</v>
      </c>
      <c r="K554" s="16" t="s">
        <v>32</v>
      </c>
      <c r="L554" s="16" t="s">
        <v>32</v>
      </c>
      <c r="M554" s="16" t="s">
        <v>32</v>
      </c>
      <c r="N554" s="16" t="s">
        <v>32</v>
      </c>
      <c r="O554" s="16" t="s">
        <v>32</v>
      </c>
      <c r="P554" s="16" t="s">
        <v>32</v>
      </c>
      <c r="Q554" s="16" t="s">
        <v>32</v>
      </c>
      <c r="R554" s="16">
        <v>46.849045924380007</v>
      </c>
      <c r="S554" s="16">
        <v>169.93509296675427</v>
      </c>
      <c r="T554" s="31" t="s">
        <v>453</v>
      </c>
    </row>
    <row r="555" spans="1:20" x14ac:dyDescent="0.25">
      <c r="A555" s="16">
        <v>552</v>
      </c>
      <c r="B555" s="21">
        <v>6057375</v>
      </c>
      <c r="C555" s="21">
        <v>571612</v>
      </c>
      <c r="D555" s="27" t="s">
        <v>424</v>
      </c>
      <c r="E555" s="15">
        <v>42888</v>
      </c>
      <c r="F555" s="16" t="s">
        <v>32</v>
      </c>
      <c r="G555" s="19" t="s">
        <v>56</v>
      </c>
      <c r="H555" s="19" t="s">
        <v>441</v>
      </c>
      <c r="I555" s="16" t="s">
        <v>32</v>
      </c>
      <c r="J555" s="16" t="s">
        <v>32</v>
      </c>
      <c r="K555" s="16" t="s">
        <v>32</v>
      </c>
      <c r="L555" s="16" t="s">
        <v>32</v>
      </c>
      <c r="M555" s="16" t="s">
        <v>32</v>
      </c>
      <c r="N555" s="16" t="s">
        <v>32</v>
      </c>
      <c r="O555" s="16" t="s">
        <v>32</v>
      </c>
      <c r="P555" s="16" t="s">
        <v>32</v>
      </c>
      <c r="Q555" s="16" t="s">
        <v>32</v>
      </c>
      <c r="R555" s="16">
        <v>46.849045924380007</v>
      </c>
      <c r="S555" s="16">
        <v>236.30992956146332</v>
      </c>
      <c r="T555" s="31" t="s">
        <v>453</v>
      </c>
    </row>
    <row r="556" spans="1:20" x14ac:dyDescent="0.25">
      <c r="A556" s="16">
        <v>553</v>
      </c>
      <c r="B556" s="16">
        <v>6057381.1799999997</v>
      </c>
      <c r="C556" s="16">
        <v>571377.31999999995</v>
      </c>
      <c r="D556" s="27" t="s">
        <v>424</v>
      </c>
      <c r="E556" s="15">
        <v>42888</v>
      </c>
      <c r="F556" s="16" t="s">
        <v>32</v>
      </c>
      <c r="G556" s="19" t="s">
        <v>56</v>
      </c>
      <c r="H556" s="19" t="s">
        <v>441</v>
      </c>
      <c r="I556" s="16" t="s">
        <v>32</v>
      </c>
      <c r="J556" s="16" t="s">
        <v>32</v>
      </c>
      <c r="K556" s="16" t="s">
        <v>32</v>
      </c>
      <c r="L556" s="16" t="s">
        <v>32</v>
      </c>
      <c r="M556" s="16" t="s">
        <v>32</v>
      </c>
      <c r="N556" s="16" t="s">
        <v>32</v>
      </c>
      <c r="O556" s="16" t="s">
        <v>32</v>
      </c>
      <c r="P556" s="16" t="s">
        <v>32</v>
      </c>
      <c r="Q556" s="16" t="s">
        <v>32</v>
      </c>
      <c r="R556" s="16">
        <v>46.849045924380007</v>
      </c>
      <c r="S556" s="16">
        <v>106.79391047489207</v>
      </c>
      <c r="T556" s="31" t="s">
        <v>453</v>
      </c>
    </row>
    <row r="557" spans="1:20" x14ac:dyDescent="0.25">
      <c r="A557" s="16">
        <v>554</v>
      </c>
      <c r="B557" s="29">
        <v>6057376.2199999997</v>
      </c>
      <c r="C557" s="29">
        <v>571369.93000000005</v>
      </c>
      <c r="D557" s="27" t="s">
        <v>424</v>
      </c>
      <c r="E557" s="15">
        <v>42888</v>
      </c>
      <c r="F557" s="16" t="s">
        <v>32</v>
      </c>
      <c r="G557" s="19" t="s">
        <v>56</v>
      </c>
      <c r="H557" s="19" t="s">
        <v>454</v>
      </c>
      <c r="I557" s="16" t="s">
        <v>32</v>
      </c>
      <c r="J557" s="16" t="s">
        <v>32</v>
      </c>
      <c r="K557" s="16" t="s">
        <v>32</v>
      </c>
      <c r="L557" s="16" t="s">
        <v>32</v>
      </c>
      <c r="M557" s="16" t="s">
        <v>32</v>
      </c>
      <c r="N557" s="16" t="s">
        <v>32</v>
      </c>
      <c r="O557" s="16" t="s">
        <v>32</v>
      </c>
      <c r="P557" s="16" t="s">
        <v>32</v>
      </c>
      <c r="Q557" s="16" t="s">
        <v>32</v>
      </c>
      <c r="R557" s="16">
        <v>905.48985998484045</v>
      </c>
      <c r="S557" s="16">
        <v>144.48975992450852</v>
      </c>
      <c r="T557" s="31" t="s">
        <v>453</v>
      </c>
    </row>
    <row r="558" spans="1:20" x14ac:dyDescent="0.25">
      <c r="A558" s="16">
        <v>555</v>
      </c>
      <c r="B558" s="29">
        <v>6057373.3099999996</v>
      </c>
      <c r="C558" s="29">
        <v>571518.67000000004</v>
      </c>
      <c r="D558" s="27" t="s">
        <v>424</v>
      </c>
      <c r="E558" s="15">
        <v>42888</v>
      </c>
      <c r="F558" s="16" t="s">
        <v>32</v>
      </c>
      <c r="G558" s="19" t="s">
        <v>56</v>
      </c>
      <c r="H558" s="19" t="s">
        <v>454</v>
      </c>
      <c r="I558" s="16" t="s">
        <v>32</v>
      </c>
      <c r="J558" s="16" t="s">
        <v>32</v>
      </c>
      <c r="K558" s="16" t="s">
        <v>32</v>
      </c>
      <c r="L558" s="16" t="s">
        <v>32</v>
      </c>
      <c r="M558" s="16" t="s">
        <v>32</v>
      </c>
      <c r="N558" s="16" t="s">
        <v>32</v>
      </c>
      <c r="O558" s="16" t="s">
        <v>32</v>
      </c>
      <c r="P558" s="16" t="s">
        <v>32</v>
      </c>
      <c r="Q558" s="16" t="s">
        <v>32</v>
      </c>
      <c r="R558" s="16">
        <v>989.98634209471527</v>
      </c>
      <c r="S558" s="16">
        <v>191.9517192361881</v>
      </c>
      <c r="T558" s="31" t="s">
        <v>453</v>
      </c>
    </row>
    <row r="559" spans="1:20" x14ac:dyDescent="0.25">
      <c r="A559" s="16">
        <v>556</v>
      </c>
      <c r="B559" s="29">
        <v>6057366</v>
      </c>
      <c r="C559" s="29">
        <v>571665.36</v>
      </c>
      <c r="D559" s="27" t="s">
        <v>424</v>
      </c>
      <c r="E559" s="15">
        <v>42888</v>
      </c>
      <c r="F559" s="16" t="s">
        <v>32</v>
      </c>
      <c r="G559" s="19" t="s">
        <v>56</v>
      </c>
      <c r="H559" s="19" t="s">
        <v>454</v>
      </c>
      <c r="I559" s="16" t="s">
        <v>32</v>
      </c>
      <c r="J559" s="16" t="s">
        <v>32</v>
      </c>
      <c r="K559" s="16" t="s">
        <v>32</v>
      </c>
      <c r="L559" s="16" t="s">
        <v>32</v>
      </c>
      <c r="M559" s="16" t="s">
        <v>32</v>
      </c>
      <c r="N559" s="16" t="s">
        <v>32</v>
      </c>
      <c r="O559" s="16" t="s">
        <v>32</v>
      </c>
      <c r="P559" s="16" t="s">
        <v>32</v>
      </c>
      <c r="Q559" s="16" t="s">
        <v>32</v>
      </c>
      <c r="R559" s="16">
        <v>1161.3857296497038</v>
      </c>
      <c r="S559" s="16">
        <v>236.98031234036105</v>
      </c>
      <c r="T559" s="31" t="s">
        <v>453</v>
      </c>
    </row>
    <row r="560" spans="1:20" x14ac:dyDescent="0.25">
      <c r="A560" s="16">
        <v>557</v>
      </c>
      <c r="B560" s="29">
        <v>6057362.9100000001</v>
      </c>
      <c r="C560" s="29">
        <v>571815.18000000005</v>
      </c>
      <c r="D560" s="27" t="s">
        <v>424</v>
      </c>
      <c r="E560" s="15">
        <v>42888</v>
      </c>
      <c r="F560" s="16" t="s">
        <v>32</v>
      </c>
      <c r="G560" s="19" t="s">
        <v>56</v>
      </c>
      <c r="H560" s="19" t="s">
        <v>454</v>
      </c>
      <c r="I560" s="16" t="s">
        <v>32</v>
      </c>
      <c r="J560" s="16" t="s">
        <v>32</v>
      </c>
      <c r="K560" s="16" t="s">
        <v>32</v>
      </c>
      <c r="L560" s="16" t="s">
        <v>32</v>
      </c>
      <c r="M560" s="16" t="s">
        <v>32</v>
      </c>
      <c r="N560" s="16" t="s">
        <v>32</v>
      </c>
      <c r="O560" s="16" t="s">
        <v>32</v>
      </c>
      <c r="P560" s="16" t="s">
        <v>32</v>
      </c>
      <c r="Q560" s="16" t="s">
        <v>32</v>
      </c>
      <c r="R560" s="16">
        <v>894.03609745768836</v>
      </c>
      <c r="S560" s="16">
        <v>163.36810971312377</v>
      </c>
      <c r="T560" s="31" t="s">
        <v>453</v>
      </c>
    </row>
    <row r="561" spans="1:20" x14ac:dyDescent="0.25">
      <c r="A561" s="16">
        <v>558</v>
      </c>
      <c r="B561" s="29">
        <v>6057366.5599999996</v>
      </c>
      <c r="C561" s="29">
        <v>571973.64</v>
      </c>
      <c r="D561" s="27" t="s">
        <v>424</v>
      </c>
      <c r="E561" s="15">
        <v>42888</v>
      </c>
      <c r="F561" s="16" t="s">
        <v>32</v>
      </c>
      <c r="G561" s="19" t="s">
        <v>56</v>
      </c>
      <c r="H561" s="19" t="s">
        <v>454</v>
      </c>
      <c r="I561" s="16" t="s">
        <v>32</v>
      </c>
      <c r="J561" s="16" t="s">
        <v>32</v>
      </c>
      <c r="K561" s="16" t="s">
        <v>32</v>
      </c>
      <c r="L561" s="16" t="s">
        <v>32</v>
      </c>
      <c r="M561" s="16" t="s">
        <v>32</v>
      </c>
      <c r="N561" s="16" t="s">
        <v>32</v>
      </c>
      <c r="O561" s="16" t="s">
        <v>32</v>
      </c>
      <c r="P561" s="16" t="s">
        <v>32</v>
      </c>
      <c r="Q561" s="16" t="s">
        <v>32</v>
      </c>
      <c r="R561" s="16">
        <v>1357.6201983655103</v>
      </c>
      <c r="S561" s="16">
        <v>229.33030457953774</v>
      </c>
      <c r="T561" s="31" t="s">
        <v>453</v>
      </c>
    </row>
    <row r="562" spans="1:20" x14ac:dyDescent="0.25">
      <c r="A562" s="16">
        <v>559</v>
      </c>
      <c r="B562" s="29">
        <v>6057376.0599999996</v>
      </c>
      <c r="C562" s="29">
        <v>572110.27</v>
      </c>
      <c r="D562" s="27" t="s">
        <v>424</v>
      </c>
      <c r="E562" s="15">
        <v>42888</v>
      </c>
      <c r="F562" s="16" t="s">
        <v>32</v>
      </c>
      <c r="G562" s="19" t="s">
        <v>56</v>
      </c>
      <c r="H562" s="19" t="s">
        <v>454</v>
      </c>
      <c r="I562" s="16" t="s">
        <v>32</v>
      </c>
      <c r="J562" s="16" t="s">
        <v>32</v>
      </c>
      <c r="K562" s="16" t="s">
        <v>32</v>
      </c>
      <c r="L562" s="16" t="s">
        <v>32</v>
      </c>
      <c r="M562" s="16" t="s">
        <v>32</v>
      </c>
      <c r="N562" s="16" t="s">
        <v>32</v>
      </c>
      <c r="O562" s="16" t="s">
        <v>32</v>
      </c>
      <c r="P562" s="16" t="s">
        <v>32</v>
      </c>
      <c r="Q562" s="16" t="s">
        <v>32</v>
      </c>
      <c r="R562" s="16">
        <v>1115.1352955478333</v>
      </c>
      <c r="S562" s="16">
        <v>164.96862353585618</v>
      </c>
      <c r="T562" s="31" t="s">
        <v>453</v>
      </c>
    </row>
    <row r="563" spans="1:20" x14ac:dyDescent="0.25">
      <c r="A563" s="16">
        <v>560</v>
      </c>
      <c r="B563" s="29">
        <v>6057398.3799999999</v>
      </c>
      <c r="C563" s="29">
        <v>572227.81000000006</v>
      </c>
      <c r="D563" s="27" t="s">
        <v>424</v>
      </c>
      <c r="E563" s="15">
        <v>42888</v>
      </c>
      <c r="F563" s="16" t="s">
        <v>32</v>
      </c>
      <c r="G563" s="19" t="s">
        <v>56</v>
      </c>
      <c r="H563" s="19" t="s">
        <v>454</v>
      </c>
      <c r="I563" s="16" t="s">
        <v>32</v>
      </c>
      <c r="J563" s="16" t="s">
        <v>32</v>
      </c>
      <c r="K563" s="16" t="s">
        <v>32</v>
      </c>
      <c r="L563" s="16" t="s">
        <v>32</v>
      </c>
      <c r="M563" s="16" t="s">
        <v>32</v>
      </c>
      <c r="N563" s="16" t="s">
        <v>32</v>
      </c>
      <c r="O563" s="16" t="s">
        <v>32</v>
      </c>
      <c r="P563" s="16" t="s">
        <v>32</v>
      </c>
      <c r="Q563" s="16" t="s">
        <v>32</v>
      </c>
      <c r="R563" s="16">
        <v>810.60427167763362</v>
      </c>
      <c r="S563" s="16">
        <v>197.12470784143488</v>
      </c>
      <c r="T563" s="31" t="s">
        <v>453</v>
      </c>
    </row>
    <row r="564" spans="1:20" x14ac:dyDescent="0.25">
      <c r="A564" s="16">
        <v>561</v>
      </c>
      <c r="B564" s="29">
        <v>6057391.3799999999</v>
      </c>
      <c r="C564" s="29">
        <v>572406.88</v>
      </c>
      <c r="D564" s="27" t="s">
        <v>424</v>
      </c>
      <c r="E564" s="15">
        <v>42888</v>
      </c>
      <c r="F564" s="16" t="s">
        <v>32</v>
      </c>
      <c r="G564" s="19" t="s">
        <v>56</v>
      </c>
      <c r="H564" s="19" t="s">
        <v>454</v>
      </c>
      <c r="I564" s="16" t="s">
        <v>32</v>
      </c>
      <c r="J564" s="16" t="s">
        <v>32</v>
      </c>
      <c r="K564" s="16" t="s">
        <v>32</v>
      </c>
      <c r="L564" s="16" t="s">
        <v>32</v>
      </c>
      <c r="M564" s="16" t="s">
        <v>32</v>
      </c>
      <c r="N564" s="16" t="s">
        <v>32</v>
      </c>
      <c r="O564" s="16" t="s">
        <v>32</v>
      </c>
      <c r="P564" s="16" t="s">
        <v>32</v>
      </c>
      <c r="Q564" s="16" t="s">
        <v>32</v>
      </c>
      <c r="R564" s="16">
        <v>823.07122405025984</v>
      </c>
      <c r="S564" s="16">
        <v>140.33645504120963</v>
      </c>
      <c r="T564" s="31" t="s">
        <v>453</v>
      </c>
    </row>
    <row r="565" spans="1:20" x14ac:dyDescent="0.25">
      <c r="A565" s="16">
        <v>562</v>
      </c>
      <c r="B565" s="29">
        <v>6057362.8200000003</v>
      </c>
      <c r="C565" s="29">
        <v>572554.38</v>
      </c>
      <c r="D565" s="27" t="s">
        <v>424</v>
      </c>
      <c r="E565" s="15">
        <v>42888</v>
      </c>
      <c r="F565" s="16" t="s">
        <v>32</v>
      </c>
      <c r="G565" s="19" t="s">
        <v>56</v>
      </c>
      <c r="H565" s="19" t="s">
        <v>454</v>
      </c>
      <c r="I565" s="16" t="s">
        <v>32</v>
      </c>
      <c r="J565" s="16" t="s">
        <v>32</v>
      </c>
      <c r="K565" s="16" t="s">
        <v>32</v>
      </c>
      <c r="L565" s="16" t="s">
        <v>32</v>
      </c>
      <c r="M565" s="16" t="s">
        <v>32</v>
      </c>
      <c r="N565" s="16" t="s">
        <v>32</v>
      </c>
      <c r="O565" s="16" t="s">
        <v>32</v>
      </c>
      <c r="P565" s="16" t="s">
        <v>32</v>
      </c>
      <c r="Q565" s="16" t="s">
        <v>32</v>
      </c>
      <c r="R565" s="16">
        <v>1208.9655115555531</v>
      </c>
      <c r="S565" s="16">
        <v>177.35058918880773</v>
      </c>
      <c r="T565" s="31" t="s">
        <v>453</v>
      </c>
    </row>
    <row r="566" spans="1:20" x14ac:dyDescent="0.25">
      <c r="A566" s="16">
        <v>563</v>
      </c>
      <c r="B566" s="29">
        <v>6057331.46</v>
      </c>
      <c r="C566" s="29">
        <v>572709.16</v>
      </c>
      <c r="D566" s="27" t="s">
        <v>424</v>
      </c>
      <c r="E566" s="15">
        <v>42888</v>
      </c>
      <c r="F566" s="16" t="s">
        <v>32</v>
      </c>
      <c r="G566" s="19" t="s">
        <v>56</v>
      </c>
      <c r="H566" s="19" t="s">
        <v>454</v>
      </c>
      <c r="I566" s="16" t="s">
        <v>32</v>
      </c>
      <c r="J566" s="16" t="s">
        <v>32</v>
      </c>
      <c r="K566" s="16" t="s">
        <v>32</v>
      </c>
      <c r="L566" s="16" t="s">
        <v>32</v>
      </c>
      <c r="M566" s="16" t="s">
        <v>32</v>
      </c>
      <c r="N566" s="16" t="s">
        <v>32</v>
      </c>
      <c r="O566" s="16" t="s">
        <v>32</v>
      </c>
      <c r="P566" s="16" t="s">
        <v>32</v>
      </c>
      <c r="Q566" s="16" t="s">
        <v>32</v>
      </c>
      <c r="R566" s="16">
        <v>46.849045924380007</v>
      </c>
      <c r="S566" s="16">
        <v>311.8544300624564</v>
      </c>
      <c r="T566" s="31" t="s">
        <v>453</v>
      </c>
    </row>
    <row r="567" spans="1:20" x14ac:dyDescent="0.25">
      <c r="A567" s="16">
        <v>564</v>
      </c>
      <c r="B567" s="29">
        <v>6057311.6200000001</v>
      </c>
      <c r="C567" s="29">
        <v>572845.88</v>
      </c>
      <c r="D567" s="27" t="s">
        <v>424</v>
      </c>
      <c r="E567" s="15">
        <v>42888</v>
      </c>
      <c r="F567" s="16" t="s">
        <v>32</v>
      </c>
      <c r="G567" s="19" t="s">
        <v>56</v>
      </c>
      <c r="H567" s="19" t="s">
        <v>454</v>
      </c>
      <c r="I567" s="16" t="s">
        <v>32</v>
      </c>
      <c r="J567" s="16" t="s">
        <v>32</v>
      </c>
      <c r="K567" s="16" t="s">
        <v>32</v>
      </c>
      <c r="L567" s="16" t="s">
        <v>32</v>
      </c>
      <c r="M567" s="16" t="s">
        <v>32</v>
      </c>
      <c r="N567" s="16" t="s">
        <v>32</v>
      </c>
      <c r="O567" s="16" t="s">
        <v>32</v>
      </c>
      <c r="P567" s="16" t="s">
        <v>32</v>
      </c>
      <c r="Q567" s="16" t="s">
        <v>32</v>
      </c>
      <c r="R567" s="16">
        <v>46.849045924380007</v>
      </c>
      <c r="S567" s="16">
        <v>155.64644399000227</v>
      </c>
      <c r="T567" s="31" t="s">
        <v>453</v>
      </c>
    </row>
    <row r="568" spans="1:20" x14ac:dyDescent="0.25">
      <c r="A568" s="16">
        <v>565</v>
      </c>
      <c r="B568" s="29">
        <v>6057286.6900000004</v>
      </c>
      <c r="C568" s="29">
        <v>572992.55000000005</v>
      </c>
      <c r="D568" s="27" t="s">
        <v>424</v>
      </c>
      <c r="E568" s="15">
        <v>42888</v>
      </c>
      <c r="F568" s="16" t="s">
        <v>32</v>
      </c>
      <c r="G568" s="19" t="s">
        <v>56</v>
      </c>
      <c r="H568" s="19" t="s">
        <v>454</v>
      </c>
      <c r="I568" s="16" t="s">
        <v>32</v>
      </c>
      <c r="J568" s="16" t="s">
        <v>32</v>
      </c>
      <c r="K568" s="16" t="s">
        <v>32</v>
      </c>
      <c r="L568" s="16" t="s">
        <v>32</v>
      </c>
      <c r="M568" s="16" t="s">
        <v>32</v>
      </c>
      <c r="N568" s="16" t="s">
        <v>32</v>
      </c>
      <c r="O568" s="16" t="s">
        <v>32</v>
      </c>
      <c r="P568" s="16" t="s">
        <v>32</v>
      </c>
      <c r="Q568" s="16" t="s">
        <v>32</v>
      </c>
      <c r="R568" s="16">
        <v>46.849045924380007</v>
      </c>
      <c r="S568" s="16">
        <v>128.01777003495485</v>
      </c>
      <c r="T568" s="31" t="s">
        <v>453</v>
      </c>
    </row>
    <row r="569" spans="1:20" x14ac:dyDescent="0.25">
      <c r="A569" s="16">
        <v>566</v>
      </c>
      <c r="B569" s="29">
        <v>6057262.3499999996</v>
      </c>
      <c r="C569" s="29">
        <v>573139.15</v>
      </c>
      <c r="D569" s="27" t="s">
        <v>424</v>
      </c>
      <c r="E569" s="15">
        <v>42888</v>
      </c>
      <c r="F569" s="16" t="s">
        <v>32</v>
      </c>
      <c r="G569" s="19" t="s">
        <v>56</v>
      </c>
      <c r="H569" s="19" t="s">
        <v>454</v>
      </c>
      <c r="I569" s="16" t="s">
        <v>32</v>
      </c>
      <c r="J569" s="16" t="s">
        <v>32</v>
      </c>
      <c r="K569" s="16" t="s">
        <v>32</v>
      </c>
      <c r="L569" s="16" t="s">
        <v>32</v>
      </c>
      <c r="M569" s="16" t="s">
        <v>32</v>
      </c>
      <c r="N569" s="16" t="s">
        <v>32</v>
      </c>
      <c r="O569" s="16" t="s">
        <v>32</v>
      </c>
      <c r="P569" s="16" t="s">
        <v>32</v>
      </c>
      <c r="Q569" s="16" t="s">
        <v>32</v>
      </c>
      <c r="R569" s="16">
        <v>46.849045924380007</v>
      </c>
      <c r="S569" s="16">
        <v>138.99806781501951</v>
      </c>
      <c r="T569" s="31" t="s">
        <v>453</v>
      </c>
    </row>
    <row r="570" spans="1:20" x14ac:dyDescent="0.25">
      <c r="A570" s="16">
        <v>567</v>
      </c>
      <c r="B570" s="29">
        <v>6057238</v>
      </c>
      <c r="C570" s="29">
        <v>573287.01</v>
      </c>
      <c r="D570" s="27" t="s">
        <v>424</v>
      </c>
      <c r="E570" s="15">
        <v>42888</v>
      </c>
      <c r="F570" s="16" t="s">
        <v>32</v>
      </c>
      <c r="G570" s="19" t="s">
        <v>56</v>
      </c>
      <c r="H570" s="19" t="s">
        <v>454</v>
      </c>
      <c r="I570" s="16" t="s">
        <v>32</v>
      </c>
      <c r="J570" s="16" t="s">
        <v>32</v>
      </c>
      <c r="K570" s="16" t="s">
        <v>32</v>
      </c>
      <c r="L570" s="16" t="s">
        <v>32</v>
      </c>
      <c r="M570" s="16" t="s">
        <v>32</v>
      </c>
      <c r="N570" s="16" t="s">
        <v>32</v>
      </c>
      <c r="O570" s="16" t="s">
        <v>32</v>
      </c>
      <c r="P570" s="16" t="s">
        <v>32</v>
      </c>
      <c r="Q570" s="16" t="s">
        <v>32</v>
      </c>
      <c r="R570" s="16">
        <v>46.849045924380007</v>
      </c>
      <c r="S570" s="16">
        <v>65.801044190008156</v>
      </c>
      <c r="T570" s="31" t="s">
        <v>453</v>
      </c>
    </row>
    <row r="571" spans="1:20" x14ac:dyDescent="0.25">
      <c r="A571" s="16">
        <v>568</v>
      </c>
      <c r="B571" s="29">
        <v>6057211.9199999999</v>
      </c>
      <c r="C571" s="29">
        <v>573439.85</v>
      </c>
      <c r="D571" s="27" t="s">
        <v>424</v>
      </c>
      <c r="E571" s="15">
        <v>42888</v>
      </c>
      <c r="F571" s="16" t="s">
        <v>32</v>
      </c>
      <c r="G571" s="19" t="s">
        <v>56</v>
      </c>
      <c r="H571" s="19" t="s">
        <v>454</v>
      </c>
      <c r="I571" s="16" t="s">
        <v>32</v>
      </c>
      <c r="J571" s="16" t="s">
        <v>32</v>
      </c>
      <c r="K571" s="16" t="s">
        <v>32</v>
      </c>
      <c r="L571" s="16" t="s">
        <v>32</v>
      </c>
      <c r="M571" s="16" t="s">
        <v>32</v>
      </c>
      <c r="N571" s="16" t="s">
        <v>32</v>
      </c>
      <c r="O571" s="16" t="s">
        <v>32</v>
      </c>
      <c r="P571" s="16" t="s">
        <v>32</v>
      </c>
      <c r="Q571" s="16" t="s">
        <v>32</v>
      </c>
      <c r="R571" s="16">
        <v>46.849045924380007</v>
      </c>
      <c r="S571" s="16">
        <v>176.98211885588407</v>
      </c>
      <c r="T571" s="31" t="s">
        <v>453</v>
      </c>
    </row>
    <row r="572" spans="1:20" x14ac:dyDescent="0.25">
      <c r="A572" s="16">
        <v>569</v>
      </c>
      <c r="B572" s="29">
        <v>6057185.21</v>
      </c>
      <c r="C572" s="29">
        <v>573639.22</v>
      </c>
      <c r="D572" s="27" t="s">
        <v>424</v>
      </c>
      <c r="E572" s="15">
        <v>42888</v>
      </c>
      <c r="F572" s="16" t="s">
        <v>32</v>
      </c>
      <c r="G572" s="19" t="s">
        <v>56</v>
      </c>
      <c r="H572" s="19" t="s">
        <v>454</v>
      </c>
      <c r="I572" s="16" t="s">
        <v>32</v>
      </c>
      <c r="J572" s="16" t="s">
        <v>32</v>
      </c>
      <c r="K572" s="16" t="s">
        <v>32</v>
      </c>
      <c r="L572" s="16" t="s">
        <v>32</v>
      </c>
      <c r="M572" s="16" t="s">
        <v>32</v>
      </c>
      <c r="N572" s="16" t="s">
        <v>32</v>
      </c>
      <c r="O572" s="16" t="s">
        <v>32</v>
      </c>
      <c r="P572" s="16" t="s">
        <v>32</v>
      </c>
      <c r="Q572" s="16" t="s">
        <v>32</v>
      </c>
      <c r="R572" s="16">
        <v>46.849045924380007</v>
      </c>
      <c r="S572" s="16">
        <v>79.415053332768508</v>
      </c>
      <c r="T572" s="31" t="s">
        <v>453</v>
      </c>
    </row>
    <row r="573" spans="1:20" x14ac:dyDescent="0.25">
      <c r="A573" s="16">
        <v>570</v>
      </c>
      <c r="B573" s="29">
        <v>6057165.04</v>
      </c>
      <c r="C573" s="29">
        <v>573733.30000000005</v>
      </c>
      <c r="D573" s="27" t="s">
        <v>424</v>
      </c>
      <c r="E573" s="15">
        <v>42888</v>
      </c>
      <c r="F573" s="16" t="s">
        <v>32</v>
      </c>
      <c r="G573" s="19" t="s">
        <v>56</v>
      </c>
      <c r="H573" s="19" t="s">
        <v>454</v>
      </c>
      <c r="I573" s="16" t="s">
        <v>32</v>
      </c>
      <c r="J573" s="16" t="s">
        <v>32</v>
      </c>
      <c r="K573" s="16" t="s">
        <v>32</v>
      </c>
      <c r="L573" s="16" t="s">
        <v>32</v>
      </c>
      <c r="M573" s="16" t="s">
        <v>32</v>
      </c>
      <c r="N573" s="16" t="s">
        <v>32</v>
      </c>
      <c r="O573" s="16" t="s">
        <v>32</v>
      </c>
      <c r="P573" s="16" t="s">
        <v>32</v>
      </c>
      <c r="Q573" s="16" t="s">
        <v>32</v>
      </c>
      <c r="R573" s="16">
        <v>46.849045924380007</v>
      </c>
      <c r="S573" s="16">
        <v>128.19858609432629</v>
      </c>
      <c r="T573" s="31" t="s">
        <v>453</v>
      </c>
    </row>
    <row r="574" spans="1:20" x14ac:dyDescent="0.25">
      <c r="A574" s="16">
        <v>571</v>
      </c>
      <c r="B574" s="29">
        <v>6057140.0300000003</v>
      </c>
      <c r="C574" s="29">
        <v>573879.69999999995</v>
      </c>
      <c r="D574" s="27" t="s">
        <v>424</v>
      </c>
      <c r="E574" s="15">
        <v>42888</v>
      </c>
      <c r="F574" s="16" t="s">
        <v>32</v>
      </c>
      <c r="G574" s="19" t="s">
        <v>56</v>
      </c>
      <c r="H574" s="19" t="s">
        <v>454</v>
      </c>
      <c r="I574" s="16" t="s">
        <v>32</v>
      </c>
      <c r="J574" s="16" t="s">
        <v>32</v>
      </c>
      <c r="K574" s="16" t="s">
        <v>32</v>
      </c>
      <c r="L574" s="16" t="s">
        <v>32</v>
      </c>
      <c r="M574" s="16" t="s">
        <v>32</v>
      </c>
      <c r="N574" s="16" t="s">
        <v>32</v>
      </c>
      <c r="O574" s="16" t="s">
        <v>32</v>
      </c>
      <c r="P574" s="16" t="s">
        <v>32</v>
      </c>
      <c r="Q574" s="16" t="s">
        <v>32</v>
      </c>
      <c r="R574" s="16">
        <v>46.849045924380007</v>
      </c>
      <c r="S574" s="16">
        <v>129.15067065473326</v>
      </c>
      <c r="T574" s="31" t="s">
        <v>453</v>
      </c>
    </row>
    <row r="575" spans="1:20" x14ac:dyDescent="0.25">
      <c r="A575" s="16">
        <v>572</v>
      </c>
      <c r="B575" s="29">
        <v>6057114.2400000002</v>
      </c>
      <c r="C575" s="29">
        <v>574025.93999999994</v>
      </c>
      <c r="D575" s="27" t="s">
        <v>424</v>
      </c>
      <c r="E575" s="15">
        <v>42888</v>
      </c>
      <c r="F575" s="16" t="s">
        <v>32</v>
      </c>
      <c r="G575" s="19" t="s">
        <v>56</v>
      </c>
      <c r="H575" s="19" t="s">
        <v>454</v>
      </c>
      <c r="I575" s="16" t="s">
        <v>32</v>
      </c>
      <c r="J575" s="16" t="s">
        <v>32</v>
      </c>
      <c r="K575" s="16" t="s">
        <v>32</v>
      </c>
      <c r="L575" s="16" t="s">
        <v>32</v>
      </c>
      <c r="M575" s="16" t="s">
        <v>32</v>
      </c>
      <c r="N575" s="16" t="s">
        <v>32</v>
      </c>
      <c r="O575" s="16" t="s">
        <v>32</v>
      </c>
      <c r="P575" s="16" t="s">
        <v>32</v>
      </c>
      <c r="Q575" s="16" t="s">
        <v>32</v>
      </c>
      <c r="R575" s="16">
        <v>46.849045924380007</v>
      </c>
      <c r="S575" s="16">
        <v>32.900522095004106</v>
      </c>
      <c r="T575" s="31" t="s">
        <v>453</v>
      </c>
    </row>
    <row r="576" spans="1:20" x14ac:dyDescent="0.25">
      <c r="A576" s="16">
        <v>573</v>
      </c>
      <c r="B576" s="29">
        <v>6057088.8300000001</v>
      </c>
      <c r="C576" s="29">
        <v>574171.80000000005</v>
      </c>
      <c r="D576" s="27" t="s">
        <v>424</v>
      </c>
      <c r="E576" s="15">
        <v>42888</v>
      </c>
      <c r="F576" s="16" t="s">
        <v>32</v>
      </c>
      <c r="G576" s="19" t="s">
        <v>56</v>
      </c>
      <c r="H576" s="19" t="s">
        <v>454</v>
      </c>
      <c r="I576" s="16" t="s">
        <v>32</v>
      </c>
      <c r="J576" s="16" t="s">
        <v>32</v>
      </c>
      <c r="K576" s="16" t="s">
        <v>32</v>
      </c>
      <c r="L576" s="16" t="s">
        <v>32</v>
      </c>
      <c r="M576" s="16" t="s">
        <v>32</v>
      </c>
      <c r="N576" s="16" t="s">
        <v>32</v>
      </c>
      <c r="O576" s="16" t="s">
        <v>32</v>
      </c>
      <c r="P576" s="16" t="s">
        <v>32</v>
      </c>
      <c r="Q576" s="16" t="s">
        <v>32</v>
      </c>
      <c r="R576" s="16">
        <v>46.849045924380007</v>
      </c>
      <c r="S576" s="16">
        <v>43.172006362190409</v>
      </c>
      <c r="T576" s="31" t="s">
        <v>453</v>
      </c>
    </row>
    <row r="577" spans="1:20" x14ac:dyDescent="0.25">
      <c r="A577" s="16">
        <v>574</v>
      </c>
      <c r="B577" s="34">
        <v>6059179</v>
      </c>
      <c r="C577" s="34">
        <v>583962</v>
      </c>
      <c r="D577" s="27" t="s">
        <v>424</v>
      </c>
      <c r="E577" s="15">
        <v>42900</v>
      </c>
      <c r="F577" s="16" t="s">
        <v>32</v>
      </c>
      <c r="G577" s="19" t="s">
        <v>56</v>
      </c>
      <c r="H577" s="19" t="s">
        <v>523</v>
      </c>
      <c r="I577" s="16" t="s">
        <v>32</v>
      </c>
      <c r="J577" s="16" t="s">
        <v>32</v>
      </c>
      <c r="K577" s="16" t="s">
        <v>32</v>
      </c>
      <c r="L577" s="16" t="s">
        <v>32</v>
      </c>
      <c r="M577" s="16" t="s">
        <v>32</v>
      </c>
      <c r="N577" s="16" t="s">
        <v>32</v>
      </c>
      <c r="O577" s="16" t="s">
        <v>32</v>
      </c>
      <c r="P577" s="16" t="s">
        <v>32</v>
      </c>
      <c r="Q577" s="16" t="s">
        <v>32</v>
      </c>
      <c r="R577" s="16">
        <v>260.51231115525377</v>
      </c>
      <c r="S577" s="16">
        <v>51.969556637860869</v>
      </c>
      <c r="T577" s="31" t="s">
        <v>455</v>
      </c>
    </row>
    <row r="578" spans="1:20" x14ac:dyDescent="0.25">
      <c r="A578" s="16">
        <v>575</v>
      </c>
      <c r="B578" s="34">
        <v>6059064</v>
      </c>
      <c r="C578" s="34">
        <v>584054</v>
      </c>
      <c r="D578" s="27" t="s">
        <v>424</v>
      </c>
      <c r="E578" s="15">
        <v>42900</v>
      </c>
      <c r="F578" s="16" t="s">
        <v>32</v>
      </c>
      <c r="G578" s="19" t="s">
        <v>56</v>
      </c>
      <c r="H578" s="19" t="s">
        <v>523</v>
      </c>
      <c r="I578" s="16" t="s">
        <v>32</v>
      </c>
      <c r="J578" s="16" t="s">
        <v>32</v>
      </c>
      <c r="K578" s="16" t="s">
        <v>32</v>
      </c>
      <c r="L578" s="16" t="s">
        <v>32</v>
      </c>
      <c r="M578" s="16" t="s">
        <v>32</v>
      </c>
      <c r="N578" s="16" t="s">
        <v>32</v>
      </c>
      <c r="O578" s="16" t="s">
        <v>32</v>
      </c>
      <c r="P578" s="16" t="s">
        <v>32</v>
      </c>
      <c r="Q578" s="16" t="s">
        <v>32</v>
      </c>
      <c r="R578" s="16">
        <v>228.56736401699629</v>
      </c>
      <c r="S578" s="16">
        <v>40.465572482567211</v>
      </c>
      <c r="T578" s="31" t="s">
        <v>455</v>
      </c>
    </row>
    <row r="579" spans="1:20" x14ac:dyDescent="0.25">
      <c r="A579" s="16">
        <v>576</v>
      </c>
      <c r="B579" s="34">
        <v>6058922</v>
      </c>
      <c r="C579" s="34">
        <v>584094</v>
      </c>
      <c r="D579" s="27" t="s">
        <v>424</v>
      </c>
      <c r="E579" s="15">
        <v>42900</v>
      </c>
      <c r="F579" s="16" t="s">
        <v>32</v>
      </c>
      <c r="G579" s="19" t="s">
        <v>56</v>
      </c>
      <c r="H579" s="19" t="s">
        <v>523</v>
      </c>
      <c r="I579" s="16" t="s">
        <v>32</v>
      </c>
      <c r="J579" s="16" t="s">
        <v>32</v>
      </c>
      <c r="K579" s="16" t="s">
        <v>32</v>
      </c>
      <c r="L579" s="16" t="s">
        <v>32</v>
      </c>
      <c r="M579" s="16" t="s">
        <v>32</v>
      </c>
      <c r="N579" s="16" t="s">
        <v>32</v>
      </c>
      <c r="O579" s="16" t="s">
        <v>32</v>
      </c>
      <c r="P579" s="16" t="s">
        <v>32</v>
      </c>
      <c r="Q579" s="16" t="s">
        <v>32</v>
      </c>
      <c r="R579" s="16">
        <v>565.23034196348863</v>
      </c>
      <c r="S579" s="16">
        <v>205.85781507178945</v>
      </c>
      <c r="T579" s="31" t="s">
        <v>455</v>
      </c>
    </row>
    <row r="580" spans="1:20" x14ac:dyDescent="0.25">
      <c r="A580" s="16">
        <v>577</v>
      </c>
      <c r="B580" s="34">
        <v>6058772</v>
      </c>
      <c r="C580" s="34">
        <v>584095</v>
      </c>
      <c r="D580" s="27" t="s">
        <v>424</v>
      </c>
      <c r="E580" s="15">
        <v>42900</v>
      </c>
      <c r="F580" s="16" t="s">
        <v>32</v>
      </c>
      <c r="G580" s="19" t="s">
        <v>56</v>
      </c>
      <c r="H580" s="19" t="s">
        <v>523</v>
      </c>
      <c r="I580" s="16" t="s">
        <v>32</v>
      </c>
      <c r="J580" s="16" t="s">
        <v>32</v>
      </c>
      <c r="K580" s="16" t="s">
        <v>32</v>
      </c>
      <c r="L580" s="16" t="s">
        <v>32</v>
      </c>
      <c r="M580" s="16" t="s">
        <v>32</v>
      </c>
      <c r="N580" s="16" t="s">
        <v>32</v>
      </c>
      <c r="O580" s="16" t="s">
        <v>32</v>
      </c>
      <c r="P580" s="16" t="s">
        <v>32</v>
      </c>
      <c r="Q580" s="16" t="s">
        <v>32</v>
      </c>
      <c r="R580" s="16">
        <v>347.96178371085767</v>
      </c>
      <c r="S580" s="16">
        <v>92.533503509891503</v>
      </c>
      <c r="T580" s="31" t="s">
        <v>455</v>
      </c>
    </row>
    <row r="581" spans="1:20" x14ac:dyDescent="0.25">
      <c r="A581" s="16">
        <v>578</v>
      </c>
      <c r="B581" s="34">
        <v>6058622</v>
      </c>
      <c r="C581" s="34">
        <v>584088</v>
      </c>
      <c r="D581" s="27" t="s">
        <v>424</v>
      </c>
      <c r="E581" s="15">
        <v>42900</v>
      </c>
      <c r="F581" s="16" t="s">
        <v>32</v>
      </c>
      <c r="G581" s="19" t="s">
        <v>56</v>
      </c>
      <c r="H581" s="19" t="s">
        <v>523</v>
      </c>
      <c r="I581" s="16" t="s">
        <v>32</v>
      </c>
      <c r="J581" s="16" t="s">
        <v>32</v>
      </c>
      <c r="K581" s="16" t="s">
        <v>32</v>
      </c>
      <c r="L581" s="16" t="s">
        <v>32</v>
      </c>
      <c r="M581" s="16" t="s">
        <v>32</v>
      </c>
      <c r="N581" s="16" t="s">
        <v>32</v>
      </c>
      <c r="O581" s="16" t="s">
        <v>32</v>
      </c>
      <c r="P581" s="16" t="s">
        <v>32</v>
      </c>
      <c r="Q581" s="16" t="s">
        <v>32</v>
      </c>
      <c r="R581" s="16">
        <v>400.23213563095152</v>
      </c>
      <c r="S581" s="16">
        <v>115.19504677592363</v>
      </c>
      <c r="T581" s="31" t="s">
        <v>455</v>
      </c>
    </row>
    <row r="582" spans="1:20" x14ac:dyDescent="0.25">
      <c r="A582" s="16">
        <v>579</v>
      </c>
      <c r="B582" s="34">
        <v>6058474</v>
      </c>
      <c r="C582" s="34">
        <v>584070</v>
      </c>
      <c r="D582" s="27" t="s">
        <v>424</v>
      </c>
      <c r="E582" s="15">
        <v>42900</v>
      </c>
      <c r="F582" s="16" t="s">
        <v>32</v>
      </c>
      <c r="G582" s="19" t="s">
        <v>56</v>
      </c>
      <c r="H582" s="19" t="s">
        <v>523</v>
      </c>
      <c r="I582" s="16" t="s">
        <v>32</v>
      </c>
      <c r="J582" s="16" t="s">
        <v>32</v>
      </c>
      <c r="K582" s="16" t="s">
        <v>32</v>
      </c>
      <c r="L582" s="16" t="s">
        <v>32</v>
      </c>
      <c r="M582" s="16" t="s">
        <v>32</v>
      </c>
      <c r="N582" s="16" t="s">
        <v>32</v>
      </c>
      <c r="O582" s="16" t="s">
        <v>32</v>
      </c>
      <c r="P582" s="16" t="s">
        <v>32</v>
      </c>
      <c r="Q582" s="16" t="s">
        <v>32</v>
      </c>
      <c r="R582" s="16">
        <v>406.88183015391024</v>
      </c>
      <c r="S582" s="16">
        <v>80.833865135077644</v>
      </c>
      <c r="T582" s="31" t="s">
        <v>455</v>
      </c>
    </row>
    <row r="583" spans="1:20" x14ac:dyDescent="0.25">
      <c r="A583" s="16">
        <v>580</v>
      </c>
      <c r="B583" s="34">
        <v>6058345</v>
      </c>
      <c r="C583" s="34">
        <v>584067</v>
      </c>
      <c r="D583" s="27" t="s">
        <v>424</v>
      </c>
      <c r="E583" s="15">
        <v>42900</v>
      </c>
      <c r="F583" s="16" t="s">
        <v>32</v>
      </c>
      <c r="G583" s="19" t="s">
        <v>56</v>
      </c>
      <c r="H583" s="19" t="s">
        <v>523</v>
      </c>
      <c r="I583" s="16" t="s">
        <v>32</v>
      </c>
      <c r="J583" s="16" t="s">
        <v>32</v>
      </c>
      <c r="K583" s="16" t="s">
        <v>32</v>
      </c>
      <c r="L583" s="16" t="s">
        <v>32</v>
      </c>
      <c r="M583" s="16" t="s">
        <v>32</v>
      </c>
      <c r="N583" s="16" t="s">
        <v>32</v>
      </c>
      <c r="O583" s="16" t="s">
        <v>32</v>
      </c>
      <c r="P583" s="16" t="s">
        <v>32</v>
      </c>
      <c r="Q583" s="16" t="s">
        <v>32</v>
      </c>
      <c r="R583" s="16">
        <v>318.6069636422917</v>
      </c>
      <c r="S583" s="16">
        <v>88.154401575815697</v>
      </c>
      <c r="T583" s="31" t="s">
        <v>455</v>
      </c>
    </row>
    <row r="584" spans="1:20" x14ac:dyDescent="0.25">
      <c r="A584" s="16">
        <v>581</v>
      </c>
      <c r="B584" s="34">
        <v>6058361</v>
      </c>
      <c r="C584" s="34">
        <v>584080</v>
      </c>
      <c r="D584" s="27" t="s">
        <v>424</v>
      </c>
      <c r="E584" s="15">
        <v>42900</v>
      </c>
      <c r="F584" s="16" t="s">
        <v>32</v>
      </c>
      <c r="G584" s="19" t="s">
        <v>56</v>
      </c>
      <c r="H584" s="19" t="s">
        <v>524</v>
      </c>
      <c r="I584" s="16" t="s">
        <v>32</v>
      </c>
      <c r="J584" s="16" t="s">
        <v>32</v>
      </c>
      <c r="K584" s="16" t="s">
        <v>32</v>
      </c>
      <c r="L584" s="16" t="s">
        <v>32</v>
      </c>
      <c r="M584" s="16" t="s">
        <v>32</v>
      </c>
      <c r="N584" s="16" t="s">
        <v>32</v>
      </c>
      <c r="O584" s="16" t="s">
        <v>32</v>
      </c>
      <c r="P584" s="16" t="s">
        <v>32</v>
      </c>
      <c r="Q584" s="16" t="s">
        <v>32</v>
      </c>
      <c r="R584" s="16">
        <v>396.31597916480194</v>
      </c>
      <c r="S584" s="16">
        <v>140.19736154226112</v>
      </c>
      <c r="T584" s="31" t="s">
        <v>455</v>
      </c>
    </row>
    <row r="585" spans="1:20" x14ac:dyDescent="0.25">
      <c r="A585" s="16">
        <v>582</v>
      </c>
      <c r="B585" s="34">
        <v>6058471</v>
      </c>
      <c r="C585" s="34">
        <v>584081</v>
      </c>
      <c r="D585" s="27" t="s">
        <v>424</v>
      </c>
      <c r="E585" s="15">
        <v>42900</v>
      </c>
      <c r="F585" s="16" t="s">
        <v>32</v>
      </c>
      <c r="G585" s="19" t="s">
        <v>56</v>
      </c>
      <c r="H585" s="19" t="s">
        <v>524</v>
      </c>
      <c r="I585" s="16" t="s">
        <v>32</v>
      </c>
      <c r="J585" s="16" t="s">
        <v>32</v>
      </c>
      <c r="K585" s="16" t="s">
        <v>32</v>
      </c>
      <c r="L585" s="16" t="s">
        <v>32</v>
      </c>
      <c r="M585" s="16" t="s">
        <v>32</v>
      </c>
      <c r="N585" s="16" t="s">
        <v>32</v>
      </c>
      <c r="O585" s="16" t="s">
        <v>32</v>
      </c>
      <c r="P585" s="16" t="s">
        <v>32</v>
      </c>
      <c r="Q585" s="16" t="s">
        <v>32</v>
      </c>
      <c r="R585" s="16">
        <v>416.2326278514364</v>
      </c>
      <c r="S585" s="16">
        <v>95.319845043457917</v>
      </c>
      <c r="T585" s="31" t="s">
        <v>455</v>
      </c>
    </row>
    <row r="586" spans="1:20" x14ac:dyDescent="0.25">
      <c r="A586" s="16">
        <v>583</v>
      </c>
      <c r="B586" s="34">
        <v>6058619</v>
      </c>
      <c r="C586" s="34">
        <v>584099</v>
      </c>
      <c r="D586" s="27" t="s">
        <v>424</v>
      </c>
      <c r="E586" s="15">
        <v>42900</v>
      </c>
      <c r="F586" s="16" t="s">
        <v>32</v>
      </c>
      <c r="G586" s="19" t="s">
        <v>56</v>
      </c>
      <c r="H586" s="19" t="s">
        <v>524</v>
      </c>
      <c r="I586" s="16" t="s">
        <v>32</v>
      </c>
      <c r="J586" s="16" t="s">
        <v>32</v>
      </c>
      <c r="K586" s="16" t="s">
        <v>32</v>
      </c>
      <c r="L586" s="16" t="s">
        <v>32</v>
      </c>
      <c r="M586" s="16" t="s">
        <v>32</v>
      </c>
      <c r="N586" s="16" t="s">
        <v>32</v>
      </c>
      <c r="O586" s="16" t="s">
        <v>32</v>
      </c>
      <c r="P586" s="16" t="s">
        <v>32</v>
      </c>
      <c r="Q586" s="16" t="s">
        <v>32</v>
      </c>
      <c r="R586" s="16">
        <v>319.50953294439455</v>
      </c>
      <c r="S586" s="16">
        <v>76.687920658192795</v>
      </c>
      <c r="T586" s="31" t="s">
        <v>455</v>
      </c>
    </row>
    <row r="587" spans="1:20" x14ac:dyDescent="0.25">
      <c r="A587" s="16">
        <v>584</v>
      </c>
      <c r="B587" s="34">
        <v>6058769</v>
      </c>
      <c r="C587" s="34">
        <v>584106</v>
      </c>
      <c r="D587" s="27" t="s">
        <v>424</v>
      </c>
      <c r="E587" s="15">
        <v>42900</v>
      </c>
      <c r="F587" s="16" t="s">
        <v>32</v>
      </c>
      <c r="G587" s="19" t="s">
        <v>56</v>
      </c>
      <c r="H587" s="19" t="s">
        <v>524</v>
      </c>
      <c r="I587" s="16" t="s">
        <v>32</v>
      </c>
      <c r="J587" s="16" t="s">
        <v>32</v>
      </c>
      <c r="K587" s="16" t="s">
        <v>32</v>
      </c>
      <c r="L587" s="16" t="s">
        <v>32</v>
      </c>
      <c r="M587" s="16" t="s">
        <v>32</v>
      </c>
      <c r="N587" s="16" t="s">
        <v>32</v>
      </c>
      <c r="O587" s="16" t="s">
        <v>32</v>
      </c>
      <c r="P587" s="16" t="s">
        <v>32</v>
      </c>
      <c r="Q587" s="16" t="s">
        <v>32</v>
      </c>
      <c r="R587" s="16">
        <v>334.93090294198782</v>
      </c>
      <c r="S587" s="16">
        <v>73.701376399605465</v>
      </c>
      <c r="T587" s="31" t="s">
        <v>455</v>
      </c>
    </row>
    <row r="588" spans="1:20" x14ac:dyDescent="0.25">
      <c r="A588" s="16">
        <v>585</v>
      </c>
      <c r="B588" s="34">
        <v>6058919</v>
      </c>
      <c r="C588" s="34">
        <v>584106</v>
      </c>
      <c r="D588" s="27" t="s">
        <v>424</v>
      </c>
      <c r="E588" s="15">
        <v>42900</v>
      </c>
      <c r="F588" s="16" t="s">
        <v>32</v>
      </c>
      <c r="G588" s="19" t="s">
        <v>56</v>
      </c>
      <c r="H588" s="19" t="s">
        <v>524</v>
      </c>
      <c r="I588" s="16" t="s">
        <v>32</v>
      </c>
      <c r="J588" s="16" t="s">
        <v>32</v>
      </c>
      <c r="K588" s="16" t="s">
        <v>32</v>
      </c>
      <c r="L588" s="16" t="s">
        <v>32</v>
      </c>
      <c r="M588" s="16" t="s">
        <v>32</v>
      </c>
      <c r="N588" s="16" t="s">
        <v>32</v>
      </c>
      <c r="O588" s="16" t="s">
        <v>32</v>
      </c>
      <c r="P588" s="16" t="s">
        <v>32</v>
      </c>
      <c r="Q588" s="16" t="s">
        <v>32</v>
      </c>
      <c r="R588" s="16">
        <v>313.94316477463155</v>
      </c>
      <c r="S588" s="16">
        <v>96.925010831882588</v>
      </c>
      <c r="T588" s="31" t="s">
        <v>455</v>
      </c>
    </row>
    <row r="589" spans="1:20" x14ac:dyDescent="0.25">
      <c r="A589" s="16">
        <v>586</v>
      </c>
      <c r="B589" s="34">
        <v>6059061</v>
      </c>
      <c r="C589" s="34">
        <v>584071</v>
      </c>
      <c r="D589" s="27" t="s">
        <v>424</v>
      </c>
      <c r="E589" s="15">
        <v>42900</v>
      </c>
      <c r="F589" s="16" t="s">
        <v>32</v>
      </c>
      <c r="G589" s="19" t="s">
        <v>56</v>
      </c>
      <c r="H589" s="19" t="s">
        <v>524</v>
      </c>
      <c r="I589" s="16" t="s">
        <v>32</v>
      </c>
      <c r="J589" s="16" t="s">
        <v>32</v>
      </c>
      <c r="K589" s="16" t="s">
        <v>32</v>
      </c>
      <c r="L589" s="16" t="s">
        <v>32</v>
      </c>
      <c r="M589" s="16" t="s">
        <v>32</v>
      </c>
      <c r="N589" s="16" t="s">
        <v>32</v>
      </c>
      <c r="O589" s="16" t="s">
        <v>32</v>
      </c>
      <c r="P589" s="16" t="s">
        <v>32</v>
      </c>
      <c r="Q589" s="16" t="s">
        <v>32</v>
      </c>
      <c r="R589" s="16">
        <v>409.10522813289333</v>
      </c>
      <c r="S589" s="16">
        <v>132.95043607743034</v>
      </c>
      <c r="T589" s="31" t="s">
        <v>455</v>
      </c>
    </row>
    <row r="590" spans="1:20" x14ac:dyDescent="0.25">
      <c r="A590" s="16">
        <v>587</v>
      </c>
      <c r="B590" s="34">
        <v>6059181</v>
      </c>
      <c r="C590" s="34">
        <v>583982</v>
      </c>
      <c r="D590" s="27" t="s">
        <v>424</v>
      </c>
      <c r="E590" s="15">
        <v>42900</v>
      </c>
      <c r="F590" s="16" t="s">
        <v>32</v>
      </c>
      <c r="G590" s="19" t="s">
        <v>56</v>
      </c>
      <c r="H590" s="19" t="s">
        <v>524</v>
      </c>
      <c r="I590" s="16" t="s">
        <v>32</v>
      </c>
      <c r="J590" s="16" t="s">
        <v>32</v>
      </c>
      <c r="K590" s="16" t="s">
        <v>32</v>
      </c>
      <c r="L590" s="16" t="s">
        <v>32</v>
      </c>
      <c r="M590" s="16" t="s">
        <v>32</v>
      </c>
      <c r="N590" s="16" t="s">
        <v>32</v>
      </c>
      <c r="O590" s="16" t="s">
        <v>32</v>
      </c>
      <c r="P590" s="16" t="s">
        <v>32</v>
      </c>
      <c r="Q590" s="16" t="s">
        <v>32</v>
      </c>
      <c r="R590" s="16">
        <v>433.90991271868143</v>
      </c>
      <c r="S590" s="16">
        <v>137.30650685607</v>
      </c>
      <c r="T590" s="31" t="s">
        <v>455</v>
      </c>
    </row>
    <row r="591" spans="1:20" x14ac:dyDescent="0.25">
      <c r="A591" s="16">
        <v>588</v>
      </c>
      <c r="B591" s="21">
        <v>6058414</v>
      </c>
      <c r="C591" s="21">
        <v>584068</v>
      </c>
      <c r="D591" s="27" t="s">
        <v>424</v>
      </c>
      <c r="E591" s="15">
        <v>42900</v>
      </c>
      <c r="F591" s="16" t="s">
        <v>32</v>
      </c>
      <c r="G591" s="19" t="s">
        <v>56</v>
      </c>
      <c r="H591" s="16" t="s">
        <v>458</v>
      </c>
      <c r="I591" s="16" t="s">
        <v>32</v>
      </c>
      <c r="J591" s="16" t="s">
        <v>32</v>
      </c>
      <c r="K591" s="16" t="s">
        <v>32</v>
      </c>
      <c r="L591" s="16" t="s">
        <v>32</v>
      </c>
      <c r="M591" s="16" t="s">
        <v>32</v>
      </c>
      <c r="N591" s="16" t="s">
        <v>32</v>
      </c>
      <c r="O591" s="16" t="s">
        <v>32</v>
      </c>
      <c r="P591" s="16" t="s">
        <v>32</v>
      </c>
      <c r="Q591" s="16" t="s">
        <v>32</v>
      </c>
      <c r="R591" s="16">
        <v>483.16075713542585</v>
      </c>
      <c r="S591" s="16">
        <v>123.55276106042166</v>
      </c>
      <c r="T591" s="31" t="s">
        <v>456</v>
      </c>
    </row>
    <row r="592" spans="1:20" x14ac:dyDescent="0.25">
      <c r="A592" s="16">
        <v>589</v>
      </c>
      <c r="B592" s="21">
        <v>6058333</v>
      </c>
      <c r="C592" s="21">
        <v>584069</v>
      </c>
      <c r="D592" s="27" t="s">
        <v>424</v>
      </c>
      <c r="E592" s="15">
        <v>42900</v>
      </c>
      <c r="F592" s="16" t="s">
        <v>32</v>
      </c>
      <c r="G592" s="19" t="s">
        <v>56</v>
      </c>
      <c r="H592" s="16" t="s">
        <v>458</v>
      </c>
      <c r="I592" s="16" t="s">
        <v>32</v>
      </c>
      <c r="J592" s="16" t="s">
        <v>32</v>
      </c>
      <c r="K592" s="16" t="s">
        <v>32</v>
      </c>
      <c r="L592" s="16" t="s">
        <v>32</v>
      </c>
      <c r="M592" s="16" t="s">
        <v>32</v>
      </c>
      <c r="N592" s="16" t="s">
        <v>32</v>
      </c>
      <c r="O592" s="16" t="s">
        <v>32</v>
      </c>
      <c r="P592" s="16" t="s">
        <v>32</v>
      </c>
      <c r="Q592" s="16" t="s">
        <v>32</v>
      </c>
      <c r="R592" s="16">
        <v>369.67288812851268</v>
      </c>
      <c r="S592" s="16">
        <v>104.08591993289082</v>
      </c>
      <c r="T592" s="31" t="s">
        <v>456</v>
      </c>
    </row>
    <row r="593" spans="1:20" x14ac:dyDescent="0.25">
      <c r="A593" s="16">
        <v>590</v>
      </c>
      <c r="B593" s="21">
        <v>6058183</v>
      </c>
      <c r="C593" s="21">
        <v>584067</v>
      </c>
      <c r="D593" s="27" t="s">
        <v>424</v>
      </c>
      <c r="E593" s="15">
        <v>42900</v>
      </c>
      <c r="F593" s="16" t="s">
        <v>32</v>
      </c>
      <c r="G593" s="19" t="s">
        <v>56</v>
      </c>
      <c r="H593" s="16" t="s">
        <v>458</v>
      </c>
      <c r="I593" s="16" t="s">
        <v>32</v>
      </c>
      <c r="J593" s="16" t="s">
        <v>32</v>
      </c>
      <c r="K593" s="16" t="s">
        <v>32</v>
      </c>
      <c r="L593" s="16" t="s">
        <v>32</v>
      </c>
      <c r="M593" s="16" t="s">
        <v>32</v>
      </c>
      <c r="N593" s="16" t="s">
        <v>32</v>
      </c>
      <c r="O593" s="16" t="s">
        <v>32</v>
      </c>
      <c r="P593" s="16" t="s">
        <v>32</v>
      </c>
      <c r="Q593" s="16" t="s">
        <v>32</v>
      </c>
      <c r="R593" s="16">
        <v>533.61551495594779</v>
      </c>
      <c r="S593" s="16">
        <v>132.95043607743034</v>
      </c>
      <c r="T593" s="31" t="s">
        <v>456</v>
      </c>
    </row>
    <row r="594" spans="1:20" x14ac:dyDescent="0.25">
      <c r="A594" s="16">
        <v>591</v>
      </c>
      <c r="B594" s="21">
        <v>6058033</v>
      </c>
      <c r="C594" s="21">
        <v>584068</v>
      </c>
      <c r="D594" s="27" t="s">
        <v>424</v>
      </c>
      <c r="E594" s="15">
        <v>42900</v>
      </c>
      <c r="F594" s="16" t="s">
        <v>32</v>
      </c>
      <c r="G594" s="19" t="s">
        <v>56</v>
      </c>
      <c r="H594" s="16" t="s">
        <v>458</v>
      </c>
      <c r="I594" s="16" t="s">
        <v>32</v>
      </c>
      <c r="J594" s="16" t="s">
        <v>32</v>
      </c>
      <c r="K594" s="16" t="s">
        <v>32</v>
      </c>
      <c r="L594" s="16" t="s">
        <v>32</v>
      </c>
      <c r="M594" s="16" t="s">
        <v>32</v>
      </c>
      <c r="N594" s="16" t="s">
        <v>32</v>
      </c>
      <c r="O594" s="16" t="s">
        <v>32</v>
      </c>
      <c r="P594" s="16" t="s">
        <v>32</v>
      </c>
      <c r="Q594" s="16" t="s">
        <v>32</v>
      </c>
      <c r="R594" s="16">
        <v>404.11832912479167</v>
      </c>
      <c r="S594" s="16">
        <v>87.339020749608466</v>
      </c>
      <c r="T594" s="31" t="s">
        <v>456</v>
      </c>
    </row>
    <row r="595" spans="1:20" x14ac:dyDescent="0.25">
      <c r="A595" s="16">
        <v>592</v>
      </c>
      <c r="B595" s="21">
        <v>6057884</v>
      </c>
      <c r="C595" s="21">
        <v>584070</v>
      </c>
      <c r="D595" s="27" t="s">
        <v>424</v>
      </c>
      <c r="E595" s="15">
        <v>42900</v>
      </c>
      <c r="F595" s="16" t="s">
        <v>32</v>
      </c>
      <c r="G595" s="19" t="s">
        <v>56</v>
      </c>
      <c r="H595" s="16" t="s">
        <v>458</v>
      </c>
      <c r="I595" s="16" t="s">
        <v>32</v>
      </c>
      <c r="J595" s="16" t="s">
        <v>32</v>
      </c>
      <c r="K595" s="16" t="s">
        <v>32</v>
      </c>
      <c r="L595" s="16" t="s">
        <v>32</v>
      </c>
      <c r="M595" s="16" t="s">
        <v>32</v>
      </c>
      <c r="N595" s="16" t="s">
        <v>32</v>
      </c>
      <c r="O595" s="16" t="s">
        <v>32</v>
      </c>
      <c r="P595" s="16" t="s">
        <v>32</v>
      </c>
      <c r="Q595" s="16" t="s">
        <v>32</v>
      </c>
      <c r="R595" s="16">
        <v>233.90679852663212</v>
      </c>
      <c r="S595" s="16">
        <v>62.575588604771248</v>
      </c>
      <c r="T595" s="31" t="s">
        <v>456</v>
      </c>
    </row>
    <row r="596" spans="1:20" x14ac:dyDescent="0.25">
      <c r="A596" s="16">
        <v>593</v>
      </c>
      <c r="B596" s="21">
        <v>6057735</v>
      </c>
      <c r="C596" s="21">
        <v>584072</v>
      </c>
      <c r="D596" s="27" t="s">
        <v>424</v>
      </c>
      <c r="E596" s="15">
        <v>42900</v>
      </c>
      <c r="F596" s="16" t="s">
        <v>32</v>
      </c>
      <c r="G596" s="19" t="s">
        <v>56</v>
      </c>
      <c r="H596" s="16" t="s">
        <v>458</v>
      </c>
      <c r="I596" s="16" t="s">
        <v>32</v>
      </c>
      <c r="J596" s="16" t="s">
        <v>32</v>
      </c>
      <c r="K596" s="16" t="s">
        <v>32</v>
      </c>
      <c r="L596" s="16" t="s">
        <v>32</v>
      </c>
      <c r="M596" s="16" t="s">
        <v>32</v>
      </c>
      <c r="N596" s="16" t="s">
        <v>32</v>
      </c>
      <c r="O596" s="16" t="s">
        <v>32</v>
      </c>
      <c r="P596" s="16" t="s">
        <v>32</v>
      </c>
      <c r="Q596" s="16" t="s">
        <v>32</v>
      </c>
      <c r="R596" s="16">
        <v>235.34730415388796</v>
      </c>
      <c r="S596" s="16">
        <v>47.794555071225396</v>
      </c>
      <c r="T596" s="31" t="s">
        <v>456</v>
      </c>
    </row>
    <row r="597" spans="1:20" x14ac:dyDescent="0.25">
      <c r="A597" s="16">
        <v>594</v>
      </c>
      <c r="B597" s="21">
        <v>6057586</v>
      </c>
      <c r="C597" s="21">
        <v>584077</v>
      </c>
      <c r="D597" s="27" t="s">
        <v>424</v>
      </c>
      <c r="E597" s="15">
        <v>42900</v>
      </c>
      <c r="F597" s="16" t="s">
        <v>32</v>
      </c>
      <c r="G597" s="19" t="s">
        <v>56</v>
      </c>
      <c r="H597" s="16" t="s">
        <v>458</v>
      </c>
      <c r="I597" s="16" t="s">
        <v>32</v>
      </c>
      <c r="J597" s="16" t="s">
        <v>32</v>
      </c>
      <c r="K597" s="16" t="s">
        <v>32</v>
      </c>
      <c r="L597" s="16" t="s">
        <v>32</v>
      </c>
      <c r="M597" s="16" t="s">
        <v>32</v>
      </c>
      <c r="N597" s="16" t="s">
        <v>32</v>
      </c>
      <c r="O597" s="16" t="s">
        <v>32</v>
      </c>
      <c r="P597" s="16" t="s">
        <v>32</v>
      </c>
      <c r="Q597" s="16" t="s">
        <v>32</v>
      </c>
      <c r="R597" s="16">
        <v>299.73477415825351</v>
      </c>
      <c r="S597" s="16">
        <v>75.409186890155596</v>
      </c>
      <c r="T597" s="31" t="s">
        <v>456</v>
      </c>
    </row>
    <row r="598" spans="1:20" x14ac:dyDescent="0.25">
      <c r="A598" s="16">
        <v>595</v>
      </c>
      <c r="B598" s="21">
        <v>6057286</v>
      </c>
      <c r="C598" s="21">
        <v>584084</v>
      </c>
      <c r="D598" s="27" t="s">
        <v>424</v>
      </c>
      <c r="E598" s="15">
        <v>42900</v>
      </c>
      <c r="F598" s="16" t="s">
        <v>32</v>
      </c>
      <c r="G598" s="19" t="s">
        <v>56</v>
      </c>
      <c r="H598" s="16" t="s">
        <v>458</v>
      </c>
      <c r="I598" s="16" t="s">
        <v>32</v>
      </c>
      <c r="J598" s="16" t="s">
        <v>32</v>
      </c>
      <c r="K598" s="16" t="s">
        <v>32</v>
      </c>
      <c r="L598" s="16" t="s">
        <v>32</v>
      </c>
      <c r="M598" s="16" t="s">
        <v>32</v>
      </c>
      <c r="N598" s="16" t="s">
        <v>32</v>
      </c>
      <c r="O598" s="16" t="s">
        <v>32</v>
      </c>
      <c r="P598" s="16" t="s">
        <v>32</v>
      </c>
      <c r="Q598" s="16" t="s">
        <v>32</v>
      </c>
      <c r="R598" s="16">
        <v>662.22253082112866</v>
      </c>
      <c r="S598" s="16">
        <v>227.19023114140489</v>
      </c>
      <c r="T598" s="31" t="s">
        <v>456</v>
      </c>
    </row>
    <row r="599" spans="1:20" x14ac:dyDescent="0.25">
      <c r="A599" s="16">
        <v>596</v>
      </c>
      <c r="B599" s="21">
        <v>6057134</v>
      </c>
      <c r="C599" s="21">
        <v>584088</v>
      </c>
      <c r="D599" s="27" t="s">
        <v>424</v>
      </c>
      <c r="E599" s="15">
        <v>42900</v>
      </c>
      <c r="F599" s="16" t="s">
        <v>32</v>
      </c>
      <c r="G599" s="19" t="s">
        <v>56</v>
      </c>
      <c r="H599" s="16" t="s">
        <v>458</v>
      </c>
      <c r="I599" s="16" t="s">
        <v>32</v>
      </c>
      <c r="J599" s="16" t="s">
        <v>32</v>
      </c>
      <c r="K599" s="16" t="s">
        <v>32</v>
      </c>
      <c r="L599" s="16" t="s">
        <v>32</v>
      </c>
      <c r="M599" s="16" t="s">
        <v>32</v>
      </c>
      <c r="N599" s="16" t="s">
        <v>32</v>
      </c>
      <c r="O599" s="16" t="s">
        <v>32</v>
      </c>
      <c r="P599" s="16" t="s">
        <v>32</v>
      </c>
      <c r="Q599" s="16" t="s">
        <v>32</v>
      </c>
      <c r="R599" s="16">
        <v>644.78541390510361</v>
      </c>
      <c r="S599" s="16">
        <v>190.38502446288024</v>
      </c>
      <c r="T599" s="31" t="s">
        <v>456</v>
      </c>
    </row>
    <row r="600" spans="1:20" x14ac:dyDescent="0.25">
      <c r="A600" s="16">
        <v>597</v>
      </c>
      <c r="B600" s="21">
        <v>6056984</v>
      </c>
      <c r="C600" s="21">
        <v>584092</v>
      </c>
      <c r="D600" s="27" t="s">
        <v>424</v>
      </c>
      <c r="E600" s="15">
        <v>42900</v>
      </c>
      <c r="F600" s="16" t="s">
        <v>32</v>
      </c>
      <c r="G600" s="19" t="s">
        <v>56</v>
      </c>
      <c r="H600" s="16" t="s">
        <v>458</v>
      </c>
      <c r="I600" s="16" t="s">
        <v>32</v>
      </c>
      <c r="J600" s="16" t="s">
        <v>32</v>
      </c>
      <c r="K600" s="16" t="s">
        <v>32</v>
      </c>
      <c r="L600" s="16" t="s">
        <v>32</v>
      </c>
      <c r="M600" s="16" t="s">
        <v>32</v>
      </c>
      <c r="N600" s="16" t="s">
        <v>32</v>
      </c>
      <c r="O600" s="16" t="s">
        <v>32</v>
      </c>
      <c r="P600" s="16" t="s">
        <v>32</v>
      </c>
      <c r="Q600" s="16" t="s">
        <v>32</v>
      </c>
      <c r="R600" s="16">
        <v>12.369754152379986</v>
      </c>
      <c r="S600" s="16">
        <v>179.49510682304643</v>
      </c>
      <c r="T600" s="31" t="s">
        <v>456</v>
      </c>
    </row>
    <row r="601" spans="1:20" x14ac:dyDescent="0.25">
      <c r="A601" s="16">
        <v>598</v>
      </c>
      <c r="B601" s="21">
        <v>6056834</v>
      </c>
      <c r="C601" s="21">
        <v>584096</v>
      </c>
      <c r="D601" s="27" t="s">
        <v>424</v>
      </c>
      <c r="E601" s="15">
        <v>42900</v>
      </c>
      <c r="F601" s="16" t="s">
        <v>32</v>
      </c>
      <c r="G601" s="19" t="s">
        <v>56</v>
      </c>
      <c r="H601" s="16" t="s">
        <v>458</v>
      </c>
      <c r="I601" s="16" t="s">
        <v>32</v>
      </c>
      <c r="J601" s="16" t="s">
        <v>32</v>
      </c>
      <c r="K601" s="16" t="s">
        <v>32</v>
      </c>
      <c r="L601" s="16" t="s">
        <v>32</v>
      </c>
      <c r="M601" s="16" t="s">
        <v>32</v>
      </c>
      <c r="N601" s="16" t="s">
        <v>32</v>
      </c>
      <c r="O601" s="16" t="s">
        <v>32</v>
      </c>
      <c r="P601" s="16" t="s">
        <v>32</v>
      </c>
      <c r="Q601" s="16" t="s">
        <v>32</v>
      </c>
      <c r="R601" s="16">
        <v>12.369754152379986</v>
      </c>
      <c r="S601" s="16">
        <v>175.24670192782634</v>
      </c>
      <c r="T601" s="31" t="s">
        <v>456</v>
      </c>
    </row>
    <row r="602" spans="1:20" x14ac:dyDescent="0.25">
      <c r="A602" s="16">
        <v>599</v>
      </c>
      <c r="B602" s="21">
        <v>6056685</v>
      </c>
      <c r="C602" s="21">
        <v>584101</v>
      </c>
      <c r="D602" s="27" t="s">
        <v>424</v>
      </c>
      <c r="E602" s="15">
        <v>42900</v>
      </c>
      <c r="F602" s="16" t="s">
        <v>32</v>
      </c>
      <c r="G602" s="19" t="s">
        <v>56</v>
      </c>
      <c r="H602" s="16" t="s">
        <v>458</v>
      </c>
      <c r="I602" s="16" t="s">
        <v>32</v>
      </c>
      <c r="J602" s="16" t="s">
        <v>32</v>
      </c>
      <c r="K602" s="16" t="s">
        <v>32</v>
      </c>
      <c r="L602" s="16" t="s">
        <v>32</v>
      </c>
      <c r="M602" s="16" t="s">
        <v>32</v>
      </c>
      <c r="N602" s="16" t="s">
        <v>32</v>
      </c>
      <c r="O602" s="16" t="s">
        <v>32</v>
      </c>
      <c r="P602" s="16" t="s">
        <v>32</v>
      </c>
      <c r="Q602" s="16" t="s">
        <v>32</v>
      </c>
      <c r="R602" s="16">
        <v>12.369754152379986</v>
      </c>
      <c r="S602" s="16">
        <v>133.13875114269578</v>
      </c>
      <c r="T602" s="31" t="s">
        <v>456</v>
      </c>
    </row>
    <row r="603" spans="1:20" x14ac:dyDescent="0.25">
      <c r="A603" s="16">
        <v>600</v>
      </c>
      <c r="B603" s="21">
        <v>6056534</v>
      </c>
      <c r="C603" s="21">
        <v>584106</v>
      </c>
      <c r="D603" s="27" t="s">
        <v>424</v>
      </c>
      <c r="E603" s="15">
        <v>42900</v>
      </c>
      <c r="F603" s="16" t="s">
        <v>32</v>
      </c>
      <c r="G603" s="19" t="s">
        <v>56</v>
      </c>
      <c r="H603" s="16" t="s">
        <v>458</v>
      </c>
      <c r="I603" s="16" t="s">
        <v>32</v>
      </c>
      <c r="J603" s="16" t="s">
        <v>32</v>
      </c>
      <c r="K603" s="16" t="s">
        <v>32</v>
      </c>
      <c r="L603" s="16" t="s">
        <v>32</v>
      </c>
      <c r="M603" s="16" t="s">
        <v>32</v>
      </c>
      <c r="N603" s="16" t="s">
        <v>32</v>
      </c>
      <c r="O603" s="16" t="s">
        <v>32</v>
      </c>
      <c r="P603" s="16" t="s">
        <v>32</v>
      </c>
      <c r="Q603" s="16" t="s">
        <v>32</v>
      </c>
      <c r="R603" s="16">
        <v>12.369754152379986</v>
      </c>
      <c r="S603" s="16">
        <v>112.42393884925004</v>
      </c>
      <c r="T603" s="31" t="s">
        <v>456</v>
      </c>
    </row>
    <row r="604" spans="1:20" x14ac:dyDescent="0.25">
      <c r="A604" s="16">
        <v>601</v>
      </c>
      <c r="B604" s="21">
        <v>6056384</v>
      </c>
      <c r="C604" s="21">
        <v>584118</v>
      </c>
      <c r="D604" s="27" t="s">
        <v>424</v>
      </c>
      <c r="E604" s="15">
        <v>42900</v>
      </c>
      <c r="F604" s="16" t="s">
        <v>32</v>
      </c>
      <c r="G604" s="19" t="s">
        <v>56</v>
      </c>
      <c r="H604" s="16" t="s">
        <v>458</v>
      </c>
      <c r="I604" s="16" t="s">
        <v>32</v>
      </c>
      <c r="J604" s="16" t="s">
        <v>32</v>
      </c>
      <c r="K604" s="16" t="s">
        <v>32</v>
      </c>
      <c r="L604" s="16" t="s">
        <v>32</v>
      </c>
      <c r="M604" s="16" t="s">
        <v>32</v>
      </c>
      <c r="N604" s="16" t="s">
        <v>32</v>
      </c>
      <c r="O604" s="16" t="s">
        <v>32</v>
      </c>
      <c r="P604" s="16" t="s">
        <v>32</v>
      </c>
      <c r="Q604" s="16" t="s">
        <v>32</v>
      </c>
      <c r="R604" s="16">
        <v>12.369754152379986</v>
      </c>
      <c r="S604" s="16">
        <v>116.09699099643076</v>
      </c>
      <c r="T604" s="31" t="s">
        <v>456</v>
      </c>
    </row>
    <row r="605" spans="1:20" x14ac:dyDescent="0.25">
      <c r="A605" s="16">
        <v>602</v>
      </c>
      <c r="B605" s="21">
        <v>6056234</v>
      </c>
      <c r="C605" s="21">
        <v>584140</v>
      </c>
      <c r="D605" s="27" t="s">
        <v>424</v>
      </c>
      <c r="E605" s="15">
        <v>42900</v>
      </c>
      <c r="F605" s="16" t="s">
        <v>32</v>
      </c>
      <c r="G605" s="19" t="s">
        <v>56</v>
      </c>
      <c r="H605" s="16" t="s">
        <v>458</v>
      </c>
      <c r="I605" s="16" t="s">
        <v>32</v>
      </c>
      <c r="J605" s="16" t="s">
        <v>32</v>
      </c>
      <c r="K605" s="16" t="s">
        <v>32</v>
      </c>
      <c r="L605" s="16" t="s">
        <v>32</v>
      </c>
      <c r="M605" s="16" t="s">
        <v>32</v>
      </c>
      <c r="N605" s="16" t="s">
        <v>32</v>
      </c>
      <c r="O605" s="16" t="s">
        <v>32</v>
      </c>
      <c r="P605" s="16" t="s">
        <v>32</v>
      </c>
      <c r="Q605" s="16" t="s">
        <v>32</v>
      </c>
      <c r="R605" s="16">
        <v>12.369754152379986</v>
      </c>
      <c r="S605" s="16">
        <v>86.151882578174849</v>
      </c>
      <c r="T605" s="31" t="s">
        <v>456</v>
      </c>
    </row>
    <row r="606" spans="1:20" x14ac:dyDescent="0.25">
      <c r="A606" s="16">
        <v>603</v>
      </c>
      <c r="B606" s="21">
        <v>6056085</v>
      </c>
      <c r="C606" s="21">
        <v>584161</v>
      </c>
      <c r="D606" s="27" t="s">
        <v>424</v>
      </c>
      <c r="E606" s="15">
        <v>42900</v>
      </c>
      <c r="F606" s="16" t="s">
        <v>32</v>
      </c>
      <c r="G606" s="19" t="s">
        <v>56</v>
      </c>
      <c r="H606" s="16" t="s">
        <v>458</v>
      </c>
      <c r="I606" s="16" t="s">
        <v>32</v>
      </c>
      <c r="J606" s="16" t="s">
        <v>32</v>
      </c>
      <c r="K606" s="16" t="s">
        <v>32</v>
      </c>
      <c r="L606" s="16" t="s">
        <v>32</v>
      </c>
      <c r="M606" s="16" t="s">
        <v>32</v>
      </c>
      <c r="N606" s="16" t="s">
        <v>32</v>
      </c>
      <c r="O606" s="16" t="s">
        <v>32</v>
      </c>
      <c r="P606" s="16" t="s">
        <v>32</v>
      </c>
      <c r="Q606" s="16" t="s">
        <v>32</v>
      </c>
      <c r="R606" s="16">
        <v>12.369754152379986</v>
      </c>
      <c r="S606" s="16">
        <v>202.37090173689759</v>
      </c>
      <c r="T606" s="31" t="s">
        <v>456</v>
      </c>
    </row>
    <row r="607" spans="1:20" x14ac:dyDescent="0.25">
      <c r="A607" s="16">
        <v>604</v>
      </c>
      <c r="B607" s="21">
        <v>6055937</v>
      </c>
      <c r="C607" s="21">
        <v>584184</v>
      </c>
      <c r="D607" s="27" t="s">
        <v>424</v>
      </c>
      <c r="E607" s="15">
        <v>42900</v>
      </c>
      <c r="F607" s="16" t="s">
        <v>32</v>
      </c>
      <c r="G607" s="19" t="s">
        <v>56</v>
      </c>
      <c r="H607" s="16" t="s">
        <v>458</v>
      </c>
      <c r="I607" s="16" t="s">
        <v>32</v>
      </c>
      <c r="J607" s="16" t="s">
        <v>32</v>
      </c>
      <c r="K607" s="16" t="s">
        <v>32</v>
      </c>
      <c r="L607" s="16" t="s">
        <v>32</v>
      </c>
      <c r="M607" s="16" t="s">
        <v>32</v>
      </c>
      <c r="N607" s="16" t="s">
        <v>32</v>
      </c>
      <c r="O607" s="16" t="s">
        <v>32</v>
      </c>
      <c r="P607" s="16" t="s">
        <v>32</v>
      </c>
      <c r="Q607" s="16" t="s">
        <v>32</v>
      </c>
      <c r="R607" s="16">
        <v>12.369754152379986</v>
      </c>
      <c r="S607" s="16">
        <v>374.91265421493034</v>
      </c>
      <c r="T607" s="31" t="s">
        <v>456</v>
      </c>
    </row>
    <row r="608" spans="1:20" x14ac:dyDescent="0.25">
      <c r="A608" s="16">
        <v>605</v>
      </c>
      <c r="B608" s="21">
        <v>6055789</v>
      </c>
      <c r="C608" s="21">
        <v>584204</v>
      </c>
      <c r="D608" s="27" t="s">
        <v>424</v>
      </c>
      <c r="E608" s="15">
        <v>42900</v>
      </c>
      <c r="F608" s="16" t="s">
        <v>32</v>
      </c>
      <c r="G608" s="19" t="s">
        <v>56</v>
      </c>
      <c r="H608" s="16" t="s">
        <v>458</v>
      </c>
      <c r="I608" s="16" t="s">
        <v>32</v>
      </c>
      <c r="J608" s="16" t="s">
        <v>32</v>
      </c>
      <c r="K608" s="16" t="s">
        <v>32</v>
      </c>
      <c r="L608" s="16" t="s">
        <v>32</v>
      </c>
      <c r="M608" s="16" t="s">
        <v>32</v>
      </c>
      <c r="N608" s="16" t="s">
        <v>32</v>
      </c>
      <c r="O608" s="16" t="s">
        <v>32</v>
      </c>
      <c r="P608" s="16" t="s">
        <v>32</v>
      </c>
      <c r="Q608" s="16" t="s">
        <v>32</v>
      </c>
      <c r="R608" s="16">
        <v>12.369754152379986</v>
      </c>
      <c r="S608" s="16">
        <v>176.8082615175</v>
      </c>
      <c r="T608" s="31" t="s">
        <v>456</v>
      </c>
    </row>
    <row r="609" spans="1:20" x14ac:dyDescent="0.25">
      <c r="A609" s="16">
        <v>606</v>
      </c>
      <c r="B609" s="21">
        <v>6055641</v>
      </c>
      <c r="C609" s="21">
        <v>584226</v>
      </c>
      <c r="D609" s="27" t="s">
        <v>424</v>
      </c>
      <c r="E609" s="15">
        <v>42900</v>
      </c>
      <c r="F609" s="16" t="s">
        <v>32</v>
      </c>
      <c r="G609" s="19" t="s">
        <v>56</v>
      </c>
      <c r="H609" s="16" t="s">
        <v>458</v>
      </c>
      <c r="I609" s="16" t="s">
        <v>32</v>
      </c>
      <c r="J609" s="16" t="s">
        <v>32</v>
      </c>
      <c r="K609" s="16" t="s">
        <v>32</v>
      </c>
      <c r="L609" s="16" t="s">
        <v>32</v>
      </c>
      <c r="M609" s="16" t="s">
        <v>32</v>
      </c>
      <c r="N609" s="16" t="s">
        <v>32</v>
      </c>
      <c r="O609" s="16" t="s">
        <v>32</v>
      </c>
      <c r="P609" s="16" t="s">
        <v>32</v>
      </c>
      <c r="Q609" s="16" t="s">
        <v>32</v>
      </c>
      <c r="R609" s="16">
        <v>12.369754152379986</v>
      </c>
      <c r="S609" s="16">
        <v>212.55904208002161</v>
      </c>
      <c r="T609" s="31" t="s">
        <v>456</v>
      </c>
    </row>
    <row r="610" spans="1:20" x14ac:dyDescent="0.25">
      <c r="A610" s="16">
        <v>607</v>
      </c>
      <c r="B610" s="21">
        <v>6055493</v>
      </c>
      <c r="C610" s="21">
        <v>584247</v>
      </c>
      <c r="D610" s="27" t="s">
        <v>424</v>
      </c>
      <c r="E610" s="15">
        <v>42900</v>
      </c>
      <c r="F610" s="16" t="s">
        <v>32</v>
      </c>
      <c r="G610" s="19" t="s">
        <v>56</v>
      </c>
      <c r="H610" s="16" t="s">
        <v>458</v>
      </c>
      <c r="I610" s="16" t="s">
        <v>32</v>
      </c>
      <c r="J610" s="16" t="s">
        <v>32</v>
      </c>
      <c r="K610" s="16" t="s">
        <v>32</v>
      </c>
      <c r="L610" s="16" t="s">
        <v>32</v>
      </c>
      <c r="M610" s="16" t="s">
        <v>32</v>
      </c>
      <c r="N610" s="16" t="s">
        <v>32</v>
      </c>
      <c r="O610" s="16" t="s">
        <v>32</v>
      </c>
      <c r="P610" s="16" t="s">
        <v>32</v>
      </c>
      <c r="Q610" s="16" t="s">
        <v>32</v>
      </c>
      <c r="R610" s="16">
        <v>12.369754152379986</v>
      </c>
      <c r="S610" s="16">
        <v>153.37584131638553</v>
      </c>
      <c r="T610" s="31" t="s">
        <v>456</v>
      </c>
    </row>
    <row r="611" spans="1:20" x14ac:dyDescent="0.25">
      <c r="A611" s="16">
        <v>608</v>
      </c>
      <c r="B611" s="21">
        <v>6055345</v>
      </c>
      <c r="C611" s="21">
        <v>584268</v>
      </c>
      <c r="D611" s="27" t="s">
        <v>424</v>
      </c>
      <c r="E611" s="15">
        <v>42900</v>
      </c>
      <c r="F611" s="16" t="s">
        <v>32</v>
      </c>
      <c r="G611" s="19" t="s">
        <v>56</v>
      </c>
      <c r="H611" s="16" t="s">
        <v>458</v>
      </c>
      <c r="I611" s="16" t="s">
        <v>32</v>
      </c>
      <c r="J611" s="16" t="s">
        <v>32</v>
      </c>
      <c r="K611" s="16" t="s">
        <v>32</v>
      </c>
      <c r="L611" s="16" t="s">
        <v>32</v>
      </c>
      <c r="M611" s="16" t="s">
        <v>32</v>
      </c>
      <c r="N611" s="16" t="s">
        <v>32</v>
      </c>
      <c r="O611" s="16" t="s">
        <v>32</v>
      </c>
      <c r="P611" s="16" t="s">
        <v>32</v>
      </c>
      <c r="Q611" s="16" t="s">
        <v>32</v>
      </c>
      <c r="R611" s="16">
        <v>12.369754152379986</v>
      </c>
      <c r="S611" s="16">
        <v>267.72182167367436</v>
      </c>
      <c r="T611" s="31" t="s">
        <v>456</v>
      </c>
    </row>
    <row r="612" spans="1:20" x14ac:dyDescent="0.25">
      <c r="A612" s="16">
        <v>609</v>
      </c>
      <c r="B612" s="21">
        <v>6055197</v>
      </c>
      <c r="C612" s="21">
        <v>584288</v>
      </c>
      <c r="D612" s="27" t="s">
        <v>424</v>
      </c>
      <c r="E612" s="15">
        <v>42900</v>
      </c>
      <c r="F612" s="16" t="s">
        <v>32</v>
      </c>
      <c r="G612" s="19" t="s">
        <v>56</v>
      </c>
      <c r="H612" s="16" t="s">
        <v>458</v>
      </c>
      <c r="I612" s="16" t="s">
        <v>32</v>
      </c>
      <c r="J612" s="16" t="s">
        <v>32</v>
      </c>
      <c r="K612" s="16" t="s">
        <v>32</v>
      </c>
      <c r="L612" s="16" t="s">
        <v>32</v>
      </c>
      <c r="M612" s="16" t="s">
        <v>32</v>
      </c>
      <c r="N612" s="16" t="s">
        <v>32</v>
      </c>
      <c r="O612" s="16" t="s">
        <v>32</v>
      </c>
      <c r="P612" s="16" t="s">
        <v>32</v>
      </c>
      <c r="Q612" s="16" t="s">
        <v>32</v>
      </c>
      <c r="R612" s="16">
        <v>12.369754152379986</v>
      </c>
      <c r="S612" s="16">
        <v>172.87832106063914</v>
      </c>
      <c r="T612" s="31" t="s">
        <v>456</v>
      </c>
    </row>
    <row r="613" spans="1:20" x14ac:dyDescent="0.25">
      <c r="A613" s="16">
        <v>610</v>
      </c>
      <c r="B613" s="21">
        <v>6055049</v>
      </c>
      <c r="C613" s="21">
        <v>584308</v>
      </c>
      <c r="D613" s="27" t="s">
        <v>424</v>
      </c>
      <c r="E613" s="15">
        <v>42900</v>
      </c>
      <c r="F613" s="16" t="s">
        <v>32</v>
      </c>
      <c r="G613" s="19" t="s">
        <v>56</v>
      </c>
      <c r="H613" s="16" t="s">
        <v>458</v>
      </c>
      <c r="I613" s="16" t="s">
        <v>32</v>
      </c>
      <c r="J613" s="16" t="s">
        <v>32</v>
      </c>
      <c r="K613" s="16" t="s">
        <v>32</v>
      </c>
      <c r="L613" s="16" t="s">
        <v>32</v>
      </c>
      <c r="M613" s="16" t="s">
        <v>32</v>
      </c>
      <c r="N613" s="16" t="s">
        <v>32</v>
      </c>
      <c r="O613" s="16" t="s">
        <v>32</v>
      </c>
      <c r="P613" s="16" t="s">
        <v>32</v>
      </c>
      <c r="Q613" s="16" t="s">
        <v>32</v>
      </c>
      <c r="R613" s="16">
        <v>12.369754152379986</v>
      </c>
      <c r="S613" s="16">
        <v>63.726073428300509</v>
      </c>
      <c r="T613" s="31" t="s">
        <v>456</v>
      </c>
    </row>
    <row r="614" spans="1:20" x14ac:dyDescent="0.25">
      <c r="A614" s="16">
        <v>611</v>
      </c>
      <c r="B614" s="21">
        <v>6054909</v>
      </c>
      <c r="C614" s="21">
        <v>584338</v>
      </c>
      <c r="D614" s="27" t="s">
        <v>424</v>
      </c>
      <c r="E614" s="15">
        <v>42900</v>
      </c>
      <c r="F614" s="16" t="s">
        <v>32</v>
      </c>
      <c r="G614" s="19" t="s">
        <v>56</v>
      </c>
      <c r="H614" s="16" t="s">
        <v>458</v>
      </c>
      <c r="I614" s="16" t="s">
        <v>32</v>
      </c>
      <c r="J614" s="16" t="s">
        <v>32</v>
      </c>
      <c r="K614" s="16" t="s">
        <v>32</v>
      </c>
      <c r="L614" s="16" t="s">
        <v>32</v>
      </c>
      <c r="M614" s="16" t="s">
        <v>32</v>
      </c>
      <c r="N614" s="16" t="s">
        <v>32</v>
      </c>
      <c r="O614" s="16" t="s">
        <v>32</v>
      </c>
      <c r="P614" s="16" t="s">
        <v>32</v>
      </c>
      <c r="Q614" s="16" t="s">
        <v>32</v>
      </c>
      <c r="R614" s="16">
        <v>12.217439191419992</v>
      </c>
      <c r="S614" s="16">
        <v>96.473846930821978</v>
      </c>
      <c r="T614" s="31" t="s">
        <v>456</v>
      </c>
    </row>
    <row r="615" spans="1:20" x14ac:dyDescent="0.25">
      <c r="A615" s="16">
        <v>612</v>
      </c>
      <c r="B615" s="21">
        <v>6054763</v>
      </c>
      <c r="C615" s="21">
        <v>584371</v>
      </c>
      <c r="D615" s="27" t="s">
        <v>424</v>
      </c>
      <c r="E615" s="15">
        <v>42900</v>
      </c>
      <c r="F615" s="16" t="s">
        <v>32</v>
      </c>
      <c r="G615" s="19" t="s">
        <v>56</v>
      </c>
      <c r="H615" s="16" t="s">
        <v>458</v>
      </c>
      <c r="I615" s="16" t="s">
        <v>32</v>
      </c>
      <c r="J615" s="16" t="s">
        <v>32</v>
      </c>
      <c r="K615" s="16" t="s">
        <v>32</v>
      </c>
      <c r="L615" s="16" t="s">
        <v>32</v>
      </c>
      <c r="M615" s="16" t="s">
        <v>32</v>
      </c>
      <c r="N615" s="16" t="s">
        <v>32</v>
      </c>
      <c r="O615" s="16" t="s">
        <v>32</v>
      </c>
      <c r="P615" s="16" t="s">
        <v>32</v>
      </c>
      <c r="Q615" s="16" t="s">
        <v>32</v>
      </c>
      <c r="R615" s="16">
        <v>12.217439191419992</v>
      </c>
      <c r="S615" s="16">
        <v>35.183517989875149</v>
      </c>
      <c r="T615" s="31" t="s">
        <v>456</v>
      </c>
    </row>
    <row r="616" spans="1:20" x14ac:dyDescent="0.25">
      <c r="A616" s="16">
        <v>613</v>
      </c>
      <c r="B616" s="21">
        <v>6054617</v>
      </c>
      <c r="C616" s="21">
        <v>584405</v>
      </c>
      <c r="D616" s="27" t="s">
        <v>424</v>
      </c>
      <c r="E616" s="15">
        <v>42900</v>
      </c>
      <c r="F616" s="16" t="s">
        <v>32</v>
      </c>
      <c r="G616" s="19" t="s">
        <v>56</v>
      </c>
      <c r="H616" s="16" t="s">
        <v>458</v>
      </c>
      <c r="I616" s="16" t="s">
        <v>32</v>
      </c>
      <c r="J616" s="16" t="s">
        <v>32</v>
      </c>
      <c r="K616" s="16" t="s">
        <v>32</v>
      </c>
      <c r="L616" s="16" t="s">
        <v>32</v>
      </c>
      <c r="M616" s="16" t="s">
        <v>32</v>
      </c>
      <c r="N616" s="16" t="s">
        <v>32</v>
      </c>
      <c r="O616" s="16" t="s">
        <v>32</v>
      </c>
      <c r="P616" s="16" t="s">
        <v>32</v>
      </c>
      <c r="Q616" s="16" t="s">
        <v>32</v>
      </c>
      <c r="R616" s="16">
        <v>12.217439191419992</v>
      </c>
      <c r="S616" s="16">
        <v>44.652349564108015</v>
      </c>
      <c r="T616" s="31" t="s">
        <v>456</v>
      </c>
    </row>
    <row r="617" spans="1:20" x14ac:dyDescent="0.25">
      <c r="A617" s="16">
        <v>614</v>
      </c>
      <c r="B617" s="21">
        <v>6054471</v>
      </c>
      <c r="C617" s="21">
        <v>584438</v>
      </c>
      <c r="D617" s="27" t="s">
        <v>424</v>
      </c>
      <c r="E617" s="15">
        <v>42900</v>
      </c>
      <c r="F617" s="16" t="s">
        <v>32</v>
      </c>
      <c r="G617" s="19" t="s">
        <v>56</v>
      </c>
      <c r="H617" s="16" t="s">
        <v>458</v>
      </c>
      <c r="I617" s="16" t="s">
        <v>32</v>
      </c>
      <c r="J617" s="16" t="s">
        <v>32</v>
      </c>
      <c r="K617" s="16" t="s">
        <v>32</v>
      </c>
      <c r="L617" s="16" t="s">
        <v>32</v>
      </c>
      <c r="M617" s="16" t="s">
        <v>32</v>
      </c>
      <c r="N617" s="16" t="s">
        <v>32</v>
      </c>
      <c r="O617" s="16" t="s">
        <v>32</v>
      </c>
      <c r="P617" s="16" t="s">
        <v>32</v>
      </c>
      <c r="Q617" s="16" t="s">
        <v>32</v>
      </c>
      <c r="R617" s="16">
        <v>12.217439191419992</v>
      </c>
      <c r="S617" s="16">
        <v>104.18881564958537</v>
      </c>
      <c r="T617" s="31" t="s">
        <v>456</v>
      </c>
    </row>
    <row r="618" spans="1:20" x14ac:dyDescent="0.25">
      <c r="A618" s="16">
        <v>615</v>
      </c>
      <c r="B618" s="21">
        <v>6054324</v>
      </c>
      <c r="C618" s="21">
        <v>584472</v>
      </c>
      <c r="D618" s="27" t="s">
        <v>424</v>
      </c>
      <c r="E618" s="15">
        <v>42900</v>
      </c>
      <c r="F618" s="16" t="s">
        <v>32</v>
      </c>
      <c r="G618" s="19" t="s">
        <v>56</v>
      </c>
      <c r="H618" s="16" t="s">
        <v>458</v>
      </c>
      <c r="I618" s="16" t="s">
        <v>32</v>
      </c>
      <c r="J618" s="16" t="s">
        <v>32</v>
      </c>
      <c r="K618" s="16" t="s">
        <v>32</v>
      </c>
      <c r="L618" s="16" t="s">
        <v>32</v>
      </c>
      <c r="M618" s="16" t="s">
        <v>32</v>
      </c>
      <c r="N618" s="16" t="s">
        <v>32</v>
      </c>
      <c r="O618" s="16" t="s">
        <v>32</v>
      </c>
      <c r="P618" s="16" t="s">
        <v>32</v>
      </c>
      <c r="Q618" s="16" t="s">
        <v>32</v>
      </c>
      <c r="R618" s="16">
        <v>12.217439191419992</v>
      </c>
      <c r="S618" s="16">
        <v>66.978524346162018</v>
      </c>
      <c r="T618" s="31" t="s">
        <v>456</v>
      </c>
    </row>
    <row r="619" spans="1:20" x14ac:dyDescent="0.25">
      <c r="A619" s="16">
        <v>616</v>
      </c>
      <c r="B619" s="21">
        <v>6054177</v>
      </c>
      <c r="C619" s="21">
        <v>584504</v>
      </c>
      <c r="D619" s="27" t="s">
        <v>424</v>
      </c>
      <c r="E619" s="15">
        <v>42900</v>
      </c>
      <c r="F619" s="16" t="s">
        <v>32</v>
      </c>
      <c r="G619" s="19" t="s">
        <v>56</v>
      </c>
      <c r="H619" s="16" t="s">
        <v>458</v>
      </c>
      <c r="I619" s="16" t="s">
        <v>32</v>
      </c>
      <c r="J619" s="16" t="s">
        <v>32</v>
      </c>
      <c r="K619" s="16" t="s">
        <v>32</v>
      </c>
      <c r="L619" s="16" t="s">
        <v>32</v>
      </c>
      <c r="M619" s="16" t="s">
        <v>32</v>
      </c>
      <c r="N619" s="16" t="s">
        <v>32</v>
      </c>
      <c r="O619" s="16" t="s">
        <v>32</v>
      </c>
      <c r="P619" s="16" t="s">
        <v>32</v>
      </c>
      <c r="Q619" s="16" t="s">
        <v>32</v>
      </c>
      <c r="R619" s="16">
        <v>12.217439191419992</v>
      </c>
      <c r="S619" s="16">
        <v>33.924869250398956</v>
      </c>
      <c r="T619" s="31" t="s">
        <v>456</v>
      </c>
    </row>
    <row r="620" spans="1:20" x14ac:dyDescent="0.25">
      <c r="A620" s="16">
        <v>617</v>
      </c>
      <c r="B620" s="21">
        <v>6054032</v>
      </c>
      <c r="C620" s="21">
        <v>584536</v>
      </c>
      <c r="D620" s="27" t="s">
        <v>424</v>
      </c>
      <c r="E620" s="15">
        <v>42900</v>
      </c>
      <c r="F620" s="16" t="s">
        <v>32</v>
      </c>
      <c r="G620" s="19" t="s">
        <v>56</v>
      </c>
      <c r="H620" s="16" t="s">
        <v>458</v>
      </c>
      <c r="I620" s="16" t="s">
        <v>32</v>
      </c>
      <c r="J620" s="16" t="s">
        <v>32</v>
      </c>
      <c r="K620" s="16" t="s">
        <v>32</v>
      </c>
      <c r="L620" s="16" t="s">
        <v>32</v>
      </c>
      <c r="M620" s="16" t="s">
        <v>32</v>
      </c>
      <c r="N620" s="16" t="s">
        <v>32</v>
      </c>
      <c r="O620" s="16" t="s">
        <v>32</v>
      </c>
      <c r="P620" s="16" t="s">
        <v>32</v>
      </c>
      <c r="Q620" s="16" t="s">
        <v>32</v>
      </c>
      <c r="R620" s="16">
        <v>12.217439191419992</v>
      </c>
      <c r="S620" s="16">
        <v>52.168195937858961</v>
      </c>
      <c r="T620" s="31" t="s">
        <v>456</v>
      </c>
    </row>
    <row r="621" spans="1:20" x14ac:dyDescent="0.25">
      <c r="A621" s="16">
        <v>618</v>
      </c>
      <c r="B621" s="21">
        <v>6053887</v>
      </c>
      <c r="C621" s="21">
        <v>584570</v>
      </c>
      <c r="D621" s="27" t="s">
        <v>424</v>
      </c>
      <c r="E621" s="15">
        <v>42900</v>
      </c>
      <c r="F621" s="16" t="s">
        <v>32</v>
      </c>
      <c r="G621" s="19" t="s">
        <v>56</v>
      </c>
      <c r="H621" s="16" t="s">
        <v>458</v>
      </c>
      <c r="I621" s="16" t="s">
        <v>32</v>
      </c>
      <c r="J621" s="16" t="s">
        <v>32</v>
      </c>
      <c r="K621" s="16" t="s">
        <v>32</v>
      </c>
      <c r="L621" s="16" t="s">
        <v>32</v>
      </c>
      <c r="M621" s="16" t="s">
        <v>32</v>
      </c>
      <c r="N621" s="16" t="s">
        <v>32</v>
      </c>
      <c r="O621" s="16" t="s">
        <v>32</v>
      </c>
      <c r="P621" s="16" t="s">
        <v>32</v>
      </c>
      <c r="Q621" s="16" t="s">
        <v>32</v>
      </c>
      <c r="R621" s="16">
        <v>12.217439191419992</v>
      </c>
      <c r="S621" s="16">
        <v>114.07989166414072</v>
      </c>
      <c r="T621" s="31" t="s">
        <v>456</v>
      </c>
    </row>
    <row r="622" spans="1:20" x14ac:dyDescent="0.25">
      <c r="A622" s="16">
        <v>619</v>
      </c>
      <c r="B622" s="21">
        <v>6053742</v>
      </c>
      <c r="C622" s="21">
        <v>584606</v>
      </c>
      <c r="D622" s="27" t="s">
        <v>424</v>
      </c>
      <c r="E622" s="15">
        <v>42900</v>
      </c>
      <c r="F622" s="16" t="s">
        <v>32</v>
      </c>
      <c r="G622" s="19" t="s">
        <v>56</v>
      </c>
      <c r="H622" s="16" t="s">
        <v>458</v>
      </c>
      <c r="I622" s="16" t="s">
        <v>32</v>
      </c>
      <c r="J622" s="16" t="s">
        <v>32</v>
      </c>
      <c r="K622" s="16" t="s">
        <v>32</v>
      </c>
      <c r="L622" s="16" t="s">
        <v>32</v>
      </c>
      <c r="M622" s="16" t="s">
        <v>32</v>
      </c>
      <c r="N622" s="16" t="s">
        <v>32</v>
      </c>
      <c r="O622" s="16" t="s">
        <v>32</v>
      </c>
      <c r="P622" s="16" t="s">
        <v>32</v>
      </c>
      <c r="Q622" s="16" t="s">
        <v>32</v>
      </c>
      <c r="R622" s="16">
        <v>12.217439191419992</v>
      </c>
      <c r="S622" s="16">
        <v>29.726187515842156</v>
      </c>
      <c r="T622" s="31" t="s">
        <v>456</v>
      </c>
    </row>
    <row r="623" spans="1:20" x14ac:dyDescent="0.25">
      <c r="A623" s="16">
        <v>620</v>
      </c>
      <c r="B623" s="21">
        <v>6053598</v>
      </c>
      <c r="C623" s="21">
        <v>584647</v>
      </c>
      <c r="D623" s="27" t="s">
        <v>424</v>
      </c>
      <c r="E623" s="15">
        <v>42900</v>
      </c>
      <c r="F623" s="16" t="s">
        <v>32</v>
      </c>
      <c r="G623" s="19" t="s">
        <v>56</v>
      </c>
      <c r="H623" s="16" t="s">
        <v>458</v>
      </c>
      <c r="I623" s="16" t="s">
        <v>32</v>
      </c>
      <c r="J623" s="16" t="s">
        <v>32</v>
      </c>
      <c r="K623" s="16" t="s">
        <v>32</v>
      </c>
      <c r="L623" s="16" t="s">
        <v>32</v>
      </c>
      <c r="M623" s="16" t="s">
        <v>32</v>
      </c>
      <c r="N623" s="16" t="s">
        <v>32</v>
      </c>
      <c r="O623" s="16" t="s">
        <v>32</v>
      </c>
      <c r="P623" s="16" t="s">
        <v>32</v>
      </c>
      <c r="Q623" s="16" t="s">
        <v>32</v>
      </c>
      <c r="R623" s="16">
        <v>12.217439191419992</v>
      </c>
      <c r="S623" s="16">
        <v>95.413694766746985</v>
      </c>
      <c r="T623" s="31" t="s">
        <v>456</v>
      </c>
    </row>
    <row r="624" spans="1:20" x14ac:dyDescent="0.25">
      <c r="A624" s="16">
        <v>621</v>
      </c>
      <c r="B624" s="21">
        <v>6053454</v>
      </c>
      <c r="C624" s="21">
        <v>584690</v>
      </c>
      <c r="D624" s="27" t="s">
        <v>424</v>
      </c>
      <c r="E624" s="15">
        <v>42900</v>
      </c>
      <c r="F624" s="16" t="s">
        <v>32</v>
      </c>
      <c r="G624" s="19" t="s">
        <v>56</v>
      </c>
      <c r="H624" s="16" t="s">
        <v>458</v>
      </c>
      <c r="I624" s="16" t="s">
        <v>32</v>
      </c>
      <c r="J624" s="16" t="s">
        <v>32</v>
      </c>
      <c r="K624" s="16" t="s">
        <v>32</v>
      </c>
      <c r="L624" s="16" t="s">
        <v>32</v>
      </c>
      <c r="M624" s="16" t="s">
        <v>32</v>
      </c>
      <c r="N624" s="16" t="s">
        <v>32</v>
      </c>
      <c r="O624" s="16" t="s">
        <v>32</v>
      </c>
      <c r="P624" s="16" t="s">
        <v>32</v>
      </c>
      <c r="Q624" s="16" t="s">
        <v>32</v>
      </c>
      <c r="R624" s="16">
        <v>12.217439191419992</v>
      </c>
      <c r="S624" s="16">
        <v>72.192169681330924</v>
      </c>
      <c r="T624" s="31" t="s">
        <v>456</v>
      </c>
    </row>
    <row r="625" spans="1:20" x14ac:dyDescent="0.25">
      <c r="A625" s="16">
        <v>622</v>
      </c>
      <c r="B625" s="21">
        <v>6053312</v>
      </c>
      <c r="C625" s="21">
        <v>584733</v>
      </c>
      <c r="D625" s="27" t="s">
        <v>424</v>
      </c>
      <c r="E625" s="15">
        <v>42900</v>
      </c>
      <c r="F625" s="16" t="s">
        <v>32</v>
      </c>
      <c r="G625" s="19" t="s">
        <v>56</v>
      </c>
      <c r="H625" s="16" t="s">
        <v>458</v>
      </c>
      <c r="I625" s="16" t="s">
        <v>32</v>
      </c>
      <c r="J625" s="16" t="s">
        <v>32</v>
      </c>
      <c r="K625" s="16" t="s">
        <v>32</v>
      </c>
      <c r="L625" s="16" t="s">
        <v>32</v>
      </c>
      <c r="M625" s="16" t="s">
        <v>32</v>
      </c>
      <c r="N625" s="16" t="s">
        <v>32</v>
      </c>
      <c r="O625" s="16" t="s">
        <v>32</v>
      </c>
      <c r="P625" s="16" t="s">
        <v>32</v>
      </c>
      <c r="Q625" s="16" t="s">
        <v>32</v>
      </c>
      <c r="R625" s="16">
        <v>12.217439191419992</v>
      </c>
      <c r="S625" s="16">
        <v>107.22660496785919</v>
      </c>
      <c r="T625" s="31" t="s">
        <v>456</v>
      </c>
    </row>
    <row r="626" spans="1:20" x14ac:dyDescent="0.25">
      <c r="A626" s="16">
        <v>623</v>
      </c>
      <c r="B626" s="21">
        <v>6053169</v>
      </c>
      <c r="C626" s="21">
        <v>584776</v>
      </c>
      <c r="D626" s="27" t="s">
        <v>424</v>
      </c>
      <c r="E626" s="15">
        <v>42900</v>
      </c>
      <c r="F626" s="16" t="s">
        <v>32</v>
      </c>
      <c r="G626" s="19" t="s">
        <v>56</v>
      </c>
      <c r="H626" s="16" t="s">
        <v>458</v>
      </c>
      <c r="I626" s="16" t="s">
        <v>32</v>
      </c>
      <c r="J626" s="16" t="s">
        <v>32</v>
      </c>
      <c r="K626" s="16" t="s">
        <v>32</v>
      </c>
      <c r="L626" s="16" t="s">
        <v>32</v>
      </c>
      <c r="M626" s="16" t="s">
        <v>32</v>
      </c>
      <c r="N626" s="16" t="s">
        <v>32</v>
      </c>
      <c r="O626" s="16" t="s">
        <v>32</v>
      </c>
      <c r="P626" s="16" t="s">
        <v>32</v>
      </c>
      <c r="Q626" s="16" t="s">
        <v>32</v>
      </c>
      <c r="R626" s="16">
        <v>12.217439191419992</v>
      </c>
      <c r="S626" s="16">
        <v>51.947456039673391</v>
      </c>
      <c r="T626" s="31" t="s">
        <v>456</v>
      </c>
    </row>
    <row r="627" spans="1:20" x14ac:dyDescent="0.25">
      <c r="A627" s="16">
        <v>624</v>
      </c>
      <c r="B627" s="21">
        <v>6053023</v>
      </c>
      <c r="C627" s="21">
        <v>584813</v>
      </c>
      <c r="D627" s="27" t="s">
        <v>424</v>
      </c>
      <c r="E627" s="15">
        <v>42900</v>
      </c>
      <c r="F627" s="16" t="s">
        <v>32</v>
      </c>
      <c r="G627" s="19" t="s">
        <v>56</v>
      </c>
      <c r="H627" s="16" t="s">
        <v>458</v>
      </c>
      <c r="I627" s="16" t="s">
        <v>32</v>
      </c>
      <c r="J627" s="16" t="s">
        <v>32</v>
      </c>
      <c r="K627" s="16" t="s">
        <v>32</v>
      </c>
      <c r="L627" s="16" t="s">
        <v>32</v>
      </c>
      <c r="M627" s="16" t="s">
        <v>32</v>
      </c>
      <c r="N627" s="16" t="s">
        <v>32</v>
      </c>
      <c r="O627" s="16" t="s">
        <v>32</v>
      </c>
      <c r="P627" s="16" t="s">
        <v>32</v>
      </c>
      <c r="Q627" s="16" t="s">
        <v>32</v>
      </c>
      <c r="R627" s="16">
        <v>12.217439191419992</v>
      </c>
      <c r="S627" s="16">
        <v>42.406086562998681</v>
      </c>
      <c r="T627" s="31" t="s">
        <v>456</v>
      </c>
    </row>
    <row r="628" spans="1:20" x14ac:dyDescent="0.25">
      <c r="A628" s="16">
        <v>625</v>
      </c>
      <c r="B628" s="21">
        <v>6052874</v>
      </c>
      <c r="C628" s="21">
        <v>584831</v>
      </c>
      <c r="D628" s="27" t="s">
        <v>424</v>
      </c>
      <c r="E628" s="15">
        <v>42900</v>
      </c>
      <c r="F628" s="16" t="s">
        <v>32</v>
      </c>
      <c r="G628" s="19" t="s">
        <v>56</v>
      </c>
      <c r="H628" s="16" t="s">
        <v>458</v>
      </c>
      <c r="I628" s="16" t="s">
        <v>32</v>
      </c>
      <c r="J628" s="16" t="s">
        <v>32</v>
      </c>
      <c r="K628" s="16" t="s">
        <v>32</v>
      </c>
      <c r="L628" s="16" t="s">
        <v>32</v>
      </c>
      <c r="M628" s="16" t="s">
        <v>32</v>
      </c>
      <c r="N628" s="16" t="s">
        <v>32</v>
      </c>
      <c r="O628" s="16" t="s">
        <v>32</v>
      </c>
      <c r="P628" s="16" t="s">
        <v>32</v>
      </c>
      <c r="Q628" s="16" t="s">
        <v>32</v>
      </c>
      <c r="R628" s="16">
        <v>12.217439191419992</v>
      </c>
      <c r="S628" s="16">
        <v>36.147140123325535</v>
      </c>
      <c r="T628" s="31" t="s">
        <v>456</v>
      </c>
    </row>
    <row r="629" spans="1:20" x14ac:dyDescent="0.25">
      <c r="A629" s="16">
        <v>626</v>
      </c>
      <c r="B629" s="21">
        <v>6052724</v>
      </c>
      <c r="C629" s="21">
        <v>584844</v>
      </c>
      <c r="D629" s="27" t="s">
        <v>424</v>
      </c>
      <c r="E629" s="15">
        <v>42900</v>
      </c>
      <c r="F629" s="16" t="s">
        <v>32</v>
      </c>
      <c r="G629" s="19" t="s">
        <v>56</v>
      </c>
      <c r="H629" s="16" t="s">
        <v>458</v>
      </c>
      <c r="I629" s="16" t="s">
        <v>32</v>
      </c>
      <c r="J629" s="16" t="s">
        <v>32</v>
      </c>
      <c r="K629" s="16" t="s">
        <v>32</v>
      </c>
      <c r="L629" s="16" t="s">
        <v>32</v>
      </c>
      <c r="M629" s="16" t="s">
        <v>32</v>
      </c>
      <c r="N629" s="16" t="s">
        <v>32</v>
      </c>
      <c r="O629" s="16" t="s">
        <v>32</v>
      </c>
      <c r="P629" s="16" t="s">
        <v>32</v>
      </c>
      <c r="Q629" s="16" t="s">
        <v>32</v>
      </c>
      <c r="R629" s="16">
        <v>12.217439191419992</v>
      </c>
      <c r="S629" s="16">
        <v>46.778651924303631</v>
      </c>
      <c r="T629" s="31" t="s">
        <v>456</v>
      </c>
    </row>
    <row r="630" spans="1:20" x14ac:dyDescent="0.25">
      <c r="A630" s="16">
        <v>627</v>
      </c>
      <c r="B630" s="21">
        <v>6052575</v>
      </c>
      <c r="C630" s="21">
        <v>584857</v>
      </c>
      <c r="D630" s="27" t="s">
        <v>424</v>
      </c>
      <c r="E630" s="15">
        <v>42900</v>
      </c>
      <c r="F630" s="16" t="s">
        <v>32</v>
      </c>
      <c r="G630" s="19" t="s">
        <v>56</v>
      </c>
      <c r="H630" s="16" t="s">
        <v>458</v>
      </c>
      <c r="I630" s="16" t="s">
        <v>32</v>
      </c>
      <c r="J630" s="16" t="s">
        <v>32</v>
      </c>
      <c r="K630" s="16" t="s">
        <v>32</v>
      </c>
      <c r="L630" s="16" t="s">
        <v>32</v>
      </c>
      <c r="M630" s="16" t="s">
        <v>32</v>
      </c>
      <c r="N630" s="16" t="s">
        <v>32</v>
      </c>
      <c r="O630" s="16" t="s">
        <v>32</v>
      </c>
      <c r="P630" s="16" t="s">
        <v>32</v>
      </c>
      <c r="Q630" s="16" t="s">
        <v>32</v>
      </c>
      <c r="R630" s="16">
        <v>12.217439191419992</v>
      </c>
      <c r="S630" s="16">
        <v>64.76062280237042</v>
      </c>
      <c r="T630" s="31" t="s">
        <v>456</v>
      </c>
    </row>
    <row r="631" spans="1:20" x14ac:dyDescent="0.25">
      <c r="A631" s="16">
        <v>628</v>
      </c>
      <c r="B631" s="21">
        <v>6052426</v>
      </c>
      <c r="C631" s="21">
        <v>584869</v>
      </c>
      <c r="D631" s="27" t="s">
        <v>424</v>
      </c>
      <c r="E631" s="15">
        <v>42900</v>
      </c>
      <c r="F631" s="16" t="s">
        <v>32</v>
      </c>
      <c r="G631" s="19" t="s">
        <v>56</v>
      </c>
      <c r="H631" s="16" t="s">
        <v>458</v>
      </c>
      <c r="I631" s="16" t="s">
        <v>32</v>
      </c>
      <c r="J631" s="16" t="s">
        <v>32</v>
      </c>
      <c r="K631" s="16" t="s">
        <v>32</v>
      </c>
      <c r="L631" s="16" t="s">
        <v>32</v>
      </c>
      <c r="M631" s="16" t="s">
        <v>32</v>
      </c>
      <c r="N631" s="16" t="s">
        <v>32</v>
      </c>
      <c r="O631" s="16" t="s">
        <v>32</v>
      </c>
      <c r="P631" s="16" t="s">
        <v>32</v>
      </c>
      <c r="Q631" s="16" t="s">
        <v>32</v>
      </c>
      <c r="R631" s="16">
        <v>12.217439191419992</v>
      </c>
      <c r="S631" s="16">
        <v>44.779022896204793</v>
      </c>
      <c r="T631" s="31" t="s">
        <v>456</v>
      </c>
    </row>
    <row r="632" spans="1:20" x14ac:dyDescent="0.25">
      <c r="A632" s="16">
        <v>629</v>
      </c>
      <c r="B632" s="21">
        <v>6052278</v>
      </c>
      <c r="C632" s="21">
        <v>584882</v>
      </c>
      <c r="D632" s="27" t="s">
        <v>424</v>
      </c>
      <c r="E632" s="15">
        <v>42900</v>
      </c>
      <c r="F632" s="16" t="s">
        <v>32</v>
      </c>
      <c r="G632" s="19" t="s">
        <v>56</v>
      </c>
      <c r="H632" s="16" t="s">
        <v>458</v>
      </c>
      <c r="I632" s="16" t="s">
        <v>32</v>
      </c>
      <c r="J632" s="16" t="s">
        <v>32</v>
      </c>
      <c r="K632" s="16" t="s">
        <v>32</v>
      </c>
      <c r="L632" s="16" t="s">
        <v>32</v>
      </c>
      <c r="M632" s="16" t="s">
        <v>32</v>
      </c>
      <c r="N632" s="16" t="s">
        <v>32</v>
      </c>
      <c r="O632" s="16" t="s">
        <v>32</v>
      </c>
      <c r="P632" s="16" t="s">
        <v>32</v>
      </c>
      <c r="Q632" s="16" t="s">
        <v>32</v>
      </c>
      <c r="R632" s="16">
        <v>12.217439191419992</v>
      </c>
      <c r="S632" s="16">
        <v>39.281033503077133</v>
      </c>
      <c r="T632" s="31" t="s">
        <v>456</v>
      </c>
    </row>
    <row r="633" spans="1:20" x14ac:dyDescent="0.25">
      <c r="A633" s="16">
        <v>630</v>
      </c>
      <c r="B633" s="16">
        <v>6052212.9400000004</v>
      </c>
      <c r="C633" s="16">
        <v>584896</v>
      </c>
      <c r="D633" s="27" t="s">
        <v>424</v>
      </c>
      <c r="E633" s="15">
        <v>42900</v>
      </c>
      <c r="F633" s="16" t="s">
        <v>32</v>
      </c>
      <c r="G633" s="19" t="s">
        <v>56</v>
      </c>
      <c r="H633" s="16" t="s">
        <v>457</v>
      </c>
      <c r="I633" s="16" t="s">
        <v>32</v>
      </c>
      <c r="J633" s="16" t="s">
        <v>32</v>
      </c>
      <c r="K633" s="16" t="s">
        <v>32</v>
      </c>
      <c r="L633" s="16" t="s">
        <v>32</v>
      </c>
      <c r="M633" s="16" t="s">
        <v>32</v>
      </c>
      <c r="N633" s="16" t="s">
        <v>32</v>
      </c>
      <c r="O633" s="16" t="s">
        <v>32</v>
      </c>
      <c r="P633" s="16" t="s">
        <v>32</v>
      </c>
      <c r="Q633" s="16" t="s">
        <v>32</v>
      </c>
      <c r="R633" s="16">
        <v>141.88114281783115</v>
      </c>
      <c r="S633" s="16">
        <v>45.749534680700371</v>
      </c>
      <c r="T633" s="31" t="s">
        <v>456</v>
      </c>
    </row>
    <row r="634" spans="1:20" x14ac:dyDescent="0.25">
      <c r="A634" s="16">
        <v>631</v>
      </c>
      <c r="B634" s="16">
        <v>6052362.8700000001</v>
      </c>
      <c r="C634" s="16">
        <v>584881.59</v>
      </c>
      <c r="D634" s="27" t="s">
        <v>424</v>
      </c>
      <c r="E634" s="15">
        <v>42900</v>
      </c>
      <c r="F634" s="16" t="s">
        <v>32</v>
      </c>
      <c r="G634" s="19" t="s">
        <v>56</v>
      </c>
      <c r="H634" s="16" t="s">
        <v>457</v>
      </c>
      <c r="I634" s="16" t="s">
        <v>32</v>
      </c>
      <c r="J634" s="16" t="s">
        <v>32</v>
      </c>
      <c r="K634" s="16" t="s">
        <v>32</v>
      </c>
      <c r="L634" s="16" t="s">
        <v>32</v>
      </c>
      <c r="M634" s="16" t="s">
        <v>32</v>
      </c>
      <c r="N634" s="16" t="s">
        <v>32</v>
      </c>
      <c r="O634" s="16" t="s">
        <v>32</v>
      </c>
      <c r="P634" s="16" t="s">
        <v>32</v>
      </c>
      <c r="Q634" s="16" t="s">
        <v>32</v>
      </c>
      <c r="R634" s="16">
        <v>222.32492567102759</v>
      </c>
      <c r="S634" s="16">
        <v>81.216159933361098</v>
      </c>
      <c r="T634" s="31" t="s">
        <v>456</v>
      </c>
    </row>
    <row r="635" spans="1:20" x14ac:dyDescent="0.25">
      <c r="A635" s="16">
        <v>632</v>
      </c>
      <c r="B635" s="16">
        <v>6052512.9699999997</v>
      </c>
      <c r="C635" s="16">
        <v>584869.32999999996</v>
      </c>
      <c r="D635" s="27" t="s">
        <v>424</v>
      </c>
      <c r="E635" s="15">
        <v>42900</v>
      </c>
      <c r="F635" s="16" t="s">
        <v>32</v>
      </c>
      <c r="G635" s="19" t="s">
        <v>56</v>
      </c>
      <c r="H635" s="16" t="s">
        <v>457</v>
      </c>
      <c r="I635" s="16" t="s">
        <v>32</v>
      </c>
      <c r="J635" s="16" t="s">
        <v>32</v>
      </c>
      <c r="K635" s="16" t="s">
        <v>32</v>
      </c>
      <c r="L635" s="16" t="s">
        <v>32</v>
      </c>
      <c r="M635" s="16" t="s">
        <v>32</v>
      </c>
      <c r="N635" s="16" t="s">
        <v>32</v>
      </c>
      <c r="O635" s="16" t="s">
        <v>32</v>
      </c>
      <c r="P635" s="16" t="s">
        <v>32</v>
      </c>
      <c r="Q635" s="16" t="s">
        <v>32</v>
      </c>
      <c r="R635" s="16">
        <v>330.5426875042761</v>
      </c>
      <c r="S635" s="16">
        <v>153.0612244897959</v>
      </c>
      <c r="T635" s="31" t="s">
        <v>456</v>
      </c>
    </row>
    <row r="636" spans="1:20" x14ac:dyDescent="0.25">
      <c r="A636" s="16">
        <v>633</v>
      </c>
      <c r="B636" s="16">
        <v>6052661.4500000002</v>
      </c>
      <c r="C636" s="16">
        <v>584855.75</v>
      </c>
      <c r="D636" s="27" t="s">
        <v>424</v>
      </c>
      <c r="E636" s="15">
        <v>42900</v>
      </c>
      <c r="F636" s="16" t="s">
        <v>32</v>
      </c>
      <c r="G636" s="19" t="s">
        <v>56</v>
      </c>
      <c r="H636" s="16" t="s">
        <v>457</v>
      </c>
      <c r="I636" s="16" t="s">
        <v>32</v>
      </c>
      <c r="J636" s="16" t="s">
        <v>32</v>
      </c>
      <c r="K636" s="16" t="s">
        <v>32</v>
      </c>
      <c r="L636" s="16" t="s">
        <v>32</v>
      </c>
      <c r="M636" s="16" t="s">
        <v>32</v>
      </c>
      <c r="N636" s="16" t="s">
        <v>32</v>
      </c>
      <c r="O636" s="16" t="s">
        <v>32</v>
      </c>
      <c r="P636" s="16" t="s">
        <v>32</v>
      </c>
      <c r="Q636" s="16" t="s">
        <v>32</v>
      </c>
      <c r="R636" s="16">
        <v>144.90522275777786</v>
      </c>
      <c r="S636" s="16">
        <v>51.237824675324667</v>
      </c>
      <c r="T636" s="31" t="s">
        <v>456</v>
      </c>
    </row>
    <row r="637" spans="1:20" x14ac:dyDescent="0.25">
      <c r="A637" s="16">
        <v>634</v>
      </c>
      <c r="B637" s="16">
        <v>6052806.4400000004</v>
      </c>
      <c r="C637" s="16">
        <v>584841.5</v>
      </c>
      <c r="D637" s="27" t="s">
        <v>424</v>
      </c>
      <c r="E637" s="15">
        <v>42900</v>
      </c>
      <c r="F637" s="16" t="s">
        <v>32</v>
      </c>
      <c r="G637" s="19" t="s">
        <v>56</v>
      </c>
      <c r="H637" s="16" t="s">
        <v>457</v>
      </c>
      <c r="I637" s="16" t="s">
        <v>32</v>
      </c>
      <c r="J637" s="16" t="s">
        <v>32</v>
      </c>
      <c r="K637" s="16" t="s">
        <v>32</v>
      </c>
      <c r="L637" s="16" t="s">
        <v>32</v>
      </c>
      <c r="M637" s="16" t="s">
        <v>32</v>
      </c>
      <c r="N637" s="16" t="s">
        <v>32</v>
      </c>
      <c r="O637" s="16" t="s">
        <v>32</v>
      </c>
      <c r="P637" s="16" t="s">
        <v>32</v>
      </c>
      <c r="Q637" s="16" t="s">
        <v>32</v>
      </c>
      <c r="R637" s="16">
        <v>233.77307469466481</v>
      </c>
      <c r="S637" s="16">
        <v>100.85692872790763</v>
      </c>
      <c r="T637" s="31" t="s">
        <v>456</v>
      </c>
    </row>
    <row r="638" spans="1:20" x14ac:dyDescent="0.25">
      <c r="A638" s="16">
        <v>635</v>
      </c>
      <c r="B638" s="16">
        <v>6052961.4699999997</v>
      </c>
      <c r="C638" s="16">
        <v>584828.5</v>
      </c>
      <c r="D638" s="27" t="s">
        <v>424</v>
      </c>
      <c r="E638" s="15">
        <v>42900</v>
      </c>
      <c r="F638" s="16" t="s">
        <v>32</v>
      </c>
      <c r="G638" s="19" t="s">
        <v>56</v>
      </c>
      <c r="H638" s="16" t="s">
        <v>457</v>
      </c>
      <c r="I638" s="16" t="s">
        <v>32</v>
      </c>
      <c r="J638" s="16" t="s">
        <v>32</v>
      </c>
      <c r="K638" s="16" t="s">
        <v>32</v>
      </c>
      <c r="L638" s="16" t="s">
        <v>32</v>
      </c>
      <c r="M638" s="16" t="s">
        <v>32</v>
      </c>
      <c r="N638" s="16" t="s">
        <v>32</v>
      </c>
      <c r="O638" s="16" t="s">
        <v>32</v>
      </c>
      <c r="P638" s="16" t="s">
        <v>32</v>
      </c>
      <c r="Q638" s="16" t="s">
        <v>32</v>
      </c>
      <c r="R638" s="16">
        <v>167.82390594905905</v>
      </c>
      <c r="S638" s="16">
        <v>75.288232175987247</v>
      </c>
      <c r="T638" s="31" t="s">
        <v>456</v>
      </c>
    </row>
    <row r="639" spans="1:20" x14ac:dyDescent="0.25">
      <c r="A639" s="16">
        <v>636</v>
      </c>
      <c r="B639" s="16">
        <v>6053107.4699999997</v>
      </c>
      <c r="C639" s="16">
        <v>584800.91</v>
      </c>
      <c r="D639" s="27" t="s">
        <v>424</v>
      </c>
      <c r="E639" s="15">
        <v>42900</v>
      </c>
      <c r="F639" s="16" t="s">
        <v>32</v>
      </c>
      <c r="G639" s="19" t="s">
        <v>56</v>
      </c>
      <c r="H639" s="16" t="s">
        <v>457</v>
      </c>
      <c r="I639" s="16" t="s">
        <v>32</v>
      </c>
      <c r="J639" s="16" t="s">
        <v>32</v>
      </c>
      <c r="K639" s="16" t="s">
        <v>32</v>
      </c>
      <c r="L639" s="16" t="s">
        <v>32</v>
      </c>
      <c r="M639" s="16" t="s">
        <v>32</v>
      </c>
      <c r="N639" s="16" t="s">
        <v>32</v>
      </c>
      <c r="O639" s="16" t="s">
        <v>32</v>
      </c>
      <c r="P639" s="16" t="s">
        <v>32</v>
      </c>
      <c r="Q639" s="16" t="s">
        <v>32</v>
      </c>
      <c r="R639" s="16">
        <v>182.57146214044647</v>
      </c>
      <c r="S639" s="16">
        <v>63.515201999167012</v>
      </c>
      <c r="T639" s="31" t="s">
        <v>456</v>
      </c>
    </row>
    <row r="640" spans="1:20" x14ac:dyDescent="0.25">
      <c r="A640" s="16">
        <v>637</v>
      </c>
      <c r="B640" s="16">
        <v>6053250.5</v>
      </c>
      <c r="C640" s="16">
        <v>584760.15</v>
      </c>
      <c r="D640" s="27" t="s">
        <v>424</v>
      </c>
      <c r="E640" s="15">
        <v>42900</v>
      </c>
      <c r="F640" s="16" t="s">
        <v>32</v>
      </c>
      <c r="G640" s="19" t="s">
        <v>56</v>
      </c>
      <c r="H640" s="16" t="s">
        <v>457</v>
      </c>
      <c r="I640" s="16" t="s">
        <v>32</v>
      </c>
      <c r="J640" s="16" t="s">
        <v>32</v>
      </c>
      <c r="K640" s="16" t="s">
        <v>32</v>
      </c>
      <c r="L640" s="16" t="s">
        <v>32</v>
      </c>
      <c r="M640" s="16" t="s">
        <v>32</v>
      </c>
      <c r="N640" s="16" t="s">
        <v>32</v>
      </c>
      <c r="O640" s="16" t="s">
        <v>32</v>
      </c>
      <c r="P640" s="16" t="s">
        <v>32</v>
      </c>
      <c r="Q640" s="16" t="s">
        <v>32</v>
      </c>
      <c r="R640" s="16">
        <v>182.12423977189164</v>
      </c>
      <c r="S640" s="16">
        <v>68.610014221337678</v>
      </c>
      <c r="T640" s="31" t="s">
        <v>456</v>
      </c>
    </row>
    <row r="641" spans="1:20" x14ac:dyDescent="0.25">
      <c r="A641" s="16">
        <v>638</v>
      </c>
      <c r="B641" s="16">
        <v>6053394.1299999999</v>
      </c>
      <c r="C641" s="16">
        <v>584716.36</v>
      </c>
      <c r="D641" s="27" t="s">
        <v>424</v>
      </c>
      <c r="E641" s="15">
        <v>42900</v>
      </c>
      <c r="F641" s="16" t="s">
        <v>32</v>
      </c>
      <c r="G641" s="19" t="s">
        <v>56</v>
      </c>
      <c r="H641" s="16" t="s">
        <v>457</v>
      </c>
      <c r="I641" s="16" t="s">
        <v>32</v>
      </c>
      <c r="J641" s="16" t="s">
        <v>32</v>
      </c>
      <c r="K641" s="16" t="s">
        <v>32</v>
      </c>
      <c r="L641" s="16" t="s">
        <v>32</v>
      </c>
      <c r="M641" s="16" t="s">
        <v>32</v>
      </c>
      <c r="N641" s="16" t="s">
        <v>32</v>
      </c>
      <c r="O641" s="16" t="s">
        <v>32</v>
      </c>
      <c r="P641" s="16" t="s">
        <v>32</v>
      </c>
      <c r="Q641" s="16" t="s">
        <v>32</v>
      </c>
      <c r="R641" s="16">
        <v>191.71365757480021</v>
      </c>
      <c r="S641" s="16">
        <v>74.121818071742965</v>
      </c>
      <c r="T641" s="31" t="s">
        <v>456</v>
      </c>
    </row>
    <row r="642" spans="1:20" x14ac:dyDescent="0.25">
      <c r="A642" s="16">
        <v>639</v>
      </c>
      <c r="B642" s="16">
        <v>6053538.29</v>
      </c>
      <c r="C642" s="16">
        <v>584676.23</v>
      </c>
      <c r="D642" s="27" t="s">
        <v>424</v>
      </c>
      <c r="E642" s="15">
        <v>42900</v>
      </c>
      <c r="F642" s="16" t="s">
        <v>32</v>
      </c>
      <c r="G642" s="19" t="s">
        <v>56</v>
      </c>
      <c r="H642" s="16" t="s">
        <v>457</v>
      </c>
      <c r="I642" s="16" t="s">
        <v>32</v>
      </c>
      <c r="J642" s="16" t="s">
        <v>32</v>
      </c>
      <c r="K642" s="16" t="s">
        <v>32</v>
      </c>
      <c r="L642" s="16" t="s">
        <v>32</v>
      </c>
      <c r="M642" s="16" t="s">
        <v>32</v>
      </c>
      <c r="N642" s="16" t="s">
        <v>32</v>
      </c>
      <c r="O642" s="16" t="s">
        <v>32</v>
      </c>
      <c r="P642" s="16" t="s">
        <v>32</v>
      </c>
      <c r="Q642" s="16" t="s">
        <v>32</v>
      </c>
      <c r="R642" s="16">
        <v>6.012218761713326</v>
      </c>
      <c r="S642" s="16">
        <v>150.3941997899374</v>
      </c>
      <c r="T642" s="31" t="s">
        <v>456</v>
      </c>
    </row>
    <row r="643" spans="1:20" x14ac:dyDescent="0.25">
      <c r="A643" s="16">
        <v>640</v>
      </c>
      <c r="B643" s="16">
        <v>6053683.5300000003</v>
      </c>
      <c r="C643" s="16">
        <v>584631.62</v>
      </c>
      <c r="D643" s="27" t="s">
        <v>424</v>
      </c>
      <c r="E643" s="15">
        <v>42900</v>
      </c>
      <c r="F643" s="16" t="s">
        <v>32</v>
      </c>
      <c r="G643" s="19" t="s">
        <v>56</v>
      </c>
      <c r="H643" s="16" t="s">
        <v>457</v>
      </c>
      <c r="I643" s="16" t="s">
        <v>32</v>
      </c>
      <c r="J643" s="16" t="s">
        <v>32</v>
      </c>
      <c r="K643" s="16" t="s">
        <v>32</v>
      </c>
      <c r="L643" s="16" t="s">
        <v>32</v>
      </c>
      <c r="M643" s="16" t="s">
        <v>32</v>
      </c>
      <c r="N643" s="16" t="s">
        <v>32</v>
      </c>
      <c r="O643" s="16" t="s">
        <v>32</v>
      </c>
      <c r="P643" s="16" t="s">
        <v>32</v>
      </c>
      <c r="Q643" s="16" t="s">
        <v>32</v>
      </c>
      <c r="R643" s="16">
        <v>6.012218761713326</v>
      </c>
      <c r="S643" s="16">
        <v>262.07463840513452</v>
      </c>
      <c r="T643" s="31" t="s">
        <v>456</v>
      </c>
    </row>
    <row r="644" spans="1:20" x14ac:dyDescent="0.25">
      <c r="A644" s="16">
        <v>641</v>
      </c>
      <c r="B644" s="16">
        <v>6053826.2400000002</v>
      </c>
      <c r="C644" s="16">
        <v>584594.19999999995</v>
      </c>
      <c r="D644" s="27" t="s">
        <v>424</v>
      </c>
      <c r="E644" s="15">
        <v>42900</v>
      </c>
      <c r="F644" s="16" t="s">
        <v>32</v>
      </c>
      <c r="G644" s="19" t="s">
        <v>56</v>
      </c>
      <c r="H644" s="16" t="s">
        <v>457</v>
      </c>
      <c r="I644" s="16" t="s">
        <v>32</v>
      </c>
      <c r="J644" s="16" t="s">
        <v>32</v>
      </c>
      <c r="K644" s="16" t="s">
        <v>32</v>
      </c>
      <c r="L644" s="16" t="s">
        <v>32</v>
      </c>
      <c r="M644" s="16" t="s">
        <v>32</v>
      </c>
      <c r="N644" s="16" t="s">
        <v>32</v>
      </c>
      <c r="O644" s="16" t="s">
        <v>32</v>
      </c>
      <c r="P644" s="16" t="s">
        <v>32</v>
      </c>
      <c r="Q644" s="16" t="s">
        <v>32</v>
      </c>
      <c r="R644" s="16">
        <v>5.9112594194199941</v>
      </c>
      <c r="S644" s="16">
        <v>192.04469937835628</v>
      </c>
      <c r="T644" s="31" t="s">
        <v>456</v>
      </c>
    </row>
    <row r="645" spans="1:20" x14ac:dyDescent="0.25">
      <c r="A645" s="16">
        <v>642</v>
      </c>
      <c r="B645" s="16">
        <v>6053973.6100000003</v>
      </c>
      <c r="C645" s="16">
        <v>584560.55000000005</v>
      </c>
      <c r="D645" s="27" t="s">
        <v>424</v>
      </c>
      <c r="E645" s="15">
        <v>42900</v>
      </c>
      <c r="F645" s="16" t="s">
        <v>32</v>
      </c>
      <c r="G645" s="19" t="s">
        <v>56</v>
      </c>
      <c r="H645" s="16" t="s">
        <v>457</v>
      </c>
      <c r="I645" s="16" t="s">
        <v>32</v>
      </c>
      <c r="J645" s="16" t="s">
        <v>32</v>
      </c>
      <c r="K645" s="16" t="s">
        <v>32</v>
      </c>
      <c r="L645" s="16" t="s">
        <v>32</v>
      </c>
      <c r="M645" s="16" t="s">
        <v>32</v>
      </c>
      <c r="N645" s="16" t="s">
        <v>32</v>
      </c>
      <c r="O645" s="16" t="s">
        <v>32</v>
      </c>
      <c r="P645" s="16" t="s">
        <v>32</v>
      </c>
      <c r="Q645" s="16" t="s">
        <v>32</v>
      </c>
      <c r="R645" s="16">
        <v>5.9112594194199941</v>
      </c>
      <c r="S645" s="16">
        <v>95.368798256957945</v>
      </c>
      <c r="T645" s="31" t="s">
        <v>456</v>
      </c>
    </row>
    <row r="646" spans="1:20" x14ac:dyDescent="0.25">
      <c r="A646" s="16">
        <v>643</v>
      </c>
      <c r="B646" s="16">
        <v>6054121.1200000001</v>
      </c>
      <c r="C646" s="16">
        <v>584526.34</v>
      </c>
      <c r="D646" s="27" t="s">
        <v>424</v>
      </c>
      <c r="E646" s="15">
        <v>42900</v>
      </c>
      <c r="F646" s="16" t="s">
        <v>32</v>
      </c>
      <c r="G646" s="19" t="s">
        <v>56</v>
      </c>
      <c r="H646" s="16" t="s">
        <v>457</v>
      </c>
      <c r="I646" s="16" t="s">
        <v>32</v>
      </c>
      <c r="J646" s="16" t="s">
        <v>32</v>
      </c>
      <c r="K646" s="16" t="s">
        <v>32</v>
      </c>
      <c r="L646" s="16" t="s">
        <v>32</v>
      </c>
      <c r="M646" s="16" t="s">
        <v>32</v>
      </c>
      <c r="N646" s="16" t="s">
        <v>32</v>
      </c>
      <c r="O646" s="16" t="s">
        <v>32</v>
      </c>
      <c r="P646" s="16" t="s">
        <v>32</v>
      </c>
      <c r="Q646" s="16" t="s">
        <v>32</v>
      </c>
      <c r="R646" s="16">
        <v>5.9112594194199941</v>
      </c>
      <c r="S646" s="16">
        <v>153.02935665209245</v>
      </c>
      <c r="T646" s="31" t="s">
        <v>456</v>
      </c>
    </row>
    <row r="647" spans="1:20" x14ac:dyDescent="0.25">
      <c r="A647" s="16">
        <v>644</v>
      </c>
      <c r="B647" s="16">
        <v>6054262.9900000002</v>
      </c>
      <c r="C647" s="16">
        <v>584494.72</v>
      </c>
      <c r="D647" s="27" t="s">
        <v>424</v>
      </c>
      <c r="E647" s="15">
        <v>42900</v>
      </c>
      <c r="F647" s="16" t="s">
        <v>32</v>
      </c>
      <c r="G647" s="19" t="s">
        <v>56</v>
      </c>
      <c r="H647" s="16" t="s">
        <v>457</v>
      </c>
      <c r="I647" s="16" t="s">
        <v>32</v>
      </c>
      <c r="J647" s="16" t="s">
        <v>32</v>
      </c>
      <c r="K647" s="16" t="s">
        <v>32</v>
      </c>
      <c r="L647" s="16" t="s">
        <v>32</v>
      </c>
      <c r="M647" s="16" t="s">
        <v>32</v>
      </c>
      <c r="N647" s="16" t="s">
        <v>32</v>
      </c>
      <c r="O647" s="16" t="s">
        <v>32</v>
      </c>
      <c r="P647" s="16" t="s">
        <v>32</v>
      </c>
      <c r="Q647" s="16" t="s">
        <v>32</v>
      </c>
      <c r="R647" s="16">
        <v>5.9112594194199941</v>
      </c>
      <c r="S647" s="16">
        <v>91.609410784926084</v>
      </c>
      <c r="T647" s="31" t="s">
        <v>456</v>
      </c>
    </row>
    <row r="648" spans="1:20" x14ac:dyDescent="0.25">
      <c r="A648" s="16">
        <v>645</v>
      </c>
      <c r="B648" s="16">
        <v>6054411.4000000004</v>
      </c>
      <c r="C648" s="16">
        <v>584463.65</v>
      </c>
      <c r="D648" s="27" t="s">
        <v>424</v>
      </c>
      <c r="E648" s="15">
        <v>42900</v>
      </c>
      <c r="F648" s="16" t="s">
        <v>32</v>
      </c>
      <c r="G648" s="19" t="s">
        <v>56</v>
      </c>
      <c r="H648" s="16" t="s">
        <v>457</v>
      </c>
      <c r="I648" s="16" t="s">
        <v>32</v>
      </c>
      <c r="J648" s="16" t="s">
        <v>32</v>
      </c>
      <c r="K648" s="16" t="s">
        <v>32</v>
      </c>
      <c r="L648" s="16" t="s">
        <v>32</v>
      </c>
      <c r="M648" s="16" t="s">
        <v>32</v>
      </c>
      <c r="N648" s="16" t="s">
        <v>32</v>
      </c>
      <c r="O648" s="16" t="s">
        <v>32</v>
      </c>
      <c r="P648" s="16" t="s">
        <v>32</v>
      </c>
      <c r="Q648" s="16" t="s">
        <v>32</v>
      </c>
      <c r="R648" s="16">
        <v>5.9112594194199941</v>
      </c>
      <c r="S648" s="16">
        <v>94.732458879866755</v>
      </c>
      <c r="T648" s="31" t="s">
        <v>456</v>
      </c>
    </row>
    <row r="649" spans="1:20" x14ac:dyDescent="0.25">
      <c r="A649" s="16">
        <v>646</v>
      </c>
      <c r="B649" s="16">
        <v>6054554.3899999997</v>
      </c>
      <c r="C649" s="16">
        <v>584427.61</v>
      </c>
      <c r="D649" s="27" t="s">
        <v>424</v>
      </c>
      <c r="E649" s="15">
        <v>42900</v>
      </c>
      <c r="F649" s="16" t="s">
        <v>32</v>
      </c>
      <c r="G649" s="19" t="s">
        <v>56</v>
      </c>
      <c r="H649" s="16" t="s">
        <v>457</v>
      </c>
      <c r="I649" s="16" t="s">
        <v>32</v>
      </c>
      <c r="J649" s="16" t="s">
        <v>32</v>
      </c>
      <c r="K649" s="16" t="s">
        <v>32</v>
      </c>
      <c r="L649" s="16" t="s">
        <v>32</v>
      </c>
      <c r="M649" s="16" t="s">
        <v>32</v>
      </c>
      <c r="N649" s="16" t="s">
        <v>32</v>
      </c>
      <c r="O649" s="16" t="s">
        <v>32</v>
      </c>
      <c r="P649" s="16" t="s">
        <v>32</v>
      </c>
      <c r="Q649" s="16" t="s">
        <v>32</v>
      </c>
      <c r="R649" s="16">
        <v>5.9112594194199941</v>
      </c>
      <c r="S649" s="16">
        <v>103.51594013703934</v>
      </c>
      <c r="T649" s="31" t="s">
        <v>456</v>
      </c>
    </row>
    <row r="650" spans="1:20" x14ac:dyDescent="0.25">
      <c r="A650" s="16">
        <v>647</v>
      </c>
      <c r="B650" s="16">
        <v>6054698.7300000004</v>
      </c>
      <c r="C650" s="16">
        <v>584393.15</v>
      </c>
      <c r="D650" s="27" t="s">
        <v>424</v>
      </c>
      <c r="E650" s="15">
        <v>42900</v>
      </c>
      <c r="F650" s="16" t="s">
        <v>32</v>
      </c>
      <c r="G650" s="19" t="s">
        <v>56</v>
      </c>
      <c r="H650" s="16" t="s">
        <v>457</v>
      </c>
      <c r="I650" s="16" t="s">
        <v>32</v>
      </c>
      <c r="J650" s="16" t="s">
        <v>32</v>
      </c>
      <c r="K650" s="16" t="s">
        <v>32</v>
      </c>
      <c r="L650" s="16" t="s">
        <v>32</v>
      </c>
      <c r="M650" s="16" t="s">
        <v>32</v>
      </c>
      <c r="N650" s="16" t="s">
        <v>32</v>
      </c>
      <c r="O650" s="16" t="s">
        <v>32</v>
      </c>
      <c r="P650" s="16" t="s">
        <v>32</v>
      </c>
      <c r="Q650" s="16" t="s">
        <v>32</v>
      </c>
      <c r="R650" s="16">
        <v>5.9112594194199941</v>
      </c>
      <c r="S650" s="16">
        <v>49.066555624956614</v>
      </c>
      <c r="T650" s="31" t="s">
        <v>456</v>
      </c>
    </row>
    <row r="651" spans="1:20" x14ac:dyDescent="0.25">
      <c r="A651" s="16">
        <v>648</v>
      </c>
      <c r="B651" s="16">
        <v>6054848.1100000003</v>
      </c>
      <c r="C651" s="16">
        <v>584360.95999999996</v>
      </c>
      <c r="D651" s="27" t="s">
        <v>424</v>
      </c>
      <c r="E651" s="15">
        <v>42900</v>
      </c>
      <c r="F651" s="16" t="s">
        <v>32</v>
      </c>
      <c r="G651" s="19" t="s">
        <v>56</v>
      </c>
      <c r="H651" s="16" t="s">
        <v>457</v>
      </c>
      <c r="I651" s="16" t="s">
        <v>32</v>
      </c>
      <c r="J651" s="16" t="s">
        <v>32</v>
      </c>
      <c r="K651" s="16" t="s">
        <v>32</v>
      </c>
      <c r="L651" s="16" t="s">
        <v>32</v>
      </c>
      <c r="M651" s="16" t="s">
        <v>32</v>
      </c>
      <c r="N651" s="16" t="s">
        <v>32</v>
      </c>
      <c r="O651" s="16" t="s">
        <v>32</v>
      </c>
      <c r="P651" s="16" t="s">
        <v>32</v>
      </c>
      <c r="Q651" s="16" t="s">
        <v>32</v>
      </c>
      <c r="R651" s="16">
        <v>5.9112594194199941</v>
      </c>
      <c r="S651" s="16">
        <v>72.768196901418733</v>
      </c>
      <c r="T651" s="31" t="s">
        <v>456</v>
      </c>
    </row>
    <row r="652" spans="1:20" x14ac:dyDescent="0.25">
      <c r="A652" s="16">
        <v>649</v>
      </c>
      <c r="B652" s="16">
        <v>6054996.4100000001</v>
      </c>
      <c r="C652" s="16">
        <v>584329.18999999994</v>
      </c>
      <c r="D652" s="27" t="s">
        <v>424</v>
      </c>
      <c r="E652" s="15">
        <v>42900</v>
      </c>
      <c r="F652" s="16" t="s">
        <v>32</v>
      </c>
      <c r="G652" s="19" t="s">
        <v>56</v>
      </c>
      <c r="H652" s="16" t="s">
        <v>457</v>
      </c>
      <c r="I652" s="16" t="s">
        <v>32</v>
      </c>
      <c r="J652" s="16" t="s">
        <v>32</v>
      </c>
      <c r="K652" s="16" t="s">
        <v>32</v>
      </c>
      <c r="L652" s="16" t="s">
        <v>32</v>
      </c>
      <c r="M652" s="16" t="s">
        <v>32</v>
      </c>
      <c r="N652" s="16" t="s">
        <v>32</v>
      </c>
      <c r="O652" s="16" t="s">
        <v>32</v>
      </c>
      <c r="P652" s="16" t="s">
        <v>32</v>
      </c>
      <c r="Q652" s="16" t="s">
        <v>32</v>
      </c>
      <c r="R652" s="16">
        <v>5.9112594194199941</v>
      </c>
      <c r="S652" s="16">
        <v>79.005470921540322</v>
      </c>
      <c r="T652" s="31" t="s">
        <v>456</v>
      </c>
    </row>
    <row r="653" spans="1:20" x14ac:dyDescent="0.25">
      <c r="A653" s="16">
        <v>650</v>
      </c>
      <c r="B653" s="16">
        <v>6055133.1200000001</v>
      </c>
      <c r="C653" s="16">
        <v>584303.23</v>
      </c>
      <c r="D653" s="27" t="s">
        <v>424</v>
      </c>
      <c r="E653" s="15">
        <v>42900</v>
      </c>
      <c r="F653" s="16" t="s">
        <v>32</v>
      </c>
      <c r="G653" s="19" t="s">
        <v>56</v>
      </c>
      <c r="H653" s="16" t="s">
        <v>457</v>
      </c>
      <c r="I653" s="16" t="s">
        <v>32</v>
      </c>
      <c r="J653" s="16" t="s">
        <v>32</v>
      </c>
      <c r="K653" s="16" t="s">
        <v>32</v>
      </c>
      <c r="L653" s="16" t="s">
        <v>32</v>
      </c>
      <c r="M653" s="16" t="s">
        <v>32</v>
      </c>
      <c r="N653" s="16" t="s">
        <v>32</v>
      </c>
      <c r="O653" s="16" t="s">
        <v>32</v>
      </c>
      <c r="P653" s="16" t="s">
        <v>32</v>
      </c>
      <c r="Q653" s="16" t="s">
        <v>32</v>
      </c>
      <c r="R653" s="16">
        <v>5.9112594194199941</v>
      </c>
      <c r="S653" s="16">
        <v>75.059320219480398</v>
      </c>
      <c r="T653" s="31" t="s">
        <v>456</v>
      </c>
    </row>
    <row r="654" spans="1:20" x14ac:dyDescent="0.25">
      <c r="A654" s="16">
        <v>651</v>
      </c>
      <c r="B654" s="16">
        <v>6055277.79</v>
      </c>
      <c r="C654" s="16">
        <v>584286.76</v>
      </c>
      <c r="D654" s="27" t="s">
        <v>424</v>
      </c>
      <c r="E654" s="15">
        <v>42900</v>
      </c>
      <c r="F654" s="16" t="s">
        <v>32</v>
      </c>
      <c r="G654" s="19" t="s">
        <v>56</v>
      </c>
      <c r="H654" s="16" t="s">
        <v>457</v>
      </c>
      <c r="I654" s="16" t="s">
        <v>32</v>
      </c>
      <c r="J654" s="16" t="s">
        <v>32</v>
      </c>
      <c r="K654" s="16" t="s">
        <v>32</v>
      </c>
      <c r="L654" s="16" t="s">
        <v>32</v>
      </c>
      <c r="M654" s="16" t="s">
        <v>32</v>
      </c>
      <c r="N654" s="16" t="s">
        <v>32</v>
      </c>
      <c r="O654" s="16" t="s">
        <v>32</v>
      </c>
      <c r="P654" s="16" t="s">
        <v>32</v>
      </c>
      <c r="Q654" s="16" t="s">
        <v>32</v>
      </c>
      <c r="R654" s="16">
        <v>5.9112594194199941</v>
      </c>
      <c r="S654" s="16">
        <v>60.378929835519465</v>
      </c>
      <c r="T654" s="31" t="s">
        <v>456</v>
      </c>
    </row>
    <row r="655" spans="1:20" x14ac:dyDescent="0.25">
      <c r="A655" s="16">
        <v>652</v>
      </c>
      <c r="B655" s="16">
        <v>6055429.8300000001</v>
      </c>
      <c r="C655" s="16">
        <v>584264.46</v>
      </c>
      <c r="D655" s="27" t="s">
        <v>424</v>
      </c>
      <c r="E655" s="15">
        <v>42900</v>
      </c>
      <c r="F655" s="16" t="s">
        <v>32</v>
      </c>
      <c r="G655" s="19" t="s">
        <v>56</v>
      </c>
      <c r="H655" s="16" t="s">
        <v>457</v>
      </c>
      <c r="I655" s="16" t="s">
        <v>32</v>
      </c>
      <c r="J655" s="16" t="s">
        <v>32</v>
      </c>
      <c r="K655" s="16" t="s">
        <v>32</v>
      </c>
      <c r="L655" s="16" t="s">
        <v>32</v>
      </c>
      <c r="M655" s="16" t="s">
        <v>32</v>
      </c>
      <c r="N655" s="16" t="s">
        <v>32</v>
      </c>
      <c r="O655" s="16" t="s">
        <v>32</v>
      </c>
      <c r="P655" s="16" t="s">
        <v>32</v>
      </c>
      <c r="Q655" s="16" t="s">
        <v>32</v>
      </c>
      <c r="R655" s="16">
        <v>6.012218761713326</v>
      </c>
      <c r="S655" s="16">
        <v>98.937721308060816</v>
      </c>
      <c r="T655" s="31" t="s">
        <v>456</v>
      </c>
    </row>
    <row r="656" spans="1:20" x14ac:dyDescent="0.25">
      <c r="A656" s="16">
        <v>653</v>
      </c>
      <c r="B656" s="16">
        <v>6055579.2400000002</v>
      </c>
      <c r="C656" s="16">
        <v>584243.47</v>
      </c>
      <c r="D656" s="27" t="s">
        <v>424</v>
      </c>
      <c r="E656" s="15">
        <v>42900</v>
      </c>
      <c r="F656" s="16" t="s">
        <v>32</v>
      </c>
      <c r="G656" s="19" t="s">
        <v>56</v>
      </c>
      <c r="H656" s="16" t="s">
        <v>457</v>
      </c>
      <c r="I656" s="16" t="s">
        <v>32</v>
      </c>
      <c r="J656" s="16" t="s">
        <v>32</v>
      </c>
      <c r="K656" s="16" t="s">
        <v>32</v>
      </c>
      <c r="L656" s="16" t="s">
        <v>32</v>
      </c>
      <c r="M656" s="16" t="s">
        <v>32</v>
      </c>
      <c r="N656" s="16" t="s">
        <v>32</v>
      </c>
      <c r="O656" s="16" t="s">
        <v>32</v>
      </c>
      <c r="P656" s="16" t="s">
        <v>32</v>
      </c>
      <c r="Q656" s="16" t="s">
        <v>32</v>
      </c>
      <c r="R656" s="16">
        <v>6.012218761713326</v>
      </c>
      <c r="S656" s="16">
        <v>147.05240232647469</v>
      </c>
      <c r="T656" s="31" t="s">
        <v>456</v>
      </c>
    </row>
    <row r="657" spans="1:20" x14ac:dyDescent="0.25">
      <c r="A657" s="16">
        <v>654</v>
      </c>
      <c r="B657" s="16">
        <v>6055724.0899999999</v>
      </c>
      <c r="C657" s="16">
        <v>584221.23</v>
      </c>
      <c r="D657" s="27" t="s">
        <v>424</v>
      </c>
      <c r="E657" s="15">
        <v>42900</v>
      </c>
      <c r="F657" s="16" t="s">
        <v>32</v>
      </c>
      <c r="G657" s="19" t="s">
        <v>56</v>
      </c>
      <c r="H657" s="16" t="s">
        <v>457</v>
      </c>
      <c r="I657" s="16" t="s">
        <v>32</v>
      </c>
      <c r="J657" s="16" t="s">
        <v>32</v>
      </c>
      <c r="K657" s="16" t="s">
        <v>32</v>
      </c>
      <c r="L657" s="16" t="s">
        <v>32</v>
      </c>
      <c r="M657" s="16" t="s">
        <v>32</v>
      </c>
      <c r="N657" s="16" t="s">
        <v>32</v>
      </c>
      <c r="O657" s="16" t="s">
        <v>32</v>
      </c>
      <c r="P657" s="16" t="s">
        <v>32</v>
      </c>
      <c r="Q657" s="16" t="s">
        <v>32</v>
      </c>
      <c r="R657" s="16">
        <v>6.012218761713326</v>
      </c>
      <c r="S657" s="16">
        <v>185.12212181174377</v>
      </c>
      <c r="T657" s="31" t="s">
        <v>456</v>
      </c>
    </row>
    <row r="658" spans="1:20" x14ac:dyDescent="0.25">
      <c r="A658" s="16">
        <v>655</v>
      </c>
      <c r="B658" s="16">
        <v>6055874.1200000001</v>
      </c>
      <c r="C658" s="16">
        <v>584199.56999999995</v>
      </c>
      <c r="D658" s="27" t="s">
        <v>424</v>
      </c>
      <c r="E658" s="15">
        <v>42900</v>
      </c>
      <c r="F658" s="16" t="s">
        <v>32</v>
      </c>
      <c r="G658" s="19" t="s">
        <v>56</v>
      </c>
      <c r="H658" s="16" t="s">
        <v>457</v>
      </c>
      <c r="I658" s="16" t="s">
        <v>32</v>
      </c>
      <c r="J658" s="16" t="s">
        <v>32</v>
      </c>
      <c r="K658" s="16" t="s">
        <v>32</v>
      </c>
      <c r="L658" s="16" t="s">
        <v>32</v>
      </c>
      <c r="M658" s="16" t="s">
        <v>32</v>
      </c>
      <c r="N658" s="16" t="s">
        <v>32</v>
      </c>
      <c r="O658" s="16" t="s">
        <v>32</v>
      </c>
      <c r="P658" s="16" t="s">
        <v>32</v>
      </c>
      <c r="Q658" s="16" t="s">
        <v>32</v>
      </c>
      <c r="R658" s="16">
        <v>6.012218761713326</v>
      </c>
      <c r="S658" s="16">
        <v>285.12233710175633</v>
      </c>
      <c r="T658" s="31" t="s">
        <v>456</v>
      </c>
    </row>
    <row r="659" spans="1:20" x14ac:dyDescent="0.25">
      <c r="A659" s="16">
        <v>656</v>
      </c>
      <c r="B659" s="16">
        <v>6056027.0199999996</v>
      </c>
      <c r="C659" s="16">
        <v>584177.72</v>
      </c>
      <c r="D659" s="27" t="s">
        <v>424</v>
      </c>
      <c r="E659" s="15">
        <v>42900</v>
      </c>
      <c r="F659" s="16" t="s">
        <v>32</v>
      </c>
      <c r="G659" s="19" t="s">
        <v>56</v>
      </c>
      <c r="H659" s="16" t="s">
        <v>457</v>
      </c>
      <c r="I659" s="16" t="s">
        <v>32</v>
      </c>
      <c r="J659" s="16" t="s">
        <v>32</v>
      </c>
      <c r="K659" s="16" t="s">
        <v>32</v>
      </c>
      <c r="L659" s="16" t="s">
        <v>32</v>
      </c>
      <c r="M659" s="16" t="s">
        <v>32</v>
      </c>
      <c r="N659" s="16" t="s">
        <v>32</v>
      </c>
      <c r="O659" s="16" t="s">
        <v>32</v>
      </c>
      <c r="P659" s="16" t="s">
        <v>32</v>
      </c>
      <c r="Q659" s="16" t="s">
        <v>32</v>
      </c>
      <c r="R659" s="16">
        <v>6.012218761713326</v>
      </c>
      <c r="S659" s="16">
        <v>126.01541345553009</v>
      </c>
      <c r="T659" s="31" t="s">
        <v>456</v>
      </c>
    </row>
    <row r="660" spans="1:20" x14ac:dyDescent="0.25">
      <c r="A660" s="16">
        <v>657</v>
      </c>
      <c r="B660" s="16">
        <v>6056176.2000000002</v>
      </c>
      <c r="C660" s="16">
        <v>584156.11</v>
      </c>
      <c r="D660" s="27" t="s">
        <v>424</v>
      </c>
      <c r="E660" s="15">
        <v>42900</v>
      </c>
      <c r="F660" s="16" t="s">
        <v>32</v>
      </c>
      <c r="G660" s="19" t="s">
        <v>56</v>
      </c>
      <c r="H660" s="16" t="s">
        <v>457</v>
      </c>
      <c r="I660" s="16" t="s">
        <v>32</v>
      </c>
      <c r="J660" s="16" t="s">
        <v>32</v>
      </c>
      <c r="K660" s="16" t="s">
        <v>32</v>
      </c>
      <c r="L660" s="16" t="s">
        <v>32</v>
      </c>
      <c r="M660" s="16" t="s">
        <v>32</v>
      </c>
      <c r="N660" s="16" t="s">
        <v>32</v>
      </c>
      <c r="O660" s="16" t="s">
        <v>32</v>
      </c>
      <c r="P660" s="16" t="s">
        <v>32</v>
      </c>
      <c r="Q660" s="16" t="s">
        <v>32</v>
      </c>
      <c r="R660" s="16">
        <v>6.012218761713326</v>
      </c>
      <c r="S660" s="16">
        <v>153.30995136164381</v>
      </c>
      <c r="T660" s="31" t="s">
        <v>456</v>
      </c>
    </row>
    <row r="661" spans="1:20" x14ac:dyDescent="0.25">
      <c r="A661" s="16">
        <v>658</v>
      </c>
      <c r="B661" s="16">
        <v>6056319.9400000004</v>
      </c>
      <c r="C661" s="16">
        <v>584132.74</v>
      </c>
      <c r="D661" s="27" t="s">
        <v>424</v>
      </c>
      <c r="E661" s="15">
        <v>42900</v>
      </c>
      <c r="F661" s="16" t="s">
        <v>32</v>
      </c>
      <c r="G661" s="19" t="s">
        <v>56</v>
      </c>
      <c r="H661" s="16" t="s">
        <v>457</v>
      </c>
      <c r="I661" s="16" t="s">
        <v>32</v>
      </c>
      <c r="J661" s="16" t="s">
        <v>32</v>
      </c>
      <c r="K661" s="16" t="s">
        <v>32</v>
      </c>
      <c r="L661" s="16" t="s">
        <v>32</v>
      </c>
      <c r="M661" s="16" t="s">
        <v>32</v>
      </c>
      <c r="N661" s="16" t="s">
        <v>32</v>
      </c>
      <c r="O661" s="16" t="s">
        <v>32</v>
      </c>
      <c r="P661" s="16" t="s">
        <v>32</v>
      </c>
      <c r="Q661" s="16" t="s">
        <v>32</v>
      </c>
      <c r="R661" s="16">
        <v>6.012218761713326</v>
      </c>
      <c r="S661" s="16">
        <v>111.43511768381586</v>
      </c>
      <c r="T661" s="31" t="s">
        <v>456</v>
      </c>
    </row>
    <row r="662" spans="1:20" x14ac:dyDescent="0.25">
      <c r="A662" s="16">
        <v>659</v>
      </c>
      <c r="B662" s="16">
        <v>6056468.8499999996</v>
      </c>
      <c r="C662" s="16">
        <v>584115.21</v>
      </c>
      <c r="D662" s="27" t="s">
        <v>424</v>
      </c>
      <c r="E662" s="15">
        <v>42900</v>
      </c>
      <c r="F662" s="16" t="s">
        <v>32</v>
      </c>
      <c r="G662" s="19" t="s">
        <v>56</v>
      </c>
      <c r="H662" s="16" t="s">
        <v>457</v>
      </c>
      <c r="I662" s="16" t="s">
        <v>32</v>
      </c>
      <c r="J662" s="16" t="s">
        <v>32</v>
      </c>
      <c r="K662" s="16" t="s">
        <v>32</v>
      </c>
      <c r="L662" s="16" t="s">
        <v>32</v>
      </c>
      <c r="M662" s="16" t="s">
        <v>32</v>
      </c>
      <c r="N662" s="16" t="s">
        <v>32</v>
      </c>
      <c r="O662" s="16" t="s">
        <v>32</v>
      </c>
      <c r="P662" s="16" t="s">
        <v>32</v>
      </c>
      <c r="Q662" s="16" t="s">
        <v>32</v>
      </c>
      <c r="R662" s="16">
        <v>6.012218761713326</v>
      </c>
      <c r="S662" s="16">
        <v>157.03678729831475</v>
      </c>
      <c r="T662" s="31" t="s">
        <v>456</v>
      </c>
    </row>
    <row r="663" spans="1:20" x14ac:dyDescent="0.25">
      <c r="A663" s="16">
        <v>660</v>
      </c>
      <c r="B663" s="16">
        <v>6056620.79</v>
      </c>
      <c r="C663" s="16">
        <v>584110.51</v>
      </c>
      <c r="D663" s="27" t="s">
        <v>424</v>
      </c>
      <c r="E663" s="15">
        <v>42900</v>
      </c>
      <c r="F663" s="16" t="s">
        <v>32</v>
      </c>
      <c r="G663" s="19" t="s">
        <v>56</v>
      </c>
      <c r="H663" s="16" t="s">
        <v>457</v>
      </c>
      <c r="I663" s="16" t="s">
        <v>32</v>
      </c>
      <c r="J663" s="16" t="s">
        <v>32</v>
      </c>
      <c r="K663" s="16" t="s">
        <v>32</v>
      </c>
      <c r="L663" s="16" t="s">
        <v>32</v>
      </c>
      <c r="M663" s="16" t="s">
        <v>32</v>
      </c>
      <c r="N663" s="16" t="s">
        <v>32</v>
      </c>
      <c r="O663" s="16" t="s">
        <v>32</v>
      </c>
      <c r="P663" s="16" t="s">
        <v>32</v>
      </c>
      <c r="Q663" s="16" t="s">
        <v>32</v>
      </c>
      <c r="R663" s="16">
        <v>6.012218761713326</v>
      </c>
      <c r="S663" s="16">
        <v>157.25890439491772</v>
      </c>
      <c r="T663" s="31" t="s">
        <v>456</v>
      </c>
    </row>
    <row r="664" spans="1:20" x14ac:dyDescent="0.25">
      <c r="A664" s="16">
        <v>661</v>
      </c>
      <c r="B664" s="16">
        <v>6056773.5599999996</v>
      </c>
      <c r="C664" s="16">
        <v>584107.21</v>
      </c>
      <c r="D664" s="27" t="s">
        <v>424</v>
      </c>
      <c r="E664" s="15">
        <v>42900</v>
      </c>
      <c r="F664" s="16" t="s">
        <v>32</v>
      </c>
      <c r="G664" s="19" t="s">
        <v>56</v>
      </c>
      <c r="H664" s="16" t="s">
        <v>457</v>
      </c>
      <c r="I664" s="16" t="s">
        <v>32</v>
      </c>
      <c r="J664" s="16" t="s">
        <v>32</v>
      </c>
      <c r="K664" s="16" t="s">
        <v>32</v>
      </c>
      <c r="L664" s="16" t="s">
        <v>32</v>
      </c>
      <c r="M664" s="16" t="s">
        <v>32</v>
      </c>
      <c r="N664" s="16" t="s">
        <v>32</v>
      </c>
      <c r="O664" s="16" t="s">
        <v>32</v>
      </c>
      <c r="P664" s="16" t="s">
        <v>32</v>
      </c>
      <c r="Q664" s="16" t="s">
        <v>32</v>
      </c>
      <c r="R664" s="16">
        <v>6.012218761713326</v>
      </c>
      <c r="S664" s="16">
        <v>139.95015813785844</v>
      </c>
      <c r="T664" s="31" t="s">
        <v>456</v>
      </c>
    </row>
    <row r="665" spans="1:20" x14ac:dyDescent="0.25">
      <c r="A665" s="16">
        <v>662</v>
      </c>
      <c r="B665" s="16">
        <v>6056910.54</v>
      </c>
      <c r="C665" s="16">
        <v>584100.49</v>
      </c>
      <c r="D665" s="27" t="s">
        <v>424</v>
      </c>
      <c r="E665" s="15">
        <v>42900</v>
      </c>
      <c r="F665" s="16" t="s">
        <v>32</v>
      </c>
      <c r="G665" s="19" t="s">
        <v>56</v>
      </c>
      <c r="H665" s="16" t="s">
        <v>457</v>
      </c>
      <c r="I665" s="16" t="s">
        <v>32</v>
      </c>
      <c r="J665" s="16" t="s">
        <v>32</v>
      </c>
      <c r="K665" s="16" t="s">
        <v>32</v>
      </c>
      <c r="L665" s="16" t="s">
        <v>32</v>
      </c>
      <c r="M665" s="16" t="s">
        <v>32</v>
      </c>
      <c r="N665" s="16" t="s">
        <v>32</v>
      </c>
      <c r="O665" s="16" t="s">
        <v>32</v>
      </c>
      <c r="P665" s="16" t="s">
        <v>32</v>
      </c>
      <c r="Q665" s="16" t="s">
        <v>32</v>
      </c>
      <c r="R665" s="16">
        <v>6.012218761713326</v>
      </c>
      <c r="S665" s="16">
        <v>146.21658312910577</v>
      </c>
      <c r="T665" s="31" t="s">
        <v>456</v>
      </c>
    </row>
    <row r="666" spans="1:20" x14ac:dyDescent="0.25">
      <c r="A666" s="16">
        <v>663</v>
      </c>
      <c r="B666" s="16">
        <v>6057060.5199999996</v>
      </c>
      <c r="C666" s="16">
        <v>584094.31000000006</v>
      </c>
      <c r="D666" s="27" t="s">
        <v>424</v>
      </c>
      <c r="E666" s="15">
        <v>42900</v>
      </c>
      <c r="F666" s="16" t="s">
        <v>32</v>
      </c>
      <c r="G666" s="19" t="s">
        <v>56</v>
      </c>
      <c r="H666" s="16" t="s">
        <v>457</v>
      </c>
      <c r="I666" s="16" t="s">
        <v>32</v>
      </c>
      <c r="J666" s="16" t="s">
        <v>32</v>
      </c>
      <c r="K666" s="16" t="s">
        <v>32</v>
      </c>
      <c r="L666" s="16" t="s">
        <v>32</v>
      </c>
      <c r="M666" s="16" t="s">
        <v>32</v>
      </c>
      <c r="N666" s="16" t="s">
        <v>32</v>
      </c>
      <c r="O666" s="16" t="s">
        <v>32</v>
      </c>
      <c r="P666" s="16" t="s">
        <v>32</v>
      </c>
      <c r="Q666" s="16" t="s">
        <v>32</v>
      </c>
      <c r="R666" s="16">
        <v>6.012218761713326</v>
      </c>
      <c r="S666" s="16">
        <v>304.35331891083291</v>
      </c>
      <c r="T666" s="31" t="s">
        <v>456</v>
      </c>
    </row>
    <row r="667" spans="1:20" x14ac:dyDescent="0.25">
      <c r="A667" s="16">
        <v>664</v>
      </c>
      <c r="B667" s="16">
        <v>6057211.3300000001</v>
      </c>
      <c r="C667" s="16">
        <v>584092.06000000006</v>
      </c>
      <c r="D667" s="27" t="s">
        <v>424</v>
      </c>
      <c r="E667" s="15">
        <v>42900</v>
      </c>
      <c r="F667" s="16" t="s">
        <v>32</v>
      </c>
      <c r="G667" s="19" t="s">
        <v>56</v>
      </c>
      <c r="H667" s="16" t="s">
        <v>457</v>
      </c>
      <c r="I667" s="16" t="s">
        <v>32</v>
      </c>
      <c r="J667" s="16" t="s">
        <v>32</v>
      </c>
      <c r="K667" s="16" t="s">
        <v>32</v>
      </c>
      <c r="L667" s="16" t="s">
        <v>32</v>
      </c>
      <c r="M667" s="16" t="s">
        <v>32</v>
      </c>
      <c r="N667" s="16" t="s">
        <v>32</v>
      </c>
      <c r="O667" s="16" t="s">
        <v>32</v>
      </c>
      <c r="P667" s="16" t="s">
        <v>32</v>
      </c>
      <c r="Q667" s="16" t="s">
        <v>32</v>
      </c>
      <c r="R667" s="16">
        <v>6.012218761713326</v>
      </c>
      <c r="S667" s="16">
        <v>206.20704019995833</v>
      </c>
      <c r="T667" s="31" t="s">
        <v>456</v>
      </c>
    </row>
    <row r="668" spans="1:20" x14ac:dyDescent="0.25">
      <c r="A668" s="16">
        <v>665</v>
      </c>
      <c r="B668" s="16">
        <v>6057366.2400000002</v>
      </c>
      <c r="C668" s="16">
        <v>584086.55000000005</v>
      </c>
      <c r="D668" s="27" t="s">
        <v>424</v>
      </c>
      <c r="E668" s="15">
        <v>42900</v>
      </c>
      <c r="F668" s="16" t="s">
        <v>32</v>
      </c>
      <c r="G668" s="19" t="s">
        <v>56</v>
      </c>
      <c r="H668" s="16" t="s">
        <v>457</v>
      </c>
      <c r="I668" s="16" t="s">
        <v>32</v>
      </c>
      <c r="J668" s="16" t="s">
        <v>32</v>
      </c>
      <c r="K668" s="16" t="s">
        <v>32</v>
      </c>
      <c r="L668" s="16" t="s">
        <v>32</v>
      </c>
      <c r="M668" s="16" t="s">
        <v>32</v>
      </c>
      <c r="N668" s="16" t="s">
        <v>32</v>
      </c>
      <c r="O668" s="16" t="s">
        <v>32</v>
      </c>
      <c r="P668" s="16" t="s">
        <v>32</v>
      </c>
      <c r="Q668" s="16" t="s">
        <v>32</v>
      </c>
      <c r="R668" s="16">
        <v>6.012218761713326</v>
      </c>
      <c r="S668" s="16">
        <v>181.99627667023228</v>
      </c>
      <c r="T668" s="31" t="s">
        <v>456</v>
      </c>
    </row>
    <row r="669" spans="1:20" x14ac:dyDescent="0.25">
      <c r="A669" s="16">
        <v>666</v>
      </c>
      <c r="B669" s="21">
        <v>6057381</v>
      </c>
      <c r="C669" s="21">
        <v>584086</v>
      </c>
      <c r="D669" s="27" t="s">
        <v>424</v>
      </c>
      <c r="E669" s="15">
        <v>42900</v>
      </c>
      <c r="F669" s="16" t="s">
        <v>32</v>
      </c>
      <c r="G669" s="19" t="s">
        <v>56</v>
      </c>
      <c r="H669" s="16" t="s">
        <v>457</v>
      </c>
      <c r="I669" s="16" t="s">
        <v>32</v>
      </c>
      <c r="J669" s="16" t="s">
        <v>32</v>
      </c>
      <c r="K669" s="16" t="s">
        <v>32</v>
      </c>
      <c r="L669" s="16" t="s">
        <v>32</v>
      </c>
      <c r="M669" s="16" t="s">
        <v>32</v>
      </c>
      <c r="N669" s="16" t="s">
        <v>32</v>
      </c>
      <c r="O669" s="16" t="s">
        <v>32</v>
      </c>
      <c r="P669" s="16" t="s">
        <v>32</v>
      </c>
      <c r="Q669" s="16" t="s">
        <v>32</v>
      </c>
      <c r="R669" s="16">
        <v>5.9616107015200015</v>
      </c>
      <c r="S669" s="16">
        <v>222.82382340691379</v>
      </c>
      <c r="T669" s="31" t="s">
        <v>456</v>
      </c>
    </row>
    <row r="670" spans="1:20" x14ac:dyDescent="0.25">
      <c r="A670" s="16">
        <v>667</v>
      </c>
      <c r="B670" s="21">
        <v>6057396</v>
      </c>
      <c r="C670" s="21">
        <v>584087</v>
      </c>
      <c r="D670" s="27" t="s">
        <v>424</v>
      </c>
      <c r="E670" s="15">
        <v>42900</v>
      </c>
      <c r="F670" s="16" t="s">
        <v>32</v>
      </c>
      <c r="G670" s="19" t="s">
        <v>56</v>
      </c>
      <c r="H670" s="16" t="s">
        <v>457</v>
      </c>
      <c r="I670" s="16" t="s">
        <v>32</v>
      </c>
      <c r="J670" s="16" t="s">
        <v>32</v>
      </c>
      <c r="K670" s="16" t="s">
        <v>32</v>
      </c>
      <c r="L670" s="16" t="s">
        <v>32</v>
      </c>
      <c r="M670" s="16" t="s">
        <v>32</v>
      </c>
      <c r="N670" s="16" t="s">
        <v>32</v>
      </c>
      <c r="O670" s="16" t="s">
        <v>32</v>
      </c>
      <c r="P670" s="16" t="s">
        <v>32</v>
      </c>
      <c r="Q670" s="16" t="s">
        <v>32</v>
      </c>
      <c r="R670" s="16">
        <v>5.9112594194199941</v>
      </c>
      <c r="S670" s="16">
        <v>59.506248311117602</v>
      </c>
      <c r="T670" s="31" t="s">
        <v>456</v>
      </c>
    </row>
    <row r="671" spans="1:20" x14ac:dyDescent="0.25">
      <c r="A671" s="16">
        <v>668</v>
      </c>
      <c r="B671" s="21">
        <v>6057412</v>
      </c>
      <c r="C671" s="21">
        <v>584086</v>
      </c>
      <c r="D671" s="27" t="s">
        <v>424</v>
      </c>
      <c r="E671" s="15">
        <v>42900</v>
      </c>
      <c r="F671" s="16" t="s">
        <v>32</v>
      </c>
      <c r="G671" s="19" t="s">
        <v>56</v>
      </c>
      <c r="H671" s="16" t="s">
        <v>457</v>
      </c>
      <c r="I671" s="16" t="s">
        <v>32</v>
      </c>
      <c r="J671" s="16" t="s">
        <v>32</v>
      </c>
      <c r="K671" s="16" t="s">
        <v>32</v>
      </c>
      <c r="L671" s="16" t="s">
        <v>32</v>
      </c>
      <c r="M671" s="16" t="s">
        <v>32</v>
      </c>
      <c r="N671" s="16" t="s">
        <v>32</v>
      </c>
      <c r="O671" s="16" t="s">
        <v>32</v>
      </c>
      <c r="P671" s="16" t="s">
        <v>32</v>
      </c>
      <c r="Q671" s="16" t="s">
        <v>32</v>
      </c>
      <c r="R671" s="16">
        <v>5.9112594194199941</v>
      </c>
      <c r="S671" s="16">
        <v>61.594186848349821</v>
      </c>
      <c r="T671" s="31" t="s">
        <v>456</v>
      </c>
    </row>
    <row r="672" spans="1:20" x14ac:dyDescent="0.25">
      <c r="A672" s="16">
        <v>669</v>
      </c>
      <c r="B672" s="21">
        <v>6057427</v>
      </c>
      <c r="C672" s="21">
        <v>584085</v>
      </c>
      <c r="D672" s="27" t="s">
        <v>424</v>
      </c>
      <c r="E672" s="15">
        <v>42900</v>
      </c>
      <c r="F672" s="16" t="s">
        <v>32</v>
      </c>
      <c r="G672" s="19" t="s">
        <v>56</v>
      </c>
      <c r="H672" s="16" t="s">
        <v>457</v>
      </c>
      <c r="I672" s="16" t="s">
        <v>32</v>
      </c>
      <c r="J672" s="16" t="s">
        <v>32</v>
      </c>
      <c r="K672" s="16" t="s">
        <v>32</v>
      </c>
      <c r="L672" s="16" t="s">
        <v>32</v>
      </c>
      <c r="M672" s="16" t="s">
        <v>32</v>
      </c>
      <c r="N672" s="16" t="s">
        <v>32</v>
      </c>
      <c r="O672" s="16" t="s">
        <v>32</v>
      </c>
      <c r="P672" s="16" t="s">
        <v>32</v>
      </c>
      <c r="Q672" s="16" t="s">
        <v>32</v>
      </c>
      <c r="R672" s="16">
        <v>5.9112594194199941</v>
      </c>
      <c r="S672" s="16">
        <v>68.707058088694566</v>
      </c>
      <c r="T672" s="31" t="s">
        <v>456</v>
      </c>
    </row>
    <row r="673" spans="1:20" x14ac:dyDescent="0.25">
      <c r="A673" s="16">
        <v>670</v>
      </c>
      <c r="B673" s="21">
        <v>6057442</v>
      </c>
      <c r="C673" s="21">
        <v>584085</v>
      </c>
      <c r="D673" s="27" t="s">
        <v>424</v>
      </c>
      <c r="E673" s="15">
        <v>42900</v>
      </c>
      <c r="F673" s="16" t="s">
        <v>32</v>
      </c>
      <c r="G673" s="19" t="s">
        <v>56</v>
      </c>
      <c r="H673" s="16" t="s">
        <v>457</v>
      </c>
      <c r="I673" s="16" t="s">
        <v>32</v>
      </c>
      <c r="J673" s="16" t="s">
        <v>32</v>
      </c>
      <c r="K673" s="16" t="s">
        <v>32</v>
      </c>
      <c r="L673" s="16" t="s">
        <v>32</v>
      </c>
      <c r="M673" s="16" t="s">
        <v>32</v>
      </c>
      <c r="N673" s="16" t="s">
        <v>32</v>
      </c>
      <c r="O673" s="16" t="s">
        <v>32</v>
      </c>
      <c r="P673" s="16" t="s">
        <v>32</v>
      </c>
      <c r="Q673" s="16" t="s">
        <v>32</v>
      </c>
      <c r="R673" s="16">
        <v>5.9112594194199941</v>
      </c>
      <c r="S673" s="16">
        <v>46.779555150912024</v>
      </c>
      <c r="T673" s="31" t="s">
        <v>456</v>
      </c>
    </row>
    <row r="674" spans="1:20" x14ac:dyDescent="0.25">
      <c r="A674" s="16">
        <v>671</v>
      </c>
      <c r="B674" s="21">
        <v>6057457</v>
      </c>
      <c r="C674" s="21">
        <v>584084</v>
      </c>
      <c r="D674" s="27" t="s">
        <v>424</v>
      </c>
      <c r="E674" s="15">
        <v>42900</v>
      </c>
      <c r="F674" s="16" t="s">
        <v>32</v>
      </c>
      <c r="G674" s="19" t="s">
        <v>56</v>
      </c>
      <c r="H674" s="16" t="s">
        <v>457</v>
      </c>
      <c r="I674" s="16" t="s">
        <v>32</v>
      </c>
      <c r="J674" s="16" t="s">
        <v>32</v>
      </c>
      <c r="K674" s="16" t="s">
        <v>32</v>
      </c>
      <c r="L674" s="16" t="s">
        <v>32</v>
      </c>
      <c r="M674" s="16" t="s">
        <v>32</v>
      </c>
      <c r="N674" s="16" t="s">
        <v>32</v>
      </c>
      <c r="O674" s="16" t="s">
        <v>32</v>
      </c>
      <c r="P674" s="16" t="s">
        <v>32</v>
      </c>
      <c r="Q674" s="16" t="s">
        <v>32</v>
      </c>
      <c r="R674" s="16">
        <v>6.012218761713326</v>
      </c>
      <c r="S674" s="16">
        <v>118.18530940523752</v>
      </c>
      <c r="T674" s="31" t="s">
        <v>456</v>
      </c>
    </row>
    <row r="675" spans="1:20" x14ac:dyDescent="0.25">
      <c r="A675" s="16">
        <v>672</v>
      </c>
      <c r="B675" s="16">
        <v>6068932.2699999996</v>
      </c>
      <c r="C675" s="16">
        <v>582278.86</v>
      </c>
      <c r="D675" s="27" t="s">
        <v>424</v>
      </c>
      <c r="E675" s="15">
        <v>42886</v>
      </c>
      <c r="F675" s="16" t="s">
        <v>32</v>
      </c>
      <c r="G675" s="19" t="s">
        <v>56</v>
      </c>
      <c r="H675" s="16" t="s">
        <v>459</v>
      </c>
      <c r="I675" s="16" t="s">
        <v>32</v>
      </c>
      <c r="J675" s="16" t="s">
        <v>32</v>
      </c>
      <c r="K675" s="16" t="s">
        <v>32</v>
      </c>
      <c r="L675" s="16" t="s">
        <v>32</v>
      </c>
      <c r="M675" s="16" t="s">
        <v>32</v>
      </c>
      <c r="N675" s="16" t="s">
        <v>32</v>
      </c>
      <c r="O675" s="16" t="s">
        <v>32</v>
      </c>
      <c r="P675" s="16" t="s">
        <v>32</v>
      </c>
      <c r="Q675" s="16" t="s">
        <v>32</v>
      </c>
      <c r="R675" s="16">
        <v>356.62857416070642</v>
      </c>
      <c r="S675" s="16">
        <v>178.08789835450946</v>
      </c>
      <c r="T675" s="31" t="s">
        <v>460</v>
      </c>
    </row>
    <row r="676" spans="1:20" x14ac:dyDescent="0.25">
      <c r="A676" s="16">
        <v>673</v>
      </c>
      <c r="B676" s="16">
        <v>6068990.7300000004</v>
      </c>
      <c r="C676" s="16">
        <v>582216.43000000005</v>
      </c>
      <c r="D676" s="27" t="s">
        <v>424</v>
      </c>
      <c r="E676" s="15">
        <v>42886</v>
      </c>
      <c r="F676" s="16" t="s">
        <v>32</v>
      </c>
      <c r="G676" s="19" t="s">
        <v>56</v>
      </c>
      <c r="H676" s="16" t="s">
        <v>459</v>
      </c>
      <c r="I676" s="16" t="s">
        <v>32</v>
      </c>
      <c r="J676" s="16" t="s">
        <v>32</v>
      </c>
      <c r="K676" s="16" t="s">
        <v>32</v>
      </c>
      <c r="L676" s="16" t="s">
        <v>32</v>
      </c>
      <c r="M676" s="16" t="s">
        <v>32</v>
      </c>
      <c r="N676" s="16" t="s">
        <v>32</v>
      </c>
      <c r="O676" s="16" t="s">
        <v>32</v>
      </c>
      <c r="P676" s="16" t="s">
        <v>32</v>
      </c>
      <c r="Q676" s="16" t="s">
        <v>32</v>
      </c>
      <c r="R676" s="16">
        <v>201.99087291674866</v>
      </c>
      <c r="S676" s="16">
        <v>80.191626744428234</v>
      </c>
      <c r="T676" s="31" t="s">
        <v>460</v>
      </c>
    </row>
    <row r="677" spans="1:20" x14ac:dyDescent="0.25">
      <c r="A677" s="16">
        <v>674</v>
      </c>
      <c r="B677" s="16">
        <v>6069083.7599999998</v>
      </c>
      <c r="C677" s="16">
        <v>582111.81000000006</v>
      </c>
      <c r="D677" s="27" t="s">
        <v>424</v>
      </c>
      <c r="E677" s="15">
        <v>42886</v>
      </c>
      <c r="F677" s="16" t="s">
        <v>32</v>
      </c>
      <c r="G677" s="19" t="s">
        <v>56</v>
      </c>
      <c r="H677" s="16" t="s">
        <v>459</v>
      </c>
      <c r="I677" s="16" t="s">
        <v>32</v>
      </c>
      <c r="J677" s="16" t="s">
        <v>32</v>
      </c>
      <c r="K677" s="16" t="s">
        <v>32</v>
      </c>
      <c r="L677" s="16" t="s">
        <v>32</v>
      </c>
      <c r="M677" s="16" t="s">
        <v>32</v>
      </c>
      <c r="N677" s="16" t="s">
        <v>32</v>
      </c>
      <c r="O677" s="16" t="s">
        <v>32</v>
      </c>
      <c r="P677" s="16" t="s">
        <v>32</v>
      </c>
      <c r="Q677" s="16" t="s">
        <v>32</v>
      </c>
      <c r="R677" s="16">
        <v>230.10681859746825</v>
      </c>
      <c r="S677" s="16">
        <v>90.606123724224119</v>
      </c>
      <c r="T677" s="31" t="s">
        <v>460</v>
      </c>
    </row>
    <row r="678" spans="1:20" x14ac:dyDescent="0.25">
      <c r="A678" s="16">
        <v>675</v>
      </c>
      <c r="B678" s="16">
        <v>6069129.9100000001</v>
      </c>
      <c r="C678" s="16">
        <v>582053.98</v>
      </c>
      <c r="D678" s="27" t="s">
        <v>424</v>
      </c>
      <c r="E678" s="15">
        <v>42886</v>
      </c>
      <c r="F678" s="16" t="s">
        <v>32</v>
      </c>
      <c r="G678" s="19" t="s">
        <v>56</v>
      </c>
      <c r="H678" s="16" t="s">
        <v>459</v>
      </c>
      <c r="I678" s="16" t="s">
        <v>32</v>
      </c>
      <c r="J678" s="16" t="s">
        <v>32</v>
      </c>
      <c r="K678" s="16" t="s">
        <v>32</v>
      </c>
      <c r="L678" s="16" t="s">
        <v>32</v>
      </c>
      <c r="M678" s="16" t="s">
        <v>32</v>
      </c>
      <c r="N678" s="16" t="s">
        <v>32</v>
      </c>
      <c r="O678" s="16" t="s">
        <v>32</v>
      </c>
      <c r="P678" s="16" t="s">
        <v>32</v>
      </c>
      <c r="Q678" s="16" t="s">
        <v>32</v>
      </c>
      <c r="R678" s="16">
        <v>185.49807387335528</v>
      </c>
      <c r="S678" s="16">
        <v>83.552333216631865</v>
      </c>
      <c r="T678" s="31" t="s">
        <v>460</v>
      </c>
    </row>
    <row r="679" spans="1:20" x14ac:dyDescent="0.25">
      <c r="A679" s="16">
        <v>676</v>
      </c>
      <c r="B679" s="16">
        <v>6069225.8099999996</v>
      </c>
      <c r="C679" s="16">
        <v>581939.54</v>
      </c>
      <c r="D679" s="27" t="s">
        <v>424</v>
      </c>
      <c r="E679" s="15">
        <v>42886</v>
      </c>
      <c r="F679" s="16" t="s">
        <v>32</v>
      </c>
      <c r="G679" s="19" t="s">
        <v>56</v>
      </c>
      <c r="H679" s="16" t="s">
        <v>459</v>
      </c>
      <c r="I679" s="16" t="s">
        <v>32</v>
      </c>
      <c r="J679" s="16" t="s">
        <v>32</v>
      </c>
      <c r="K679" s="16" t="s">
        <v>32</v>
      </c>
      <c r="L679" s="16" t="s">
        <v>32</v>
      </c>
      <c r="M679" s="16" t="s">
        <v>32</v>
      </c>
      <c r="N679" s="16" t="s">
        <v>32</v>
      </c>
      <c r="O679" s="16" t="s">
        <v>32</v>
      </c>
      <c r="P679" s="16" t="s">
        <v>32</v>
      </c>
      <c r="Q679" s="16" t="s">
        <v>32</v>
      </c>
      <c r="R679" s="16">
        <v>165.26858011892958</v>
      </c>
      <c r="S679" s="16">
        <v>66.464761543272743</v>
      </c>
      <c r="T679" s="31" t="s">
        <v>460</v>
      </c>
    </row>
    <row r="680" spans="1:20" x14ac:dyDescent="0.25">
      <c r="A680" s="16">
        <v>677</v>
      </c>
      <c r="B680" s="16">
        <v>6069277.5199999996</v>
      </c>
      <c r="C680" s="16">
        <v>581799.43000000005</v>
      </c>
      <c r="D680" s="27" t="s">
        <v>424</v>
      </c>
      <c r="E680" s="15">
        <v>42886</v>
      </c>
      <c r="F680" s="16" t="s">
        <v>32</v>
      </c>
      <c r="G680" s="19" t="s">
        <v>56</v>
      </c>
      <c r="H680" s="16" t="s">
        <v>459</v>
      </c>
      <c r="I680" s="16" t="s">
        <v>32</v>
      </c>
      <c r="J680" s="16" t="s">
        <v>32</v>
      </c>
      <c r="K680" s="16" t="s">
        <v>32</v>
      </c>
      <c r="L680" s="16" t="s">
        <v>32</v>
      </c>
      <c r="M680" s="16" t="s">
        <v>32</v>
      </c>
      <c r="N680" s="16" t="s">
        <v>32</v>
      </c>
      <c r="O680" s="16" t="s">
        <v>32</v>
      </c>
      <c r="P680" s="16" t="s">
        <v>32</v>
      </c>
      <c r="Q680" s="16" t="s">
        <v>32</v>
      </c>
      <c r="R680" s="16">
        <v>184.75608157786189</v>
      </c>
      <c r="S680" s="16">
        <v>83.552333216631865</v>
      </c>
      <c r="T680" s="31" t="s">
        <v>460</v>
      </c>
    </row>
    <row r="681" spans="1:20" x14ac:dyDescent="0.25">
      <c r="A681" s="16">
        <v>678</v>
      </c>
      <c r="B681" s="16">
        <v>6069311.1500000004</v>
      </c>
      <c r="C681" s="16">
        <v>581655.21</v>
      </c>
      <c r="D681" s="27" t="s">
        <v>424</v>
      </c>
      <c r="E681" s="15">
        <v>42886</v>
      </c>
      <c r="F681" s="16" t="s">
        <v>32</v>
      </c>
      <c r="G681" s="19" t="s">
        <v>56</v>
      </c>
      <c r="H681" s="16" t="s">
        <v>459</v>
      </c>
      <c r="I681" s="16" t="s">
        <v>32</v>
      </c>
      <c r="J681" s="16" t="s">
        <v>32</v>
      </c>
      <c r="K681" s="16" t="s">
        <v>32</v>
      </c>
      <c r="L681" s="16" t="s">
        <v>32</v>
      </c>
      <c r="M681" s="16" t="s">
        <v>32</v>
      </c>
      <c r="N681" s="16" t="s">
        <v>32</v>
      </c>
      <c r="O681" s="16" t="s">
        <v>32</v>
      </c>
      <c r="P681" s="16" t="s">
        <v>32</v>
      </c>
      <c r="Q681" s="16" t="s">
        <v>32</v>
      </c>
      <c r="R681" s="16">
        <v>154.63770124395776</v>
      </c>
      <c r="S681" s="16">
        <v>71.860029160591537</v>
      </c>
      <c r="T681" s="31" t="s">
        <v>460</v>
      </c>
    </row>
    <row r="682" spans="1:20" x14ac:dyDescent="0.25">
      <c r="A682" s="16">
        <v>679</v>
      </c>
      <c r="B682" s="16">
        <v>6069341.54</v>
      </c>
      <c r="C682" s="16">
        <v>581507.93000000005</v>
      </c>
      <c r="D682" s="27" t="s">
        <v>424</v>
      </c>
      <c r="E682" s="15">
        <v>42886</v>
      </c>
      <c r="F682" s="16" t="s">
        <v>32</v>
      </c>
      <c r="G682" s="19" t="s">
        <v>56</v>
      </c>
      <c r="H682" s="16" t="s">
        <v>459</v>
      </c>
      <c r="I682" s="16" t="s">
        <v>32</v>
      </c>
      <c r="J682" s="16" t="s">
        <v>32</v>
      </c>
      <c r="K682" s="16" t="s">
        <v>32</v>
      </c>
      <c r="L682" s="16" t="s">
        <v>32</v>
      </c>
      <c r="M682" s="16" t="s">
        <v>32</v>
      </c>
      <c r="N682" s="16" t="s">
        <v>32</v>
      </c>
      <c r="O682" s="16" t="s">
        <v>32</v>
      </c>
      <c r="P682" s="16" t="s">
        <v>32</v>
      </c>
      <c r="Q682" s="16" t="s">
        <v>32</v>
      </c>
      <c r="R682" s="16">
        <v>275.55085711654976</v>
      </c>
      <c r="S682" s="16">
        <v>122.37180634316206</v>
      </c>
      <c r="T682" s="31" t="s">
        <v>460</v>
      </c>
    </row>
    <row r="683" spans="1:20" x14ac:dyDescent="0.25">
      <c r="A683" s="16">
        <v>680</v>
      </c>
      <c r="B683" s="16">
        <v>6069365.6200000001</v>
      </c>
      <c r="C683" s="16">
        <v>581199.24</v>
      </c>
      <c r="D683" s="27" t="s">
        <v>424</v>
      </c>
      <c r="E683" s="15">
        <v>42886</v>
      </c>
      <c r="F683" s="16" t="s">
        <v>32</v>
      </c>
      <c r="G683" s="19" t="s">
        <v>56</v>
      </c>
      <c r="H683" s="16" t="s">
        <v>459</v>
      </c>
      <c r="I683" s="16" t="s">
        <v>32</v>
      </c>
      <c r="J683" s="16" t="s">
        <v>32</v>
      </c>
      <c r="K683" s="16" t="s">
        <v>32</v>
      </c>
      <c r="L683" s="16" t="s">
        <v>32</v>
      </c>
      <c r="M683" s="16" t="s">
        <v>32</v>
      </c>
      <c r="N683" s="16" t="s">
        <v>32</v>
      </c>
      <c r="O683" s="16" t="s">
        <v>32</v>
      </c>
      <c r="P683" s="16" t="s">
        <v>32</v>
      </c>
      <c r="Q683" s="16" t="s">
        <v>32</v>
      </c>
      <c r="R683" s="16">
        <v>272.66640388500451</v>
      </c>
      <c r="S683" s="16">
        <v>134.53730425613642</v>
      </c>
      <c r="T683" s="31" t="s">
        <v>460</v>
      </c>
    </row>
    <row r="684" spans="1:20" x14ac:dyDescent="0.25">
      <c r="A684" s="16">
        <v>681</v>
      </c>
      <c r="B684" s="16">
        <v>6069365.6200000001</v>
      </c>
      <c r="C684" s="16">
        <v>581199.24</v>
      </c>
      <c r="D684" s="27" t="s">
        <v>424</v>
      </c>
      <c r="E684" s="15">
        <v>42886</v>
      </c>
      <c r="F684" s="16" t="s">
        <v>32</v>
      </c>
      <c r="G684" s="19" t="s">
        <v>56</v>
      </c>
      <c r="H684" s="16" t="s">
        <v>459</v>
      </c>
      <c r="I684" s="16" t="s">
        <v>32</v>
      </c>
      <c r="J684" s="16" t="s">
        <v>32</v>
      </c>
      <c r="K684" s="16" t="s">
        <v>32</v>
      </c>
      <c r="L684" s="16" t="s">
        <v>32</v>
      </c>
      <c r="M684" s="16" t="s">
        <v>32</v>
      </c>
      <c r="N684" s="16" t="s">
        <v>32</v>
      </c>
      <c r="O684" s="16" t="s">
        <v>32</v>
      </c>
      <c r="P684" s="16" t="s">
        <v>32</v>
      </c>
      <c r="Q684" s="16" t="s">
        <v>32</v>
      </c>
      <c r="R684" s="16">
        <v>6.012218761713326</v>
      </c>
      <c r="S684" s="16">
        <v>116.80758198982389</v>
      </c>
      <c r="T684" s="31" t="s">
        <v>460</v>
      </c>
    </row>
    <row r="685" spans="1:20" x14ac:dyDescent="0.25">
      <c r="A685" s="16">
        <v>682</v>
      </c>
      <c r="B685" s="16">
        <v>6069343.8099999996</v>
      </c>
      <c r="C685" s="16">
        <v>581062.27</v>
      </c>
      <c r="D685" s="27" t="s">
        <v>424</v>
      </c>
      <c r="E685" s="15">
        <v>42886</v>
      </c>
      <c r="F685" s="16" t="s">
        <v>32</v>
      </c>
      <c r="G685" s="19" t="s">
        <v>56</v>
      </c>
      <c r="H685" s="16" t="s">
        <v>459</v>
      </c>
      <c r="I685" s="16" t="s">
        <v>32</v>
      </c>
      <c r="J685" s="16" t="s">
        <v>32</v>
      </c>
      <c r="K685" s="16" t="s">
        <v>32</v>
      </c>
      <c r="L685" s="16" t="s">
        <v>32</v>
      </c>
      <c r="M685" s="16" t="s">
        <v>32</v>
      </c>
      <c r="N685" s="16" t="s">
        <v>32</v>
      </c>
      <c r="O685" s="16" t="s">
        <v>32</v>
      </c>
      <c r="P685" s="16" t="s">
        <v>32</v>
      </c>
      <c r="Q685" s="16" t="s">
        <v>32</v>
      </c>
      <c r="R685" s="16">
        <v>6.012218761713326</v>
      </c>
      <c r="S685" s="16">
        <v>157.48165071842325</v>
      </c>
      <c r="T685" s="31" t="s">
        <v>460</v>
      </c>
    </row>
    <row r="686" spans="1:20" x14ac:dyDescent="0.25">
      <c r="A686" s="16">
        <v>683</v>
      </c>
      <c r="B686" s="16">
        <v>6069266.9100000001</v>
      </c>
      <c r="C686" s="16">
        <v>580932.74</v>
      </c>
      <c r="D686" s="27" t="s">
        <v>424</v>
      </c>
      <c r="E686" s="15">
        <v>42886</v>
      </c>
      <c r="F686" s="16" t="s">
        <v>32</v>
      </c>
      <c r="G686" s="19" t="s">
        <v>56</v>
      </c>
      <c r="H686" s="16" t="s">
        <v>459</v>
      </c>
      <c r="I686" s="16" t="s">
        <v>32</v>
      </c>
      <c r="J686" s="16" t="s">
        <v>32</v>
      </c>
      <c r="K686" s="16" t="s">
        <v>32</v>
      </c>
      <c r="L686" s="16" t="s">
        <v>32</v>
      </c>
      <c r="M686" s="16" t="s">
        <v>32</v>
      </c>
      <c r="N686" s="16" t="s">
        <v>32</v>
      </c>
      <c r="O686" s="16" t="s">
        <v>32</v>
      </c>
      <c r="P686" s="16" t="s">
        <v>32</v>
      </c>
      <c r="Q686" s="16" t="s">
        <v>32</v>
      </c>
      <c r="R686" s="16">
        <v>6.012218761713326</v>
      </c>
      <c r="S686" s="16">
        <v>186.15619156555186</v>
      </c>
      <c r="T686" s="31" t="s">
        <v>460</v>
      </c>
    </row>
    <row r="687" spans="1:20" x14ac:dyDescent="0.25">
      <c r="A687" s="16">
        <v>684</v>
      </c>
      <c r="B687" s="21">
        <v>6069257</v>
      </c>
      <c r="C687" s="21">
        <v>580919</v>
      </c>
      <c r="D687" s="27" t="s">
        <v>424</v>
      </c>
      <c r="E687" s="15">
        <v>42886</v>
      </c>
      <c r="F687" s="16" t="s">
        <v>32</v>
      </c>
      <c r="G687" s="19" t="s">
        <v>56</v>
      </c>
      <c r="H687" s="16" t="s">
        <v>459</v>
      </c>
      <c r="I687" s="16" t="s">
        <v>32</v>
      </c>
      <c r="J687" s="16" t="s">
        <v>32</v>
      </c>
      <c r="K687" s="16" t="s">
        <v>32</v>
      </c>
      <c r="L687" s="16" t="s">
        <v>32</v>
      </c>
      <c r="M687" s="16" t="s">
        <v>32</v>
      </c>
      <c r="N687" s="16" t="s">
        <v>32</v>
      </c>
      <c r="O687" s="16" t="s">
        <v>32</v>
      </c>
      <c r="P687" s="16" t="s">
        <v>32</v>
      </c>
      <c r="Q687" s="16" t="s">
        <v>32</v>
      </c>
      <c r="R687" s="16">
        <v>6.012218761713326</v>
      </c>
      <c r="S687" s="16">
        <v>189.0371539026296</v>
      </c>
      <c r="T687" s="31" t="s">
        <v>460</v>
      </c>
    </row>
    <row r="688" spans="1:20" x14ac:dyDescent="0.25">
      <c r="A688" s="16">
        <v>685</v>
      </c>
      <c r="B688" s="16">
        <v>6069205.0800000001</v>
      </c>
      <c r="C688" s="16">
        <v>580754.93999999994</v>
      </c>
      <c r="D688" s="27" t="s">
        <v>424</v>
      </c>
      <c r="E688" s="15">
        <v>42886</v>
      </c>
      <c r="F688" s="16" t="s">
        <v>32</v>
      </c>
      <c r="G688" s="19" t="s">
        <v>56</v>
      </c>
      <c r="H688" s="16" t="s">
        <v>461</v>
      </c>
      <c r="I688" s="16" t="s">
        <v>32</v>
      </c>
      <c r="J688" s="16" t="s">
        <v>32</v>
      </c>
      <c r="K688" s="16" t="s">
        <v>32</v>
      </c>
      <c r="L688" s="16" t="s">
        <v>32</v>
      </c>
      <c r="M688" s="16" t="s">
        <v>32</v>
      </c>
      <c r="N688" s="16" t="s">
        <v>32</v>
      </c>
      <c r="O688" s="16" t="s">
        <v>32</v>
      </c>
      <c r="P688" s="16" t="s">
        <v>32</v>
      </c>
      <c r="Q688" s="16" t="s">
        <v>32</v>
      </c>
      <c r="R688" s="16">
        <v>278.5457941493205</v>
      </c>
      <c r="S688" s="16">
        <v>170.55651070810339</v>
      </c>
      <c r="T688" s="31" t="s">
        <v>460</v>
      </c>
    </row>
    <row r="689" spans="1:20" x14ac:dyDescent="0.25">
      <c r="A689" s="16">
        <v>686</v>
      </c>
      <c r="B689" s="16">
        <v>6069232</v>
      </c>
      <c r="C689" s="16">
        <v>580877.03</v>
      </c>
      <c r="D689" s="27" t="s">
        <v>424</v>
      </c>
      <c r="E689" s="15">
        <v>42886</v>
      </c>
      <c r="F689" s="16" t="s">
        <v>32</v>
      </c>
      <c r="G689" s="19" t="s">
        <v>56</v>
      </c>
      <c r="H689" s="16" t="s">
        <v>461</v>
      </c>
      <c r="I689" s="16" t="s">
        <v>32</v>
      </c>
      <c r="J689" s="16" t="s">
        <v>32</v>
      </c>
      <c r="K689" s="16" t="s">
        <v>32</v>
      </c>
      <c r="L689" s="16" t="s">
        <v>32</v>
      </c>
      <c r="M689" s="16" t="s">
        <v>32</v>
      </c>
      <c r="N689" s="16" t="s">
        <v>32</v>
      </c>
      <c r="O689" s="16" t="s">
        <v>32</v>
      </c>
      <c r="P689" s="16" t="s">
        <v>32</v>
      </c>
      <c r="Q689" s="16" t="s">
        <v>32</v>
      </c>
      <c r="R689" s="16">
        <v>320.54067165315791</v>
      </c>
      <c r="S689" s="16">
        <v>208.88083304157968</v>
      </c>
      <c r="T689" s="31" t="s">
        <v>460</v>
      </c>
    </row>
    <row r="690" spans="1:20" x14ac:dyDescent="0.25">
      <c r="A690" s="16">
        <v>687</v>
      </c>
      <c r="B690" s="16">
        <v>6069315.9100000001</v>
      </c>
      <c r="C690" s="16">
        <v>581002.15</v>
      </c>
      <c r="D690" s="27" t="s">
        <v>424</v>
      </c>
      <c r="E690" s="15">
        <v>42886</v>
      </c>
      <c r="F690" s="16" t="s">
        <v>32</v>
      </c>
      <c r="G690" s="19" t="s">
        <v>56</v>
      </c>
      <c r="H690" s="16" t="s">
        <v>461</v>
      </c>
      <c r="I690" s="16" t="s">
        <v>32</v>
      </c>
      <c r="J690" s="16" t="s">
        <v>32</v>
      </c>
      <c r="K690" s="16" t="s">
        <v>32</v>
      </c>
      <c r="L690" s="16" t="s">
        <v>32</v>
      </c>
      <c r="M690" s="16" t="s">
        <v>32</v>
      </c>
      <c r="N690" s="16" t="s">
        <v>32</v>
      </c>
      <c r="O690" s="16" t="s">
        <v>32</v>
      </c>
      <c r="P690" s="16" t="s">
        <v>32</v>
      </c>
      <c r="Q690" s="16" t="s">
        <v>32</v>
      </c>
      <c r="R690" s="16">
        <v>267.10148396683616</v>
      </c>
      <c r="S690" s="16">
        <v>139.55425952926473</v>
      </c>
      <c r="T690" s="31" t="s">
        <v>460</v>
      </c>
    </row>
    <row r="691" spans="1:20" x14ac:dyDescent="0.25">
      <c r="A691" s="16">
        <v>688</v>
      </c>
      <c r="B691" s="16">
        <v>6069355.7599999998</v>
      </c>
      <c r="C691" s="16">
        <v>581147.09</v>
      </c>
      <c r="D691" s="27" t="s">
        <v>424</v>
      </c>
      <c r="E691" s="15">
        <v>42886</v>
      </c>
      <c r="F691" s="16" t="s">
        <v>32</v>
      </c>
      <c r="G691" s="19" t="s">
        <v>56</v>
      </c>
      <c r="H691" s="16" t="s">
        <v>461</v>
      </c>
      <c r="I691" s="16" t="s">
        <v>32</v>
      </c>
      <c r="J691" s="16" t="s">
        <v>32</v>
      </c>
      <c r="K691" s="16" t="s">
        <v>32</v>
      </c>
      <c r="L691" s="16" t="s">
        <v>32</v>
      </c>
      <c r="M691" s="16" t="s">
        <v>32</v>
      </c>
      <c r="N691" s="16" t="s">
        <v>32</v>
      </c>
      <c r="O691" s="16" t="s">
        <v>32</v>
      </c>
      <c r="P691" s="16" t="s">
        <v>32</v>
      </c>
      <c r="Q691" s="16" t="s">
        <v>32</v>
      </c>
      <c r="R691" s="16">
        <v>273.4073451999094</v>
      </c>
      <c r="S691" s="16">
        <v>142.88070296969531</v>
      </c>
      <c r="T691" s="31" t="s">
        <v>460</v>
      </c>
    </row>
    <row r="692" spans="1:20" x14ac:dyDescent="0.25">
      <c r="A692" s="16">
        <v>689</v>
      </c>
      <c r="B692" s="16">
        <v>6069363.04</v>
      </c>
      <c r="C692" s="16">
        <v>581298.53</v>
      </c>
      <c r="D692" s="27" t="s">
        <v>424</v>
      </c>
      <c r="E692" s="15">
        <v>42886</v>
      </c>
      <c r="F692" s="16" t="s">
        <v>32</v>
      </c>
      <c r="G692" s="19" t="s">
        <v>56</v>
      </c>
      <c r="H692" s="16" t="s">
        <v>461</v>
      </c>
      <c r="I692" s="16" t="s">
        <v>32</v>
      </c>
      <c r="J692" s="16" t="s">
        <v>32</v>
      </c>
      <c r="K692" s="16" t="s">
        <v>32</v>
      </c>
      <c r="L692" s="16" t="s">
        <v>32</v>
      </c>
      <c r="M692" s="16" t="s">
        <v>32</v>
      </c>
      <c r="N692" s="16" t="s">
        <v>32</v>
      </c>
      <c r="O692" s="16" t="s">
        <v>32</v>
      </c>
      <c r="P692" s="16" t="s">
        <v>32</v>
      </c>
      <c r="Q692" s="16" t="s">
        <v>32</v>
      </c>
      <c r="R692" s="16">
        <v>283.78052360857805</v>
      </c>
      <c r="S692" s="16">
        <v>120.97928134660332</v>
      </c>
      <c r="T692" s="31" t="s">
        <v>460</v>
      </c>
    </row>
    <row r="693" spans="1:20" x14ac:dyDescent="0.25">
      <c r="A693" s="16">
        <v>690</v>
      </c>
      <c r="B693" s="16">
        <v>6069352.6600000001</v>
      </c>
      <c r="C693" s="16">
        <v>581448.25</v>
      </c>
      <c r="D693" s="27" t="s">
        <v>424</v>
      </c>
      <c r="E693" s="15">
        <v>42886</v>
      </c>
      <c r="F693" s="16" t="s">
        <v>32</v>
      </c>
      <c r="G693" s="19" t="s">
        <v>56</v>
      </c>
      <c r="H693" s="16" t="s">
        <v>461</v>
      </c>
      <c r="I693" s="16" t="s">
        <v>32</v>
      </c>
      <c r="J693" s="16" t="s">
        <v>32</v>
      </c>
      <c r="K693" s="16" t="s">
        <v>32</v>
      </c>
      <c r="L693" s="16" t="s">
        <v>32</v>
      </c>
      <c r="M693" s="16" t="s">
        <v>32</v>
      </c>
      <c r="N693" s="16" t="s">
        <v>32</v>
      </c>
      <c r="O693" s="16" t="s">
        <v>32</v>
      </c>
      <c r="P693" s="16" t="s">
        <v>32</v>
      </c>
      <c r="Q693" s="16" t="s">
        <v>32</v>
      </c>
      <c r="R693" s="16">
        <v>276.37111045952901</v>
      </c>
      <c r="S693" s="16">
        <v>125.15098070338274</v>
      </c>
      <c r="T693" s="31" t="s">
        <v>460</v>
      </c>
    </row>
    <row r="694" spans="1:20" x14ac:dyDescent="0.25">
      <c r="A694" s="16">
        <v>691</v>
      </c>
      <c r="B694" s="16">
        <v>6069316.4500000002</v>
      </c>
      <c r="C694" s="16">
        <v>581593.41</v>
      </c>
      <c r="D694" s="27" t="s">
        <v>424</v>
      </c>
      <c r="E694" s="15">
        <v>42886</v>
      </c>
      <c r="F694" s="16" t="s">
        <v>32</v>
      </c>
      <c r="G694" s="19" t="s">
        <v>56</v>
      </c>
      <c r="H694" s="16" t="s">
        <v>461</v>
      </c>
      <c r="I694" s="16" t="s">
        <v>32</v>
      </c>
      <c r="J694" s="16" t="s">
        <v>32</v>
      </c>
      <c r="K694" s="16" t="s">
        <v>32</v>
      </c>
      <c r="L694" s="16" t="s">
        <v>32</v>
      </c>
      <c r="M694" s="16" t="s">
        <v>32</v>
      </c>
      <c r="N694" s="16" t="s">
        <v>32</v>
      </c>
      <c r="O694" s="16" t="s">
        <v>32</v>
      </c>
      <c r="P694" s="16" t="s">
        <v>32</v>
      </c>
      <c r="Q694" s="16" t="s">
        <v>32</v>
      </c>
      <c r="R694" s="16">
        <v>254.14287101238193</v>
      </c>
      <c r="S694" s="16">
        <v>117.85050682901874</v>
      </c>
      <c r="T694" s="31" t="s">
        <v>460</v>
      </c>
    </row>
    <row r="695" spans="1:20" x14ac:dyDescent="0.25">
      <c r="A695" s="16">
        <v>692</v>
      </c>
      <c r="B695" s="16">
        <v>6069270.5899999999</v>
      </c>
      <c r="C695" s="16">
        <v>581758.31000000006</v>
      </c>
      <c r="D695" s="27" t="s">
        <v>424</v>
      </c>
      <c r="E695" s="15">
        <v>42886</v>
      </c>
      <c r="F695" s="16" t="s">
        <v>32</v>
      </c>
      <c r="G695" s="19" t="s">
        <v>56</v>
      </c>
      <c r="H695" s="16" t="s">
        <v>461</v>
      </c>
      <c r="I695" s="16" t="s">
        <v>32</v>
      </c>
      <c r="J695" s="16" t="s">
        <v>32</v>
      </c>
      <c r="K695" s="16" t="s">
        <v>32</v>
      </c>
      <c r="L695" s="16" t="s">
        <v>32</v>
      </c>
      <c r="M695" s="16" t="s">
        <v>32</v>
      </c>
      <c r="N695" s="16" t="s">
        <v>32</v>
      </c>
      <c r="O695" s="16" t="s">
        <v>32</v>
      </c>
      <c r="P695" s="16" t="s">
        <v>32</v>
      </c>
      <c r="Q695" s="16" t="s">
        <v>32</v>
      </c>
      <c r="R695" s="16">
        <v>184.27547293191728</v>
      </c>
      <c r="S695" s="16">
        <v>66.93681240650622</v>
      </c>
      <c r="T695" s="31" t="s">
        <v>460</v>
      </c>
    </row>
    <row r="696" spans="1:20" x14ac:dyDescent="0.25">
      <c r="A696" s="16">
        <v>693</v>
      </c>
      <c r="B696" s="16">
        <v>6069233.25</v>
      </c>
      <c r="C696" s="16">
        <v>581883</v>
      </c>
      <c r="D696" s="27" t="s">
        <v>424</v>
      </c>
      <c r="E696" s="15">
        <v>42886</v>
      </c>
      <c r="F696" s="16" t="s">
        <v>32</v>
      </c>
      <c r="G696" s="19" t="s">
        <v>56</v>
      </c>
      <c r="H696" s="16" t="s">
        <v>461</v>
      </c>
      <c r="I696" s="16" t="s">
        <v>32</v>
      </c>
      <c r="J696" s="16" t="s">
        <v>32</v>
      </c>
      <c r="K696" s="16" t="s">
        <v>32</v>
      </c>
      <c r="L696" s="16" t="s">
        <v>32</v>
      </c>
      <c r="M696" s="16" t="s">
        <v>32</v>
      </c>
      <c r="N696" s="16" t="s">
        <v>32</v>
      </c>
      <c r="O696" s="16" t="s">
        <v>32</v>
      </c>
      <c r="P696" s="16" t="s">
        <v>32</v>
      </c>
      <c r="Q696" s="16" t="s">
        <v>32</v>
      </c>
      <c r="R696" s="16">
        <v>162.26614796417385</v>
      </c>
      <c r="S696" s="16">
        <v>71.961813904445052</v>
      </c>
      <c r="T696" s="31" t="s">
        <v>460</v>
      </c>
    </row>
    <row r="697" spans="1:20" x14ac:dyDescent="0.25">
      <c r="A697" s="16">
        <v>694</v>
      </c>
      <c r="B697" s="16">
        <v>6069158.54</v>
      </c>
      <c r="C697" s="16">
        <v>582009.12</v>
      </c>
      <c r="D697" s="27" t="s">
        <v>424</v>
      </c>
      <c r="E697" s="15">
        <v>42886</v>
      </c>
      <c r="F697" s="16" t="s">
        <v>32</v>
      </c>
      <c r="G697" s="19" t="s">
        <v>56</v>
      </c>
      <c r="H697" s="16" t="s">
        <v>461</v>
      </c>
      <c r="I697" s="16" t="s">
        <v>32</v>
      </c>
      <c r="J697" s="16" t="s">
        <v>32</v>
      </c>
      <c r="K697" s="16" t="s">
        <v>32</v>
      </c>
      <c r="L697" s="16" t="s">
        <v>32</v>
      </c>
      <c r="M697" s="16" t="s">
        <v>32</v>
      </c>
      <c r="N697" s="16" t="s">
        <v>32</v>
      </c>
      <c r="O697" s="16" t="s">
        <v>32</v>
      </c>
      <c r="P697" s="16" t="s">
        <v>32</v>
      </c>
      <c r="Q697" s="16" t="s">
        <v>32</v>
      </c>
      <c r="R697" s="16">
        <v>6.012218761713326</v>
      </c>
      <c r="S697" s="16">
        <v>72.16625087576449</v>
      </c>
      <c r="T697" s="31" t="s">
        <v>460</v>
      </c>
    </row>
    <row r="698" spans="1:20" x14ac:dyDescent="0.25">
      <c r="A698" s="16">
        <v>695</v>
      </c>
      <c r="B698" s="16">
        <v>6069058.75</v>
      </c>
      <c r="C698" s="16">
        <v>582120.73</v>
      </c>
      <c r="D698" s="27" t="s">
        <v>424</v>
      </c>
      <c r="E698" s="15">
        <v>42886</v>
      </c>
      <c r="F698" s="16" t="s">
        <v>32</v>
      </c>
      <c r="G698" s="19" t="s">
        <v>56</v>
      </c>
      <c r="H698" s="16" t="s">
        <v>461</v>
      </c>
      <c r="I698" s="16" t="s">
        <v>32</v>
      </c>
      <c r="J698" s="16" t="s">
        <v>32</v>
      </c>
      <c r="K698" s="16" t="s">
        <v>32</v>
      </c>
      <c r="L698" s="16" t="s">
        <v>32</v>
      </c>
      <c r="M698" s="16" t="s">
        <v>32</v>
      </c>
      <c r="N698" s="16" t="s">
        <v>32</v>
      </c>
      <c r="O698" s="16" t="s">
        <v>32</v>
      </c>
      <c r="P698" s="16" t="s">
        <v>32</v>
      </c>
      <c r="Q698" s="16" t="s">
        <v>32</v>
      </c>
      <c r="R698" s="16">
        <v>6.012218761713326</v>
      </c>
      <c r="S698" s="16">
        <v>84.596737381839816</v>
      </c>
      <c r="T698" s="31" t="s">
        <v>460</v>
      </c>
    </row>
    <row r="699" spans="1:20" x14ac:dyDescent="0.25">
      <c r="A699" s="16">
        <v>696</v>
      </c>
      <c r="B699" s="16">
        <v>6068958.8600000003</v>
      </c>
      <c r="C699" s="16">
        <v>582229.59</v>
      </c>
      <c r="D699" s="27" t="s">
        <v>424</v>
      </c>
      <c r="E699" s="15">
        <v>42886</v>
      </c>
      <c r="F699" s="16" t="s">
        <v>32</v>
      </c>
      <c r="G699" s="19" t="s">
        <v>56</v>
      </c>
      <c r="H699" s="16" t="s">
        <v>461</v>
      </c>
      <c r="I699" s="16" t="s">
        <v>32</v>
      </c>
      <c r="J699" s="16" t="s">
        <v>32</v>
      </c>
      <c r="K699" s="16" t="s">
        <v>32</v>
      </c>
      <c r="L699" s="16" t="s">
        <v>32</v>
      </c>
      <c r="M699" s="16" t="s">
        <v>32</v>
      </c>
      <c r="N699" s="16" t="s">
        <v>32</v>
      </c>
      <c r="O699" s="16" t="s">
        <v>32</v>
      </c>
      <c r="P699" s="16" t="s">
        <v>32</v>
      </c>
      <c r="Q699" s="16" t="s">
        <v>32</v>
      </c>
      <c r="R699" s="16">
        <v>6.012218761713326</v>
      </c>
      <c r="S699" s="16">
        <v>250.6569996498956</v>
      </c>
      <c r="T699" s="31" t="s">
        <v>460</v>
      </c>
    </row>
    <row r="700" spans="1:20" x14ac:dyDescent="0.25">
      <c r="A700" s="16">
        <v>697</v>
      </c>
      <c r="B700" s="16">
        <v>6068917.8899999997</v>
      </c>
      <c r="C700" s="16">
        <v>582272.41</v>
      </c>
      <c r="D700" s="27" t="s">
        <v>424</v>
      </c>
      <c r="E700" s="15">
        <v>42886</v>
      </c>
      <c r="F700" s="16" t="s">
        <v>32</v>
      </c>
      <c r="G700" s="19" t="s">
        <v>56</v>
      </c>
      <c r="H700" s="16" t="s">
        <v>461</v>
      </c>
      <c r="I700" s="16" t="s">
        <v>32</v>
      </c>
      <c r="J700" s="16" t="s">
        <v>32</v>
      </c>
      <c r="K700" s="16" t="s">
        <v>32</v>
      </c>
      <c r="L700" s="16" t="s">
        <v>32</v>
      </c>
      <c r="M700" s="16" t="s">
        <v>32</v>
      </c>
      <c r="N700" s="16" t="s">
        <v>32</v>
      </c>
      <c r="O700" s="16" t="s">
        <v>32</v>
      </c>
      <c r="P700" s="16" t="s">
        <v>32</v>
      </c>
      <c r="Q700" s="16" t="s">
        <v>32</v>
      </c>
      <c r="R700" s="16">
        <v>6.012218761713326</v>
      </c>
      <c r="S700" s="16">
        <v>101.16370940190107</v>
      </c>
      <c r="T700" s="31" t="s">
        <v>460</v>
      </c>
    </row>
    <row r="701" spans="1:20" x14ac:dyDescent="0.25">
      <c r="A701" s="16">
        <v>698</v>
      </c>
      <c r="B701" s="16">
        <v>6069412.0599999996</v>
      </c>
      <c r="C701" s="16">
        <v>581779.18000000005</v>
      </c>
      <c r="D701" s="27" t="s">
        <v>424</v>
      </c>
      <c r="E701" s="15">
        <v>42902</v>
      </c>
      <c r="F701" s="16" t="s">
        <v>32</v>
      </c>
      <c r="G701" s="19" t="s">
        <v>56</v>
      </c>
      <c r="H701" s="16" t="s">
        <v>462</v>
      </c>
      <c r="I701" s="16" t="s">
        <v>32</v>
      </c>
      <c r="J701" s="16" t="s">
        <v>32</v>
      </c>
      <c r="K701" s="16" t="s">
        <v>32</v>
      </c>
      <c r="L701" s="16" t="s">
        <v>32</v>
      </c>
      <c r="M701" s="16" t="s">
        <v>32</v>
      </c>
      <c r="N701" s="16" t="s">
        <v>32</v>
      </c>
      <c r="O701" s="16" t="s">
        <v>32</v>
      </c>
      <c r="P701" s="16" t="s">
        <v>32</v>
      </c>
      <c r="Q701" s="16" t="s">
        <v>32</v>
      </c>
      <c r="R701" s="16">
        <v>-0.95554060300794375</v>
      </c>
      <c r="S701" s="16">
        <v>79.96001999000498</v>
      </c>
      <c r="T701" s="31" t="s">
        <v>463</v>
      </c>
    </row>
    <row r="702" spans="1:20" x14ac:dyDescent="0.25">
      <c r="A702" s="16">
        <v>699</v>
      </c>
      <c r="B702" s="16">
        <v>6069553.7000000002</v>
      </c>
      <c r="C702" s="16">
        <v>581835.79</v>
      </c>
      <c r="D702" s="27" t="s">
        <v>424</v>
      </c>
      <c r="E702" s="15">
        <v>42902</v>
      </c>
      <c r="F702" s="16" t="s">
        <v>32</v>
      </c>
      <c r="G702" s="19" t="s">
        <v>56</v>
      </c>
      <c r="H702" s="16" t="s">
        <v>462</v>
      </c>
      <c r="I702" s="16" t="s">
        <v>32</v>
      </c>
      <c r="J702" s="16" t="s">
        <v>32</v>
      </c>
      <c r="K702" s="16" t="s">
        <v>32</v>
      </c>
      <c r="L702" s="16" t="s">
        <v>32</v>
      </c>
      <c r="M702" s="16" t="s">
        <v>32</v>
      </c>
      <c r="N702" s="16" t="s">
        <v>32</v>
      </c>
      <c r="O702" s="16" t="s">
        <v>32</v>
      </c>
      <c r="P702" s="16" t="s">
        <v>32</v>
      </c>
      <c r="Q702" s="16" t="s">
        <v>32</v>
      </c>
      <c r="R702" s="16">
        <v>-0.88117946658709212</v>
      </c>
      <c r="S702" s="16">
        <v>68.965517241379303</v>
      </c>
      <c r="T702" s="31" t="s">
        <v>463</v>
      </c>
    </row>
    <row r="703" spans="1:20" x14ac:dyDescent="0.25">
      <c r="A703" s="16">
        <v>700</v>
      </c>
      <c r="B703" s="16">
        <v>6069699.6399999997</v>
      </c>
      <c r="C703" s="16">
        <v>581881.68999999994</v>
      </c>
      <c r="D703" s="27" t="s">
        <v>424</v>
      </c>
      <c r="E703" s="15">
        <v>42902</v>
      </c>
      <c r="F703" s="16" t="s">
        <v>32</v>
      </c>
      <c r="G703" s="19" t="s">
        <v>56</v>
      </c>
      <c r="H703" s="16" t="s">
        <v>462</v>
      </c>
      <c r="I703" s="16" t="s">
        <v>32</v>
      </c>
      <c r="J703" s="16" t="s">
        <v>32</v>
      </c>
      <c r="K703" s="16" t="s">
        <v>32</v>
      </c>
      <c r="L703" s="16" t="s">
        <v>32</v>
      </c>
      <c r="M703" s="16" t="s">
        <v>32</v>
      </c>
      <c r="N703" s="16" t="s">
        <v>32</v>
      </c>
      <c r="O703" s="16" t="s">
        <v>32</v>
      </c>
      <c r="P703" s="16" t="s">
        <v>32</v>
      </c>
      <c r="Q703" s="16" t="s">
        <v>32</v>
      </c>
      <c r="R703" s="16">
        <v>-0.73989330738747394</v>
      </c>
      <c r="S703" s="16">
        <v>56.971514242878548</v>
      </c>
      <c r="T703" s="31" t="s">
        <v>463</v>
      </c>
    </row>
    <row r="704" spans="1:20" x14ac:dyDescent="0.25">
      <c r="A704" s="16">
        <v>701</v>
      </c>
      <c r="B704" s="16">
        <v>6069842.1299999999</v>
      </c>
      <c r="C704" s="16">
        <v>581880.51</v>
      </c>
      <c r="D704" s="27" t="s">
        <v>424</v>
      </c>
      <c r="E704" s="15">
        <v>42902</v>
      </c>
      <c r="F704" s="16" t="s">
        <v>32</v>
      </c>
      <c r="G704" s="19" t="s">
        <v>56</v>
      </c>
      <c r="H704" s="16" t="s">
        <v>462</v>
      </c>
      <c r="I704" s="16" t="s">
        <v>32</v>
      </c>
      <c r="J704" s="16" t="s">
        <v>32</v>
      </c>
      <c r="K704" s="16" t="s">
        <v>32</v>
      </c>
      <c r="L704" s="16" t="s">
        <v>32</v>
      </c>
      <c r="M704" s="16" t="s">
        <v>32</v>
      </c>
      <c r="N704" s="16" t="s">
        <v>32</v>
      </c>
      <c r="O704" s="16" t="s">
        <v>32</v>
      </c>
      <c r="P704" s="16" t="s">
        <v>32</v>
      </c>
      <c r="Q704" s="16" t="s">
        <v>32</v>
      </c>
      <c r="R704" s="16">
        <v>-0.91706291610430113</v>
      </c>
      <c r="S704" s="16">
        <v>77.850905055946612</v>
      </c>
      <c r="T704" s="31" t="s">
        <v>463</v>
      </c>
    </row>
    <row r="705" spans="1:20" x14ac:dyDescent="0.25">
      <c r="A705" s="16">
        <v>702</v>
      </c>
      <c r="B705" s="16">
        <v>6069990.9000000004</v>
      </c>
      <c r="C705" s="16">
        <v>581871.62</v>
      </c>
      <c r="D705" s="27" t="s">
        <v>424</v>
      </c>
      <c r="E705" s="15">
        <v>42902</v>
      </c>
      <c r="F705" s="16" t="s">
        <v>32</v>
      </c>
      <c r="G705" s="19" t="s">
        <v>56</v>
      </c>
      <c r="H705" s="16" t="s">
        <v>462</v>
      </c>
      <c r="I705" s="16" t="s">
        <v>32</v>
      </c>
      <c r="J705" s="16" t="s">
        <v>32</v>
      </c>
      <c r="K705" s="16" t="s">
        <v>32</v>
      </c>
      <c r="L705" s="16" t="s">
        <v>32</v>
      </c>
      <c r="M705" s="16" t="s">
        <v>32</v>
      </c>
      <c r="N705" s="16" t="s">
        <v>32</v>
      </c>
      <c r="O705" s="16" t="s">
        <v>32</v>
      </c>
      <c r="P705" s="16" t="s">
        <v>32</v>
      </c>
      <c r="Q705" s="16" t="s">
        <v>32</v>
      </c>
      <c r="R705" s="16">
        <v>-1.0329547353818489</v>
      </c>
      <c r="S705" s="16">
        <v>65.688282619253769</v>
      </c>
      <c r="T705" s="31" t="s">
        <v>463</v>
      </c>
    </row>
    <row r="706" spans="1:20" x14ac:dyDescent="0.25">
      <c r="A706" s="16">
        <v>703</v>
      </c>
      <c r="B706" s="16">
        <v>6070143.3799999999</v>
      </c>
      <c r="C706" s="16">
        <v>581864.44999999995</v>
      </c>
      <c r="D706" s="27" t="s">
        <v>424</v>
      </c>
      <c r="E706" s="15">
        <v>42902</v>
      </c>
      <c r="F706" s="16" t="s">
        <v>32</v>
      </c>
      <c r="G706" s="19" t="s">
        <v>56</v>
      </c>
      <c r="H706" s="16" t="s">
        <v>462</v>
      </c>
      <c r="I706" s="16" t="s">
        <v>32</v>
      </c>
      <c r="J706" s="16" t="s">
        <v>32</v>
      </c>
      <c r="K706" s="16" t="s">
        <v>32</v>
      </c>
      <c r="L706" s="16" t="s">
        <v>32</v>
      </c>
      <c r="M706" s="16" t="s">
        <v>32</v>
      </c>
      <c r="N706" s="16" t="s">
        <v>32</v>
      </c>
      <c r="O706" s="16" t="s">
        <v>32</v>
      </c>
      <c r="P706" s="16" t="s">
        <v>32</v>
      </c>
      <c r="Q706" s="16" t="s">
        <v>32</v>
      </c>
      <c r="R706" s="16">
        <v>-0.88486086650989915</v>
      </c>
      <c r="S706" s="16">
        <v>60.711897572340561</v>
      </c>
      <c r="T706" s="31" t="s">
        <v>463</v>
      </c>
    </row>
    <row r="707" spans="1:20" x14ac:dyDescent="0.25">
      <c r="A707" s="16">
        <v>704</v>
      </c>
      <c r="B707" s="16">
        <v>6070294.2199999997</v>
      </c>
      <c r="C707" s="16">
        <v>581858.26</v>
      </c>
      <c r="D707" s="27" t="s">
        <v>424</v>
      </c>
      <c r="E707" s="15">
        <v>42902</v>
      </c>
      <c r="F707" s="16" t="s">
        <v>32</v>
      </c>
      <c r="G707" s="19" t="s">
        <v>56</v>
      </c>
      <c r="H707" s="16" t="s">
        <v>462</v>
      </c>
      <c r="I707" s="16" t="s">
        <v>32</v>
      </c>
      <c r="J707" s="16" t="s">
        <v>32</v>
      </c>
      <c r="K707" s="16" t="s">
        <v>32</v>
      </c>
      <c r="L707" s="16" t="s">
        <v>32</v>
      </c>
      <c r="M707" s="16" t="s">
        <v>32</v>
      </c>
      <c r="N707" s="16" t="s">
        <v>32</v>
      </c>
      <c r="O707" s="16" t="s">
        <v>32</v>
      </c>
      <c r="P707" s="16" t="s">
        <v>32</v>
      </c>
      <c r="Q707" s="16" t="s">
        <v>32</v>
      </c>
      <c r="R707" s="16">
        <v>-0.79970689190852806</v>
      </c>
      <c r="S707" s="16">
        <v>62.702451591105842</v>
      </c>
      <c r="T707" s="31" t="s">
        <v>463</v>
      </c>
    </row>
    <row r="708" spans="1:20" x14ac:dyDescent="0.25">
      <c r="A708" s="16">
        <v>705</v>
      </c>
      <c r="B708" s="16">
        <v>6070442.25</v>
      </c>
      <c r="C708" s="16">
        <v>581848.64</v>
      </c>
      <c r="D708" s="27" t="s">
        <v>424</v>
      </c>
      <c r="E708" s="15">
        <v>42902</v>
      </c>
      <c r="F708" s="16" t="s">
        <v>32</v>
      </c>
      <c r="G708" s="19" t="s">
        <v>56</v>
      </c>
      <c r="H708" s="16" t="s">
        <v>462</v>
      </c>
      <c r="I708" s="16" t="s">
        <v>32</v>
      </c>
      <c r="J708" s="16" t="s">
        <v>32</v>
      </c>
      <c r="K708" s="16" t="s">
        <v>32</v>
      </c>
      <c r="L708" s="16" t="s">
        <v>32</v>
      </c>
      <c r="M708" s="16" t="s">
        <v>32</v>
      </c>
      <c r="N708" s="16" t="s">
        <v>32</v>
      </c>
      <c r="O708" s="16" t="s">
        <v>32</v>
      </c>
      <c r="P708" s="16" t="s">
        <v>32</v>
      </c>
      <c r="Q708" s="16" t="s">
        <v>32</v>
      </c>
      <c r="R708" s="16">
        <v>-0.86999888947040571</v>
      </c>
      <c r="S708" s="16">
        <v>59.221809549770541</v>
      </c>
      <c r="T708" s="31" t="s">
        <v>463</v>
      </c>
    </row>
    <row r="709" spans="1:20" x14ac:dyDescent="0.25">
      <c r="A709" s="16">
        <v>706</v>
      </c>
      <c r="B709" s="16">
        <v>6070595.5499999998</v>
      </c>
      <c r="C709" s="16">
        <v>581846.02</v>
      </c>
      <c r="D709" s="27" t="s">
        <v>424</v>
      </c>
      <c r="E709" s="15">
        <v>42902</v>
      </c>
      <c r="F709" s="16" t="s">
        <v>32</v>
      </c>
      <c r="G709" s="19" t="s">
        <v>56</v>
      </c>
      <c r="H709" s="16" t="s">
        <v>462</v>
      </c>
      <c r="I709" s="16" t="s">
        <v>32</v>
      </c>
      <c r="J709" s="16" t="s">
        <v>32</v>
      </c>
      <c r="K709" s="16" t="s">
        <v>32</v>
      </c>
      <c r="L709" s="16" t="s">
        <v>32</v>
      </c>
      <c r="M709" s="16" t="s">
        <v>32</v>
      </c>
      <c r="N709" s="16" t="s">
        <v>32</v>
      </c>
      <c r="O709" s="16" t="s">
        <v>32</v>
      </c>
      <c r="P709" s="16" t="s">
        <v>32</v>
      </c>
      <c r="Q709" s="16" t="s">
        <v>32</v>
      </c>
      <c r="R709" s="16">
        <v>-0.7967911627621822</v>
      </c>
      <c r="S709" s="16">
        <v>61.055874329124357</v>
      </c>
      <c r="T709" s="31" t="s">
        <v>463</v>
      </c>
    </row>
    <row r="710" spans="1:20" x14ac:dyDescent="0.25">
      <c r="A710" s="16">
        <v>707</v>
      </c>
      <c r="B710" s="16">
        <v>6070745.5800000001</v>
      </c>
      <c r="C710" s="16">
        <v>581838.92000000004</v>
      </c>
      <c r="D710" s="27" t="s">
        <v>424</v>
      </c>
      <c r="E710" s="15">
        <v>42902</v>
      </c>
      <c r="F710" s="16" t="s">
        <v>32</v>
      </c>
      <c r="G710" s="19" t="s">
        <v>56</v>
      </c>
      <c r="H710" s="16" t="s">
        <v>462</v>
      </c>
      <c r="I710" s="16" t="s">
        <v>32</v>
      </c>
      <c r="J710" s="16" t="s">
        <v>32</v>
      </c>
      <c r="K710" s="16" t="s">
        <v>32</v>
      </c>
      <c r="L710" s="16" t="s">
        <v>32</v>
      </c>
      <c r="M710" s="16" t="s">
        <v>32</v>
      </c>
      <c r="N710" s="16" t="s">
        <v>32</v>
      </c>
      <c r="O710" s="16" t="s">
        <v>32</v>
      </c>
      <c r="P710" s="16" t="s">
        <v>32</v>
      </c>
      <c r="Q710" s="16" t="s">
        <v>32</v>
      </c>
      <c r="R710" s="16">
        <v>1.0004907803800003</v>
      </c>
      <c r="S710" s="16">
        <v>47.976011994002988</v>
      </c>
      <c r="T710" s="31" t="s">
        <v>463</v>
      </c>
    </row>
    <row r="711" spans="1:20" x14ac:dyDescent="0.25">
      <c r="A711" s="16">
        <v>708</v>
      </c>
      <c r="B711" s="16">
        <v>6070895.5</v>
      </c>
      <c r="C711" s="16">
        <v>581834.81999999995</v>
      </c>
      <c r="D711" s="27" t="s">
        <v>424</v>
      </c>
      <c r="E711" s="15">
        <v>42902</v>
      </c>
      <c r="F711" s="16" t="s">
        <v>32</v>
      </c>
      <c r="G711" s="19" t="s">
        <v>56</v>
      </c>
      <c r="H711" s="16" t="s">
        <v>462</v>
      </c>
      <c r="I711" s="16" t="s">
        <v>32</v>
      </c>
      <c r="J711" s="16" t="s">
        <v>32</v>
      </c>
      <c r="K711" s="16" t="s">
        <v>32</v>
      </c>
      <c r="L711" s="16" t="s">
        <v>32</v>
      </c>
      <c r="M711" s="16" t="s">
        <v>32</v>
      </c>
      <c r="N711" s="16" t="s">
        <v>32</v>
      </c>
      <c r="O711" s="16" t="s">
        <v>32</v>
      </c>
      <c r="P711" s="16" t="s">
        <v>32</v>
      </c>
      <c r="Q711" s="16" t="s">
        <v>32</v>
      </c>
      <c r="R711" s="16">
        <v>1.0004907803800003</v>
      </c>
      <c r="S711" s="16">
        <v>47.773296450366352</v>
      </c>
      <c r="T711" s="31" t="s">
        <v>463</v>
      </c>
    </row>
    <row r="712" spans="1:20" x14ac:dyDescent="0.25">
      <c r="A712" s="16">
        <v>709</v>
      </c>
      <c r="B712" s="16">
        <v>6071037.7400000002</v>
      </c>
      <c r="C712" s="16">
        <v>581830.79</v>
      </c>
      <c r="D712" s="27" t="s">
        <v>424</v>
      </c>
      <c r="E712" s="15">
        <v>42902</v>
      </c>
      <c r="F712" s="16" t="s">
        <v>32</v>
      </c>
      <c r="G712" s="19" t="s">
        <v>56</v>
      </c>
      <c r="H712" s="16" t="s">
        <v>462</v>
      </c>
      <c r="I712" s="16" t="s">
        <v>32</v>
      </c>
      <c r="J712" s="16" t="s">
        <v>32</v>
      </c>
      <c r="K712" s="16" t="s">
        <v>32</v>
      </c>
      <c r="L712" s="16" t="s">
        <v>32</v>
      </c>
      <c r="M712" s="16" t="s">
        <v>32</v>
      </c>
      <c r="N712" s="16" t="s">
        <v>32</v>
      </c>
      <c r="O712" s="16" t="s">
        <v>32</v>
      </c>
      <c r="P712" s="16" t="s">
        <v>32</v>
      </c>
      <c r="Q712" s="16" t="s">
        <v>32</v>
      </c>
      <c r="R712" s="16">
        <v>1.0004907803800003</v>
      </c>
      <c r="S712" s="16">
        <v>51.974012993503237</v>
      </c>
      <c r="T712" s="31" t="s">
        <v>463</v>
      </c>
    </row>
    <row r="713" spans="1:20" x14ac:dyDescent="0.25">
      <c r="A713" s="16">
        <v>710</v>
      </c>
      <c r="B713" s="16">
        <v>6071191.6200000001</v>
      </c>
      <c r="C713" s="16">
        <v>581828.65</v>
      </c>
      <c r="D713" s="27" t="s">
        <v>424</v>
      </c>
      <c r="E713" s="15">
        <v>42902</v>
      </c>
      <c r="F713" s="16" t="s">
        <v>32</v>
      </c>
      <c r="G713" s="19" t="s">
        <v>56</v>
      </c>
      <c r="H713" s="16" t="s">
        <v>462</v>
      </c>
      <c r="I713" s="16" t="s">
        <v>32</v>
      </c>
      <c r="J713" s="16" t="s">
        <v>32</v>
      </c>
      <c r="K713" s="16" t="s">
        <v>32</v>
      </c>
      <c r="L713" s="16" t="s">
        <v>32</v>
      </c>
      <c r="M713" s="16" t="s">
        <v>32</v>
      </c>
      <c r="N713" s="16" t="s">
        <v>32</v>
      </c>
      <c r="O713" s="16" t="s">
        <v>32</v>
      </c>
      <c r="P713" s="16" t="s">
        <v>32</v>
      </c>
      <c r="Q713" s="16" t="s">
        <v>32</v>
      </c>
      <c r="R713" s="16">
        <v>1.0004907803800003</v>
      </c>
      <c r="S713" s="16">
        <v>67.156492675647968</v>
      </c>
      <c r="T713" s="31" t="s">
        <v>463</v>
      </c>
    </row>
    <row r="714" spans="1:20" x14ac:dyDescent="0.25">
      <c r="A714" s="16">
        <v>711</v>
      </c>
      <c r="B714" s="16">
        <v>6071345.0700000003</v>
      </c>
      <c r="C714" s="16">
        <v>581831.93999999994</v>
      </c>
      <c r="D714" s="27" t="s">
        <v>424</v>
      </c>
      <c r="E714" s="15">
        <v>42902</v>
      </c>
      <c r="F714" s="16" t="s">
        <v>32</v>
      </c>
      <c r="G714" s="19" t="s">
        <v>56</v>
      </c>
      <c r="H714" s="16" t="s">
        <v>462</v>
      </c>
      <c r="I714" s="16" t="s">
        <v>32</v>
      </c>
      <c r="J714" s="16" t="s">
        <v>32</v>
      </c>
      <c r="K714" s="16" t="s">
        <v>32</v>
      </c>
      <c r="L714" s="16" t="s">
        <v>32</v>
      </c>
      <c r="M714" s="16" t="s">
        <v>32</v>
      </c>
      <c r="N714" s="16" t="s">
        <v>32</v>
      </c>
      <c r="O714" s="16" t="s">
        <v>32</v>
      </c>
      <c r="P714" s="16" t="s">
        <v>32</v>
      </c>
      <c r="Q714" s="16" t="s">
        <v>32</v>
      </c>
      <c r="R714" s="16">
        <v>1.0004907803800003</v>
      </c>
      <c r="S714" s="16">
        <v>77.399422621548382</v>
      </c>
      <c r="T714" s="31" t="s">
        <v>463</v>
      </c>
    </row>
    <row r="715" spans="1:20" x14ac:dyDescent="0.25">
      <c r="A715" s="16">
        <v>712</v>
      </c>
      <c r="B715" s="16">
        <v>6071494.5</v>
      </c>
      <c r="C715" s="16">
        <v>581842.59</v>
      </c>
      <c r="D715" s="27" t="s">
        <v>424</v>
      </c>
      <c r="E715" s="15">
        <v>42902</v>
      </c>
      <c r="F715" s="16" t="s">
        <v>32</v>
      </c>
      <c r="G715" s="19" t="s">
        <v>56</v>
      </c>
      <c r="H715" s="16" t="s">
        <v>462</v>
      </c>
      <c r="I715" s="16" t="s">
        <v>32</v>
      </c>
      <c r="J715" s="16" t="s">
        <v>32</v>
      </c>
      <c r="K715" s="16" t="s">
        <v>32</v>
      </c>
      <c r="L715" s="16" t="s">
        <v>32</v>
      </c>
      <c r="M715" s="16" t="s">
        <v>32</v>
      </c>
      <c r="N715" s="16" t="s">
        <v>32</v>
      </c>
      <c r="O715" s="16" t="s">
        <v>32</v>
      </c>
      <c r="P715" s="16" t="s">
        <v>32</v>
      </c>
      <c r="Q715" s="16" t="s">
        <v>32</v>
      </c>
      <c r="R715" s="16">
        <v>1.0004907803800003</v>
      </c>
      <c r="S715" s="16">
        <v>66.966516741629178</v>
      </c>
      <c r="T715" s="31" t="s">
        <v>463</v>
      </c>
    </row>
    <row r="716" spans="1:20" x14ac:dyDescent="0.25">
      <c r="A716" s="16">
        <v>713</v>
      </c>
      <c r="B716" s="21">
        <v>6071511</v>
      </c>
      <c r="C716" s="21">
        <v>581844</v>
      </c>
      <c r="D716" s="27" t="s">
        <v>424</v>
      </c>
      <c r="E716" s="15">
        <v>42902</v>
      </c>
      <c r="F716" s="16" t="s">
        <v>32</v>
      </c>
      <c r="G716" s="19" t="s">
        <v>56</v>
      </c>
      <c r="H716" s="16" t="s">
        <v>462</v>
      </c>
      <c r="I716" s="16" t="s">
        <v>32</v>
      </c>
      <c r="J716" s="16" t="s">
        <v>32</v>
      </c>
      <c r="K716" s="16" t="s">
        <v>32</v>
      </c>
      <c r="L716" s="16" t="s">
        <v>32</v>
      </c>
      <c r="M716" s="16" t="s">
        <v>32</v>
      </c>
      <c r="N716" s="16" t="s">
        <v>32</v>
      </c>
      <c r="O716" s="16" t="s">
        <v>32</v>
      </c>
      <c r="P716" s="16" t="s">
        <v>32</v>
      </c>
      <c r="Q716" s="16" t="s">
        <v>32</v>
      </c>
      <c r="R716" s="16">
        <v>1.0004907803800003</v>
      </c>
      <c r="S716" s="16">
        <v>62.32161301994806</v>
      </c>
      <c r="T716" s="31" t="s">
        <v>463</v>
      </c>
    </row>
    <row r="717" spans="1:20" x14ac:dyDescent="0.25">
      <c r="A717" s="16">
        <v>714</v>
      </c>
      <c r="B717" s="16">
        <v>6071632.4900000002</v>
      </c>
      <c r="C717" s="29">
        <v>581851.66</v>
      </c>
      <c r="D717" s="27" t="s">
        <v>424</v>
      </c>
      <c r="E717" s="15">
        <v>42902</v>
      </c>
      <c r="F717" s="16" t="s">
        <v>32</v>
      </c>
      <c r="G717" s="19" t="s">
        <v>56</v>
      </c>
      <c r="H717" s="16" t="s">
        <v>464</v>
      </c>
      <c r="I717" s="16" t="s">
        <v>32</v>
      </c>
      <c r="J717" s="16" t="s">
        <v>32</v>
      </c>
      <c r="K717" s="16" t="s">
        <v>32</v>
      </c>
      <c r="L717" s="16" t="s">
        <v>32</v>
      </c>
      <c r="M717" s="16" t="s">
        <v>32</v>
      </c>
      <c r="N717" s="16" t="s">
        <v>32</v>
      </c>
      <c r="O717" s="16" t="s">
        <v>32</v>
      </c>
      <c r="P717" s="16" t="s">
        <v>32</v>
      </c>
      <c r="Q717" s="16" t="s">
        <v>32</v>
      </c>
      <c r="R717" s="16">
        <v>-0.94913757426535861</v>
      </c>
      <c r="S717" s="16">
        <v>63.787570248726119</v>
      </c>
      <c r="T717" s="31" t="s">
        <v>463</v>
      </c>
    </row>
    <row r="718" spans="1:20" x14ac:dyDescent="0.25">
      <c r="A718" s="16">
        <v>715</v>
      </c>
      <c r="B718" s="16">
        <v>6071487.5599999996</v>
      </c>
      <c r="C718" s="29">
        <v>581829.63</v>
      </c>
      <c r="D718" s="27" t="s">
        <v>424</v>
      </c>
      <c r="E718" s="15">
        <v>42902</v>
      </c>
      <c r="F718" s="16" t="s">
        <v>32</v>
      </c>
      <c r="G718" s="19" t="s">
        <v>56</v>
      </c>
      <c r="H718" s="16" t="s">
        <v>464</v>
      </c>
      <c r="I718" s="16" t="s">
        <v>32</v>
      </c>
      <c r="J718" s="16" t="s">
        <v>32</v>
      </c>
      <c r="K718" s="16" t="s">
        <v>32</v>
      </c>
      <c r="L718" s="16" t="s">
        <v>32</v>
      </c>
      <c r="M718" s="16" t="s">
        <v>32</v>
      </c>
      <c r="N718" s="16" t="s">
        <v>32</v>
      </c>
      <c r="O718" s="16" t="s">
        <v>32</v>
      </c>
      <c r="P718" s="16" t="s">
        <v>32</v>
      </c>
      <c r="Q718" s="16" t="s">
        <v>32</v>
      </c>
      <c r="R718" s="16">
        <v>-0.88364766814908369</v>
      </c>
      <c r="S718" s="16">
        <v>59.885311581497355</v>
      </c>
      <c r="T718" s="31" t="s">
        <v>463</v>
      </c>
    </row>
    <row r="719" spans="1:20" x14ac:dyDescent="0.25">
      <c r="A719" s="16">
        <v>716</v>
      </c>
      <c r="B719" s="16">
        <v>6071339.0599999996</v>
      </c>
      <c r="C719" s="29">
        <v>581817.12</v>
      </c>
      <c r="D719" s="27" t="s">
        <v>424</v>
      </c>
      <c r="E719" s="15">
        <v>42902</v>
      </c>
      <c r="F719" s="16" t="s">
        <v>32</v>
      </c>
      <c r="G719" s="19" t="s">
        <v>56</v>
      </c>
      <c r="H719" s="16" t="s">
        <v>464</v>
      </c>
      <c r="I719" s="16" t="s">
        <v>32</v>
      </c>
      <c r="J719" s="16" t="s">
        <v>32</v>
      </c>
      <c r="K719" s="16" t="s">
        <v>32</v>
      </c>
      <c r="L719" s="16" t="s">
        <v>32</v>
      </c>
      <c r="M719" s="16" t="s">
        <v>32</v>
      </c>
      <c r="N719" s="16" t="s">
        <v>32</v>
      </c>
      <c r="O719" s="16" t="s">
        <v>32</v>
      </c>
      <c r="P719" s="16" t="s">
        <v>32</v>
      </c>
      <c r="Q719" s="16" t="s">
        <v>32</v>
      </c>
      <c r="R719" s="16">
        <v>-0.87125762657173211</v>
      </c>
      <c r="S719" s="16">
        <v>54.049462520864211</v>
      </c>
      <c r="T719" s="31" t="s">
        <v>463</v>
      </c>
    </row>
    <row r="720" spans="1:20" x14ac:dyDescent="0.25">
      <c r="A720" s="16">
        <v>717</v>
      </c>
      <c r="B720" s="16">
        <v>6071185.5800000001</v>
      </c>
      <c r="C720" s="29">
        <v>581816.19999999995</v>
      </c>
      <c r="D720" s="27" t="s">
        <v>424</v>
      </c>
      <c r="E720" s="15">
        <v>42902</v>
      </c>
      <c r="F720" s="16" t="s">
        <v>32</v>
      </c>
      <c r="G720" s="19" t="s">
        <v>56</v>
      </c>
      <c r="H720" s="16" t="s">
        <v>464</v>
      </c>
      <c r="I720" s="16" t="s">
        <v>32</v>
      </c>
      <c r="J720" s="16" t="s">
        <v>32</v>
      </c>
      <c r="K720" s="16" t="s">
        <v>32</v>
      </c>
      <c r="L720" s="16" t="s">
        <v>32</v>
      </c>
      <c r="M720" s="16" t="s">
        <v>32</v>
      </c>
      <c r="N720" s="16" t="s">
        <v>32</v>
      </c>
      <c r="O720" s="16" t="s">
        <v>32</v>
      </c>
      <c r="P720" s="16" t="s">
        <v>32</v>
      </c>
      <c r="Q720" s="16" t="s">
        <v>32</v>
      </c>
      <c r="R720" s="16">
        <v>-0.8587971870308726</v>
      </c>
      <c r="S720" s="16">
        <v>56.210531098087294</v>
      </c>
      <c r="T720" s="31" t="s">
        <v>463</v>
      </c>
    </row>
    <row r="721" spans="1:20" x14ac:dyDescent="0.25">
      <c r="A721" s="16">
        <v>718</v>
      </c>
      <c r="B721" s="16">
        <v>6071034.9100000001</v>
      </c>
      <c r="C721" s="29">
        <v>581813.46</v>
      </c>
      <c r="D721" s="27" t="s">
        <v>424</v>
      </c>
      <c r="E721" s="15">
        <v>42902</v>
      </c>
      <c r="F721" s="16" t="s">
        <v>32</v>
      </c>
      <c r="G721" s="19" t="s">
        <v>56</v>
      </c>
      <c r="H721" s="16" t="s">
        <v>464</v>
      </c>
      <c r="I721" s="16" t="s">
        <v>32</v>
      </c>
      <c r="J721" s="16" t="s">
        <v>32</v>
      </c>
      <c r="K721" s="16" t="s">
        <v>32</v>
      </c>
      <c r="L721" s="16" t="s">
        <v>32</v>
      </c>
      <c r="M721" s="16" t="s">
        <v>32</v>
      </c>
      <c r="N721" s="16" t="s">
        <v>32</v>
      </c>
      <c r="O721" s="16" t="s">
        <v>32</v>
      </c>
      <c r="P721" s="16" t="s">
        <v>32</v>
      </c>
      <c r="Q721" s="16" t="s">
        <v>32</v>
      </c>
      <c r="R721" s="16">
        <v>-0.76591970513477203</v>
      </c>
      <c r="S721" s="16">
        <v>53.973013493253362</v>
      </c>
      <c r="T721" s="31" t="s">
        <v>463</v>
      </c>
    </row>
    <row r="722" spans="1:20" x14ac:dyDescent="0.25">
      <c r="A722" s="16">
        <v>719</v>
      </c>
      <c r="B722" s="16">
        <v>6070884.1500000004</v>
      </c>
      <c r="C722" s="29">
        <v>581822.19999999995</v>
      </c>
      <c r="D722" s="27" t="s">
        <v>424</v>
      </c>
      <c r="E722" s="15">
        <v>42902</v>
      </c>
      <c r="F722" s="16" t="s">
        <v>32</v>
      </c>
      <c r="G722" s="19" t="s">
        <v>56</v>
      </c>
      <c r="H722" s="16" t="s">
        <v>464</v>
      </c>
      <c r="I722" s="16" t="s">
        <v>32</v>
      </c>
      <c r="J722" s="16" t="s">
        <v>32</v>
      </c>
      <c r="K722" s="16" t="s">
        <v>32</v>
      </c>
      <c r="L722" s="16" t="s">
        <v>32</v>
      </c>
      <c r="M722" s="16" t="s">
        <v>32</v>
      </c>
      <c r="N722" s="16" t="s">
        <v>32</v>
      </c>
      <c r="O722" s="16" t="s">
        <v>32</v>
      </c>
      <c r="P722" s="16" t="s">
        <v>32</v>
      </c>
      <c r="Q722" s="16" t="s">
        <v>32</v>
      </c>
      <c r="R722" s="16">
        <v>-0.92188433372788658</v>
      </c>
      <c r="S722" s="16">
        <v>59.716620562957935</v>
      </c>
      <c r="T722" s="31" t="s">
        <v>463</v>
      </c>
    </row>
    <row r="723" spans="1:20" x14ac:dyDescent="0.25">
      <c r="A723" s="16">
        <v>720</v>
      </c>
      <c r="B723" s="16">
        <v>6070734.5300000003</v>
      </c>
      <c r="C723" s="29">
        <v>581824.89</v>
      </c>
      <c r="D723" s="27" t="s">
        <v>424</v>
      </c>
      <c r="E723" s="15">
        <v>42902</v>
      </c>
      <c r="F723" s="16" t="s">
        <v>32</v>
      </c>
      <c r="G723" s="19" t="s">
        <v>56</v>
      </c>
      <c r="H723" s="16" t="s">
        <v>464</v>
      </c>
      <c r="I723" s="16" t="s">
        <v>32</v>
      </c>
      <c r="J723" s="16" t="s">
        <v>32</v>
      </c>
      <c r="K723" s="16" t="s">
        <v>32</v>
      </c>
      <c r="L723" s="16" t="s">
        <v>32</v>
      </c>
      <c r="M723" s="16" t="s">
        <v>32</v>
      </c>
      <c r="N723" s="16" t="s">
        <v>32</v>
      </c>
      <c r="O723" s="16" t="s">
        <v>32</v>
      </c>
      <c r="P723" s="16" t="s">
        <v>32</v>
      </c>
      <c r="Q723" s="16" t="s">
        <v>32</v>
      </c>
      <c r="R723" s="16">
        <v>-0.99362839805904735</v>
      </c>
      <c r="S723" s="16">
        <v>74.751058885225959</v>
      </c>
      <c r="T723" s="31" t="s">
        <v>463</v>
      </c>
    </row>
    <row r="724" spans="1:20" x14ac:dyDescent="0.25">
      <c r="A724" s="16">
        <v>721</v>
      </c>
      <c r="B724" s="16">
        <v>6070587.7000000002</v>
      </c>
      <c r="C724" s="29">
        <v>581834.71</v>
      </c>
      <c r="D724" s="27" t="s">
        <v>424</v>
      </c>
      <c r="E724" s="15">
        <v>42902</v>
      </c>
      <c r="F724" s="16" t="s">
        <v>32</v>
      </c>
      <c r="G724" s="19" t="s">
        <v>56</v>
      </c>
      <c r="H724" s="16" t="s">
        <v>464</v>
      </c>
      <c r="I724" s="16" t="s">
        <v>32</v>
      </c>
      <c r="J724" s="16" t="s">
        <v>32</v>
      </c>
      <c r="K724" s="16" t="s">
        <v>32</v>
      </c>
      <c r="L724" s="16" t="s">
        <v>32</v>
      </c>
      <c r="M724" s="16" t="s">
        <v>32</v>
      </c>
      <c r="N724" s="16" t="s">
        <v>32</v>
      </c>
      <c r="O724" s="16" t="s">
        <v>32</v>
      </c>
      <c r="P724" s="16" t="s">
        <v>32</v>
      </c>
      <c r="Q724" s="16" t="s">
        <v>32</v>
      </c>
      <c r="R724" s="16">
        <v>-0.72130302328226104</v>
      </c>
      <c r="S724" s="16">
        <v>52.973513243378299</v>
      </c>
      <c r="T724" s="31" t="s">
        <v>463</v>
      </c>
    </row>
    <row r="725" spans="1:20" x14ac:dyDescent="0.25">
      <c r="A725" s="16">
        <v>722</v>
      </c>
      <c r="B725" s="16">
        <v>6070441.8399999999</v>
      </c>
      <c r="C725" s="29">
        <v>581843.67000000004</v>
      </c>
      <c r="D725" s="27" t="s">
        <v>424</v>
      </c>
      <c r="E725" s="15">
        <v>42902</v>
      </c>
      <c r="F725" s="16" t="s">
        <v>32</v>
      </c>
      <c r="G725" s="19" t="s">
        <v>56</v>
      </c>
      <c r="H725" s="16" t="s">
        <v>464</v>
      </c>
      <c r="I725" s="16" t="s">
        <v>32</v>
      </c>
      <c r="J725" s="16" t="s">
        <v>32</v>
      </c>
      <c r="K725" s="16" t="s">
        <v>32</v>
      </c>
      <c r="L725" s="16" t="s">
        <v>32</v>
      </c>
      <c r="M725" s="16" t="s">
        <v>32</v>
      </c>
      <c r="N725" s="16" t="s">
        <v>32</v>
      </c>
      <c r="O725" s="16" t="s">
        <v>32</v>
      </c>
      <c r="P725" s="16" t="s">
        <v>32</v>
      </c>
      <c r="Q725" s="16" t="s">
        <v>32</v>
      </c>
      <c r="R725" s="16">
        <v>-0.82562331896111929</v>
      </c>
      <c r="S725" s="16">
        <v>55.73551252542741</v>
      </c>
      <c r="T725" s="31" t="s">
        <v>463</v>
      </c>
    </row>
    <row r="726" spans="1:20" x14ac:dyDescent="0.25">
      <c r="A726" s="16">
        <v>723</v>
      </c>
      <c r="B726" s="16">
        <v>6070284.1200000001</v>
      </c>
      <c r="C726" s="29">
        <v>581843.6</v>
      </c>
      <c r="D726" s="27" t="s">
        <v>424</v>
      </c>
      <c r="E726" s="15">
        <v>42902</v>
      </c>
      <c r="F726" s="16" t="s">
        <v>32</v>
      </c>
      <c r="G726" s="19" t="s">
        <v>56</v>
      </c>
      <c r="H726" s="16" t="s">
        <v>464</v>
      </c>
      <c r="I726" s="16" t="s">
        <v>32</v>
      </c>
      <c r="J726" s="16" t="s">
        <v>32</v>
      </c>
      <c r="K726" s="16" t="s">
        <v>32</v>
      </c>
      <c r="L726" s="16" t="s">
        <v>32</v>
      </c>
      <c r="M726" s="16" t="s">
        <v>32</v>
      </c>
      <c r="N726" s="16" t="s">
        <v>32</v>
      </c>
      <c r="O726" s="16" t="s">
        <v>32</v>
      </c>
      <c r="P726" s="16" t="s">
        <v>32</v>
      </c>
      <c r="Q726" s="16" t="s">
        <v>32</v>
      </c>
      <c r="R726" s="16">
        <v>1.0004907803800003</v>
      </c>
      <c r="S726" s="16">
        <v>52.898691896989348</v>
      </c>
      <c r="T726" s="31" t="s">
        <v>463</v>
      </c>
    </row>
    <row r="727" spans="1:20" x14ac:dyDescent="0.25">
      <c r="A727" s="16">
        <v>724</v>
      </c>
      <c r="B727" s="16">
        <v>6070174.9800000004</v>
      </c>
      <c r="C727" s="29">
        <v>581846.31000000006</v>
      </c>
      <c r="D727" s="27" t="s">
        <v>424</v>
      </c>
      <c r="E727" s="15">
        <v>42902</v>
      </c>
      <c r="F727" s="16" t="s">
        <v>32</v>
      </c>
      <c r="G727" s="19" t="s">
        <v>56</v>
      </c>
      <c r="H727" s="16" t="s">
        <v>464</v>
      </c>
      <c r="I727" s="16" t="s">
        <v>32</v>
      </c>
      <c r="J727" s="16" t="s">
        <v>32</v>
      </c>
      <c r="K727" s="16" t="s">
        <v>32</v>
      </c>
      <c r="L727" s="16" t="s">
        <v>32</v>
      </c>
      <c r="M727" s="16" t="s">
        <v>32</v>
      </c>
      <c r="N727" s="16" t="s">
        <v>32</v>
      </c>
      <c r="O727" s="16" t="s">
        <v>32</v>
      </c>
      <c r="P727" s="16" t="s">
        <v>32</v>
      </c>
      <c r="Q727" s="16" t="s">
        <v>32</v>
      </c>
      <c r="R727" s="16">
        <v>1.0004907803800003</v>
      </c>
      <c r="S727" s="16">
        <v>63.877665686930534</v>
      </c>
      <c r="T727" s="31" t="s">
        <v>463</v>
      </c>
    </row>
    <row r="728" spans="1:20" x14ac:dyDescent="0.25">
      <c r="A728" s="16">
        <v>725</v>
      </c>
      <c r="B728" s="16">
        <v>6069993.1100000003</v>
      </c>
      <c r="C728" s="29">
        <v>581863.37</v>
      </c>
      <c r="D728" s="27" t="s">
        <v>424</v>
      </c>
      <c r="E728" s="15">
        <v>42902</v>
      </c>
      <c r="F728" s="16" t="s">
        <v>32</v>
      </c>
      <c r="G728" s="19" t="s">
        <v>56</v>
      </c>
      <c r="H728" s="16" t="s">
        <v>464</v>
      </c>
      <c r="I728" s="16" t="s">
        <v>32</v>
      </c>
      <c r="J728" s="16" t="s">
        <v>32</v>
      </c>
      <c r="K728" s="16" t="s">
        <v>32</v>
      </c>
      <c r="L728" s="16" t="s">
        <v>32</v>
      </c>
      <c r="M728" s="16" t="s">
        <v>32</v>
      </c>
      <c r="N728" s="16" t="s">
        <v>32</v>
      </c>
      <c r="O728" s="16" t="s">
        <v>32</v>
      </c>
      <c r="P728" s="16" t="s">
        <v>32</v>
      </c>
      <c r="Q728" s="16" t="s">
        <v>32</v>
      </c>
      <c r="R728" s="16">
        <v>1.0004907803800003</v>
      </c>
      <c r="S728" s="16">
        <v>58.970514742628673</v>
      </c>
      <c r="T728" s="31" t="s">
        <v>463</v>
      </c>
    </row>
    <row r="729" spans="1:20" x14ac:dyDescent="0.25">
      <c r="A729" s="16">
        <v>726</v>
      </c>
      <c r="B729" s="16">
        <v>6069839.6100000003</v>
      </c>
      <c r="C729" s="29">
        <v>581876.35</v>
      </c>
      <c r="D729" s="27" t="s">
        <v>424</v>
      </c>
      <c r="E729" s="15">
        <v>42902</v>
      </c>
      <c r="F729" s="16" t="s">
        <v>32</v>
      </c>
      <c r="G729" s="19" t="s">
        <v>56</v>
      </c>
      <c r="H729" s="16" t="s">
        <v>464</v>
      </c>
      <c r="I729" s="16" t="s">
        <v>32</v>
      </c>
      <c r="J729" s="16" t="s">
        <v>32</v>
      </c>
      <c r="K729" s="16" t="s">
        <v>32</v>
      </c>
      <c r="L729" s="16" t="s">
        <v>32</v>
      </c>
      <c r="M729" s="16" t="s">
        <v>32</v>
      </c>
      <c r="N729" s="16" t="s">
        <v>32</v>
      </c>
      <c r="O729" s="16" t="s">
        <v>32</v>
      </c>
      <c r="P729" s="16" t="s">
        <v>32</v>
      </c>
      <c r="Q729" s="16" t="s">
        <v>32</v>
      </c>
      <c r="R729" s="16">
        <v>1.0004907803800003</v>
      </c>
      <c r="S729" s="16">
        <v>52.89869189698932</v>
      </c>
      <c r="T729" s="31" t="s">
        <v>463</v>
      </c>
    </row>
    <row r="730" spans="1:20" x14ac:dyDescent="0.25">
      <c r="A730" s="16">
        <v>727</v>
      </c>
      <c r="B730" s="16">
        <v>6069683.5800000001</v>
      </c>
      <c r="C730" s="29">
        <v>581863.18000000005</v>
      </c>
      <c r="D730" s="27" t="s">
        <v>424</v>
      </c>
      <c r="E730" s="15">
        <v>42902</v>
      </c>
      <c r="F730" s="16" t="s">
        <v>32</v>
      </c>
      <c r="G730" s="19" t="s">
        <v>56</v>
      </c>
      <c r="H730" s="16" t="s">
        <v>464</v>
      </c>
      <c r="I730" s="16" t="s">
        <v>32</v>
      </c>
      <c r="J730" s="16" t="s">
        <v>32</v>
      </c>
      <c r="K730" s="16" t="s">
        <v>32</v>
      </c>
      <c r="L730" s="16" t="s">
        <v>32</v>
      </c>
      <c r="M730" s="16" t="s">
        <v>32</v>
      </c>
      <c r="N730" s="16" t="s">
        <v>32</v>
      </c>
      <c r="O730" s="16" t="s">
        <v>32</v>
      </c>
      <c r="P730" s="16" t="s">
        <v>32</v>
      </c>
      <c r="Q730" s="16" t="s">
        <v>32</v>
      </c>
      <c r="R730" s="16">
        <v>1.0004907803800003</v>
      </c>
      <c r="S730" s="16">
        <v>60.969515242378797</v>
      </c>
      <c r="T730" s="31" t="s">
        <v>463</v>
      </c>
    </row>
    <row r="731" spans="1:20" x14ac:dyDescent="0.25">
      <c r="A731" s="16">
        <v>728</v>
      </c>
      <c r="B731" s="16">
        <v>6069543.4199999999</v>
      </c>
      <c r="C731" s="29">
        <v>581817.92000000004</v>
      </c>
      <c r="D731" s="27" t="s">
        <v>424</v>
      </c>
      <c r="E731" s="15">
        <v>42902</v>
      </c>
      <c r="F731" s="16" t="s">
        <v>32</v>
      </c>
      <c r="G731" s="19" t="s">
        <v>56</v>
      </c>
      <c r="H731" s="16" t="s">
        <v>464</v>
      </c>
      <c r="I731" s="16" t="s">
        <v>32</v>
      </c>
      <c r="J731" s="16" t="s">
        <v>32</v>
      </c>
      <c r="K731" s="16" t="s">
        <v>32</v>
      </c>
      <c r="L731" s="16" t="s">
        <v>32</v>
      </c>
      <c r="M731" s="16" t="s">
        <v>32</v>
      </c>
      <c r="N731" s="16" t="s">
        <v>32</v>
      </c>
      <c r="O731" s="16" t="s">
        <v>32</v>
      </c>
      <c r="P731" s="16" t="s">
        <v>32</v>
      </c>
      <c r="Q731" s="16" t="s">
        <v>32</v>
      </c>
      <c r="R731" s="16">
        <v>1.0004907803800003</v>
      </c>
      <c r="S731" s="16">
        <v>65.873842739647102</v>
      </c>
      <c r="T731" s="31" t="s">
        <v>463</v>
      </c>
    </row>
    <row r="732" spans="1:20" x14ac:dyDescent="0.25">
      <c r="A732" s="16">
        <v>729</v>
      </c>
      <c r="B732" s="16">
        <v>6069406.7800000003</v>
      </c>
      <c r="C732" s="29">
        <v>581756.30000000005</v>
      </c>
      <c r="D732" s="27" t="s">
        <v>424</v>
      </c>
      <c r="E732" s="15">
        <v>42902</v>
      </c>
      <c r="F732" s="16" t="s">
        <v>32</v>
      </c>
      <c r="G732" s="19" t="s">
        <v>56</v>
      </c>
      <c r="H732" s="16" t="s">
        <v>464</v>
      </c>
      <c r="I732" s="16" t="s">
        <v>32</v>
      </c>
      <c r="J732" s="16" t="s">
        <v>32</v>
      </c>
      <c r="K732" s="16" t="s">
        <v>32</v>
      </c>
      <c r="L732" s="16" t="s">
        <v>32</v>
      </c>
      <c r="M732" s="16" t="s">
        <v>32</v>
      </c>
      <c r="N732" s="16" t="s">
        <v>32</v>
      </c>
      <c r="O732" s="16" t="s">
        <v>32</v>
      </c>
      <c r="P732" s="16" t="s">
        <v>32</v>
      </c>
      <c r="Q732" s="16" t="s">
        <v>32</v>
      </c>
      <c r="R732" s="16">
        <v>1.0004907803800003</v>
      </c>
      <c r="S732" s="16">
        <v>90.442823595234728</v>
      </c>
      <c r="T732" s="31" t="s">
        <v>463</v>
      </c>
    </row>
    <row r="733" spans="1:20" x14ac:dyDescent="0.25">
      <c r="A733" s="16">
        <v>730</v>
      </c>
      <c r="B733" s="29">
        <v>6059684.8099999996</v>
      </c>
      <c r="C733" s="29">
        <v>580866.11</v>
      </c>
      <c r="D733" s="27" t="s">
        <v>424</v>
      </c>
      <c r="E733" s="15">
        <v>42893</v>
      </c>
      <c r="F733" s="16" t="s">
        <v>32</v>
      </c>
      <c r="G733" s="19" t="s">
        <v>56</v>
      </c>
      <c r="H733" s="16" t="s">
        <v>465</v>
      </c>
      <c r="I733" s="16" t="s">
        <v>32</v>
      </c>
      <c r="J733" s="16" t="s">
        <v>32</v>
      </c>
      <c r="K733" s="16" t="s">
        <v>32</v>
      </c>
      <c r="L733" s="16" t="s">
        <v>32</v>
      </c>
      <c r="M733" s="16" t="s">
        <v>32</v>
      </c>
      <c r="N733" s="16" t="s">
        <v>32</v>
      </c>
      <c r="O733" s="16" t="s">
        <v>32</v>
      </c>
      <c r="P733" s="16" t="s">
        <v>32</v>
      </c>
      <c r="Q733" s="16" t="s">
        <v>32</v>
      </c>
      <c r="R733" s="16">
        <v>294.80045587686709</v>
      </c>
      <c r="S733" s="16">
        <v>160.15672346980446</v>
      </c>
      <c r="T733" s="31" t="s">
        <v>466</v>
      </c>
    </row>
    <row r="734" spans="1:20" x14ac:dyDescent="0.25">
      <c r="A734" s="16">
        <v>731</v>
      </c>
      <c r="B734" s="29">
        <v>6059632.4699999997</v>
      </c>
      <c r="C734" s="29">
        <v>580787.09</v>
      </c>
      <c r="D734" s="27" t="s">
        <v>424</v>
      </c>
      <c r="E734" s="15">
        <v>42893</v>
      </c>
      <c r="F734" s="16" t="s">
        <v>32</v>
      </c>
      <c r="G734" s="19" t="s">
        <v>56</v>
      </c>
      <c r="H734" s="16" t="s">
        <v>465</v>
      </c>
      <c r="I734" s="16" t="s">
        <v>32</v>
      </c>
      <c r="J734" s="16" t="s">
        <v>32</v>
      </c>
      <c r="K734" s="16" t="s">
        <v>32</v>
      </c>
      <c r="L734" s="16" t="s">
        <v>32</v>
      </c>
      <c r="M734" s="16" t="s">
        <v>32</v>
      </c>
      <c r="N734" s="16" t="s">
        <v>32</v>
      </c>
      <c r="O734" s="16" t="s">
        <v>32</v>
      </c>
      <c r="P734" s="16" t="s">
        <v>32</v>
      </c>
      <c r="Q734" s="16" t="s">
        <v>32</v>
      </c>
      <c r="R734" s="16">
        <v>167.21588746954285</v>
      </c>
      <c r="S734" s="16">
        <v>73.942928556550712</v>
      </c>
      <c r="T734" s="31" t="s">
        <v>466</v>
      </c>
    </row>
    <row r="735" spans="1:20" x14ac:dyDescent="0.25">
      <c r="A735" s="16">
        <v>732</v>
      </c>
      <c r="B735" s="29">
        <v>6059595.1600000001</v>
      </c>
      <c r="C735" s="29">
        <v>580690.13</v>
      </c>
      <c r="D735" s="27" t="s">
        <v>424</v>
      </c>
      <c r="E735" s="15">
        <v>42893</v>
      </c>
      <c r="F735" s="16" t="s">
        <v>32</v>
      </c>
      <c r="G735" s="19" t="s">
        <v>56</v>
      </c>
      <c r="H735" s="16" t="s">
        <v>465</v>
      </c>
      <c r="I735" s="16" t="s">
        <v>32</v>
      </c>
      <c r="J735" s="16" t="s">
        <v>32</v>
      </c>
      <c r="K735" s="16" t="s">
        <v>32</v>
      </c>
      <c r="L735" s="16" t="s">
        <v>32</v>
      </c>
      <c r="M735" s="16" t="s">
        <v>32</v>
      </c>
      <c r="N735" s="16" t="s">
        <v>32</v>
      </c>
      <c r="O735" s="16" t="s">
        <v>32</v>
      </c>
      <c r="P735" s="16" t="s">
        <v>32</v>
      </c>
      <c r="Q735" s="16" t="s">
        <v>32</v>
      </c>
      <c r="R735" s="16">
        <v>180.04873952189155</v>
      </c>
      <c r="S735" s="16">
        <v>50.060392281353096</v>
      </c>
      <c r="T735" s="31" t="s">
        <v>466</v>
      </c>
    </row>
    <row r="736" spans="1:20" x14ac:dyDescent="0.25">
      <c r="A736" s="16">
        <v>733</v>
      </c>
      <c r="B736" s="29">
        <v>6059559.2699999996</v>
      </c>
      <c r="C736" s="29">
        <v>580597.56000000006</v>
      </c>
      <c r="D736" s="27" t="s">
        <v>424</v>
      </c>
      <c r="E736" s="15">
        <v>42893</v>
      </c>
      <c r="F736" s="16" t="s">
        <v>32</v>
      </c>
      <c r="G736" s="19" t="s">
        <v>56</v>
      </c>
      <c r="H736" s="16" t="s">
        <v>465</v>
      </c>
      <c r="I736" s="16" t="s">
        <v>32</v>
      </c>
      <c r="J736" s="16" t="s">
        <v>32</v>
      </c>
      <c r="K736" s="16" t="s">
        <v>32</v>
      </c>
      <c r="L736" s="16" t="s">
        <v>32</v>
      </c>
      <c r="M736" s="16" t="s">
        <v>32</v>
      </c>
      <c r="N736" s="16" t="s">
        <v>32</v>
      </c>
      <c r="O736" s="16" t="s">
        <v>32</v>
      </c>
      <c r="P736" s="16" t="s">
        <v>32</v>
      </c>
      <c r="Q736" s="16" t="s">
        <v>32</v>
      </c>
      <c r="R736" s="16">
        <v>163.51642093260605</v>
      </c>
      <c r="S736" s="16">
        <v>61.445532180795666</v>
      </c>
      <c r="T736" s="31" t="s">
        <v>466</v>
      </c>
    </row>
    <row r="737" spans="1:20" x14ac:dyDescent="0.25">
      <c r="A737" s="16">
        <v>734</v>
      </c>
      <c r="B737" s="29">
        <v>6059525.3799999999</v>
      </c>
      <c r="C737" s="29">
        <v>580502.96</v>
      </c>
      <c r="D737" s="27" t="s">
        <v>424</v>
      </c>
      <c r="E737" s="15">
        <v>42893</v>
      </c>
      <c r="F737" s="16" t="s">
        <v>32</v>
      </c>
      <c r="G737" s="19" t="s">
        <v>56</v>
      </c>
      <c r="H737" s="16" t="s">
        <v>465</v>
      </c>
      <c r="I737" s="16" t="s">
        <v>32</v>
      </c>
      <c r="J737" s="16" t="s">
        <v>32</v>
      </c>
      <c r="K737" s="16" t="s">
        <v>32</v>
      </c>
      <c r="L737" s="16" t="s">
        <v>32</v>
      </c>
      <c r="M737" s="16" t="s">
        <v>32</v>
      </c>
      <c r="N737" s="16" t="s">
        <v>32</v>
      </c>
      <c r="O737" s="16" t="s">
        <v>32</v>
      </c>
      <c r="P737" s="16" t="s">
        <v>32</v>
      </c>
      <c r="Q737" s="16" t="s">
        <v>32</v>
      </c>
      <c r="R737" s="16">
        <v>170.17546069909227</v>
      </c>
      <c r="S737" s="16">
        <v>68.735680066652776</v>
      </c>
      <c r="T737" s="31" t="s">
        <v>466</v>
      </c>
    </row>
    <row r="738" spans="1:20" x14ac:dyDescent="0.25">
      <c r="A738" s="16">
        <v>735</v>
      </c>
      <c r="B738" s="29">
        <v>6059492.25</v>
      </c>
      <c r="C738" s="29">
        <v>580411.05000000005</v>
      </c>
      <c r="D738" s="27" t="s">
        <v>424</v>
      </c>
      <c r="E738" s="15">
        <v>42893</v>
      </c>
      <c r="F738" s="16" t="s">
        <v>32</v>
      </c>
      <c r="G738" s="19" t="s">
        <v>56</v>
      </c>
      <c r="H738" s="16" t="s">
        <v>465</v>
      </c>
      <c r="I738" s="16" t="s">
        <v>32</v>
      </c>
      <c r="J738" s="16" t="s">
        <v>32</v>
      </c>
      <c r="K738" s="16" t="s">
        <v>32</v>
      </c>
      <c r="L738" s="16" t="s">
        <v>32</v>
      </c>
      <c r="M738" s="16" t="s">
        <v>32</v>
      </c>
      <c r="N738" s="16" t="s">
        <v>32</v>
      </c>
      <c r="O738" s="16" t="s">
        <v>32</v>
      </c>
      <c r="P738" s="16" t="s">
        <v>32</v>
      </c>
      <c r="Q738" s="16" t="s">
        <v>32</v>
      </c>
      <c r="R738" s="16">
        <v>266.37523408213821</v>
      </c>
      <c r="S738" s="16">
        <v>125.3284998249478</v>
      </c>
      <c r="T738" s="31" t="s">
        <v>466</v>
      </c>
    </row>
    <row r="739" spans="1:20" x14ac:dyDescent="0.25">
      <c r="A739" s="16">
        <v>736</v>
      </c>
      <c r="B739" s="29">
        <v>6059488.8099999996</v>
      </c>
      <c r="C739" s="29">
        <v>580435</v>
      </c>
      <c r="D739" s="27" t="s">
        <v>424</v>
      </c>
      <c r="E739" s="15">
        <v>42893</v>
      </c>
      <c r="F739" s="16" t="s">
        <v>32</v>
      </c>
      <c r="G739" s="19" t="s">
        <v>56</v>
      </c>
      <c r="H739" s="16" t="s">
        <v>467</v>
      </c>
      <c r="I739" s="16" t="s">
        <v>32</v>
      </c>
      <c r="J739" s="16" t="s">
        <v>32</v>
      </c>
      <c r="K739" s="16" t="s">
        <v>32</v>
      </c>
      <c r="L739" s="16" t="s">
        <v>32</v>
      </c>
      <c r="M739" s="16" t="s">
        <v>32</v>
      </c>
      <c r="N739" s="16" t="s">
        <v>32</v>
      </c>
      <c r="O739" s="16" t="s">
        <v>32</v>
      </c>
      <c r="P739" s="16" t="s">
        <v>32</v>
      </c>
      <c r="Q739" s="16" t="s">
        <v>32</v>
      </c>
      <c r="R739" s="16">
        <v>161.80776901512255</v>
      </c>
      <c r="S739" s="16">
        <v>59.278787258304227</v>
      </c>
      <c r="T739" s="31" t="s">
        <v>466</v>
      </c>
    </row>
    <row r="740" spans="1:20" x14ac:dyDescent="0.25">
      <c r="A740" s="16">
        <v>737</v>
      </c>
      <c r="B740" s="29">
        <v>6059525.1500000004</v>
      </c>
      <c r="C740" s="29">
        <v>580529.07999999996</v>
      </c>
      <c r="D740" s="27" t="s">
        <v>424</v>
      </c>
      <c r="E740" s="15">
        <v>42893</v>
      </c>
      <c r="F740" s="16" t="s">
        <v>32</v>
      </c>
      <c r="G740" s="19" t="s">
        <v>56</v>
      </c>
      <c r="H740" s="16" t="s">
        <v>467</v>
      </c>
      <c r="I740" s="16" t="s">
        <v>32</v>
      </c>
      <c r="J740" s="16" t="s">
        <v>32</v>
      </c>
      <c r="K740" s="16" t="s">
        <v>32</v>
      </c>
      <c r="L740" s="16" t="s">
        <v>32</v>
      </c>
      <c r="M740" s="16" t="s">
        <v>32</v>
      </c>
      <c r="N740" s="16" t="s">
        <v>32</v>
      </c>
      <c r="O740" s="16" t="s">
        <v>32</v>
      </c>
      <c r="P740" s="16" t="s">
        <v>32</v>
      </c>
      <c r="Q740" s="16" t="s">
        <v>32</v>
      </c>
      <c r="R740" s="16">
        <v>173.87492723602907</v>
      </c>
      <c r="S740" s="16">
        <v>61.445532180795666</v>
      </c>
      <c r="T740" s="31" t="s">
        <v>466</v>
      </c>
    </row>
    <row r="741" spans="1:20" x14ac:dyDescent="0.25">
      <c r="A741" s="16">
        <v>738</v>
      </c>
      <c r="B741" s="29">
        <v>6059563.1299999999</v>
      </c>
      <c r="C741" s="29">
        <v>580623.29</v>
      </c>
      <c r="D741" s="27" t="s">
        <v>424</v>
      </c>
      <c r="E741" s="15">
        <v>42893</v>
      </c>
      <c r="F741" s="16" t="s">
        <v>32</v>
      </c>
      <c r="G741" s="19" t="s">
        <v>56</v>
      </c>
      <c r="H741" s="16" t="s">
        <v>467</v>
      </c>
      <c r="I741" s="16" t="s">
        <v>32</v>
      </c>
      <c r="J741" s="16" t="s">
        <v>32</v>
      </c>
      <c r="K741" s="16" t="s">
        <v>32</v>
      </c>
      <c r="L741" s="16" t="s">
        <v>32</v>
      </c>
      <c r="M741" s="16" t="s">
        <v>32</v>
      </c>
      <c r="N741" s="16" t="s">
        <v>32</v>
      </c>
      <c r="O741" s="16" t="s">
        <v>32</v>
      </c>
      <c r="P741" s="16" t="s">
        <v>32</v>
      </c>
      <c r="Q741" s="16" t="s">
        <v>32</v>
      </c>
      <c r="R741" s="16">
        <v>176.84501031369479</v>
      </c>
      <c r="S741" s="16">
        <v>53.340272386434627</v>
      </c>
      <c r="T741" s="31" t="s">
        <v>466</v>
      </c>
    </row>
    <row r="742" spans="1:20" x14ac:dyDescent="0.25">
      <c r="A742" s="16">
        <v>739</v>
      </c>
      <c r="B742" s="29">
        <v>6059595.9100000001</v>
      </c>
      <c r="C742" s="29">
        <v>580718.17000000004</v>
      </c>
      <c r="D742" s="27" t="s">
        <v>424</v>
      </c>
      <c r="E742" s="15">
        <v>42893</v>
      </c>
      <c r="F742" s="16" t="s">
        <v>32</v>
      </c>
      <c r="G742" s="19" t="s">
        <v>56</v>
      </c>
      <c r="H742" s="16" t="s">
        <v>467</v>
      </c>
      <c r="I742" s="16" t="s">
        <v>32</v>
      </c>
      <c r="J742" s="16" t="s">
        <v>32</v>
      </c>
      <c r="K742" s="16" t="s">
        <v>32</v>
      </c>
      <c r="L742" s="16" t="s">
        <v>32</v>
      </c>
      <c r="M742" s="16" t="s">
        <v>32</v>
      </c>
      <c r="N742" s="16" t="s">
        <v>32</v>
      </c>
      <c r="O742" s="16" t="s">
        <v>32</v>
      </c>
      <c r="P742" s="16" t="s">
        <v>32</v>
      </c>
      <c r="Q742" s="16" t="s">
        <v>32</v>
      </c>
      <c r="R742" s="16">
        <v>187.40276495628623</v>
      </c>
      <c r="S742" s="16">
        <v>57.118154451250007</v>
      </c>
      <c r="T742" s="31" t="s">
        <v>466</v>
      </c>
    </row>
    <row r="743" spans="1:20" x14ac:dyDescent="0.25">
      <c r="A743" s="16">
        <v>740</v>
      </c>
      <c r="B743" s="29">
        <v>6059624.3799999999</v>
      </c>
      <c r="C743" s="29">
        <v>580814.17000000004</v>
      </c>
      <c r="D743" s="27" t="s">
        <v>424</v>
      </c>
      <c r="E743" s="15">
        <v>42893</v>
      </c>
      <c r="F743" s="16" t="s">
        <v>32</v>
      </c>
      <c r="G743" s="19" t="s">
        <v>56</v>
      </c>
      <c r="H743" s="16" t="s">
        <v>467</v>
      </c>
      <c r="I743" s="16" t="s">
        <v>32</v>
      </c>
      <c r="J743" s="16" t="s">
        <v>32</v>
      </c>
      <c r="K743" s="16" t="s">
        <v>32</v>
      </c>
      <c r="L743" s="16" t="s">
        <v>32</v>
      </c>
      <c r="M743" s="16" t="s">
        <v>32</v>
      </c>
      <c r="N743" s="16" t="s">
        <v>32</v>
      </c>
      <c r="O743" s="16" t="s">
        <v>32</v>
      </c>
      <c r="P743" s="16" t="s">
        <v>32</v>
      </c>
      <c r="Q743" s="16" t="s">
        <v>32</v>
      </c>
      <c r="R743" s="16">
        <v>160.84174315145825</v>
      </c>
      <c r="S743" s="16">
        <v>62.31071394681819</v>
      </c>
      <c r="T743" s="31" t="s">
        <v>466</v>
      </c>
    </row>
    <row r="744" spans="1:20" x14ac:dyDescent="0.25">
      <c r="A744" s="16">
        <v>741</v>
      </c>
      <c r="B744" s="29">
        <v>6059668.7800000003</v>
      </c>
      <c r="C744" s="29">
        <v>580868.75</v>
      </c>
      <c r="D744" s="27" t="s">
        <v>424</v>
      </c>
      <c r="E744" s="15">
        <v>42893</v>
      </c>
      <c r="F744" s="16" t="s">
        <v>32</v>
      </c>
      <c r="G744" s="19" t="s">
        <v>56</v>
      </c>
      <c r="H744" s="16" t="s">
        <v>467</v>
      </c>
      <c r="I744" s="16" t="s">
        <v>32</v>
      </c>
      <c r="J744" s="16" t="s">
        <v>32</v>
      </c>
      <c r="K744" s="16" t="s">
        <v>32</v>
      </c>
      <c r="L744" s="16" t="s">
        <v>32</v>
      </c>
      <c r="M744" s="16" t="s">
        <v>32</v>
      </c>
      <c r="N744" s="16" t="s">
        <v>32</v>
      </c>
      <c r="O744" s="16" t="s">
        <v>32</v>
      </c>
      <c r="P744" s="16" t="s">
        <v>32</v>
      </c>
      <c r="Q744" s="16" t="s">
        <v>32</v>
      </c>
      <c r="R744" s="16">
        <v>91.746770116032351</v>
      </c>
      <c r="S744" s="16">
        <v>44.782337013122266</v>
      </c>
      <c r="T744" s="31" t="s">
        <v>466</v>
      </c>
    </row>
    <row r="745" spans="1:20" x14ac:dyDescent="0.25">
      <c r="A745" s="16">
        <v>742</v>
      </c>
      <c r="B745" s="29">
        <v>6075151.4000000004</v>
      </c>
      <c r="C745" s="29">
        <v>586714.63</v>
      </c>
      <c r="D745" s="27" t="s">
        <v>424</v>
      </c>
      <c r="E745" s="15">
        <v>42885</v>
      </c>
      <c r="F745" s="16" t="s">
        <v>32</v>
      </c>
      <c r="G745" s="19" t="s">
        <v>56</v>
      </c>
      <c r="H745" s="16" t="s">
        <v>468</v>
      </c>
      <c r="I745" s="16" t="s">
        <v>32</v>
      </c>
      <c r="J745" s="16" t="s">
        <v>32</v>
      </c>
      <c r="K745" s="16" t="s">
        <v>32</v>
      </c>
      <c r="L745" s="16" t="s">
        <v>32</v>
      </c>
      <c r="M745" s="16" t="s">
        <v>32</v>
      </c>
      <c r="N745" s="16" t="s">
        <v>32</v>
      </c>
      <c r="O745" s="16" t="s">
        <v>32</v>
      </c>
      <c r="P745" s="16" t="s">
        <v>32</v>
      </c>
      <c r="Q745" s="16" t="s">
        <v>32</v>
      </c>
      <c r="R745" s="16">
        <v>-2584.5434685859059</v>
      </c>
      <c r="S745" s="16">
        <v>232.34904596066119</v>
      </c>
      <c r="T745" s="31" t="s">
        <v>469</v>
      </c>
    </row>
    <row r="746" spans="1:20" x14ac:dyDescent="0.25">
      <c r="A746" s="16">
        <v>743</v>
      </c>
      <c r="B746" s="29">
        <v>6075099.8600000003</v>
      </c>
      <c r="C746" s="29">
        <v>586794.23</v>
      </c>
      <c r="D746" s="27" t="s">
        <v>424</v>
      </c>
      <c r="E746" s="15">
        <v>42885</v>
      </c>
      <c r="F746" s="16" t="s">
        <v>32</v>
      </c>
      <c r="G746" s="19" t="s">
        <v>56</v>
      </c>
      <c r="H746" s="16" t="s">
        <v>468</v>
      </c>
      <c r="I746" s="16" t="s">
        <v>32</v>
      </c>
      <c r="J746" s="16" t="s">
        <v>32</v>
      </c>
      <c r="K746" s="16" t="s">
        <v>32</v>
      </c>
      <c r="L746" s="16" t="s">
        <v>32</v>
      </c>
      <c r="M746" s="16" t="s">
        <v>32</v>
      </c>
      <c r="N746" s="16" t="s">
        <v>32</v>
      </c>
      <c r="O746" s="16" t="s">
        <v>32</v>
      </c>
      <c r="P746" s="16" t="s">
        <v>32</v>
      </c>
      <c r="Q746" s="16" t="s">
        <v>32</v>
      </c>
      <c r="R746" s="16">
        <v>-2264.9842332732437</v>
      </c>
      <c r="S746" s="16">
        <v>220.24490595611289</v>
      </c>
      <c r="T746" s="31" t="s">
        <v>469</v>
      </c>
    </row>
    <row r="747" spans="1:20" x14ac:dyDescent="0.25">
      <c r="A747" s="16">
        <v>744</v>
      </c>
      <c r="B747" s="29">
        <v>6075072.1500000004</v>
      </c>
      <c r="C747" s="29">
        <v>586881.05000000005</v>
      </c>
      <c r="D747" s="27" t="s">
        <v>424</v>
      </c>
      <c r="E747" s="15">
        <v>42885</v>
      </c>
      <c r="F747" s="16" t="s">
        <v>32</v>
      </c>
      <c r="G747" s="19" t="s">
        <v>56</v>
      </c>
      <c r="H747" s="16" t="s">
        <v>468</v>
      </c>
      <c r="I747" s="16" t="s">
        <v>32</v>
      </c>
      <c r="J747" s="16" t="s">
        <v>32</v>
      </c>
      <c r="K747" s="16" t="s">
        <v>32</v>
      </c>
      <c r="L747" s="16" t="s">
        <v>32</v>
      </c>
      <c r="M747" s="16" t="s">
        <v>32</v>
      </c>
      <c r="N747" s="16" t="s">
        <v>32</v>
      </c>
      <c r="O747" s="16" t="s">
        <v>32</v>
      </c>
      <c r="P747" s="16" t="s">
        <v>32</v>
      </c>
      <c r="Q747" s="16" t="s">
        <v>32</v>
      </c>
      <c r="R747" s="16">
        <v>-1676.4718206078387</v>
      </c>
      <c r="S747" s="16">
        <v>147.58620689655172</v>
      </c>
      <c r="T747" s="31" t="s">
        <v>469</v>
      </c>
    </row>
    <row r="748" spans="1:20" x14ac:dyDescent="0.25">
      <c r="A748" s="16">
        <v>745</v>
      </c>
      <c r="B748" s="16">
        <v>6075081.3600000003</v>
      </c>
      <c r="C748" s="16">
        <v>586860.27</v>
      </c>
      <c r="D748" s="27" t="s">
        <v>424</v>
      </c>
      <c r="E748" s="15">
        <v>42885</v>
      </c>
      <c r="F748" s="16" t="s">
        <v>32</v>
      </c>
      <c r="G748" s="19" t="s">
        <v>56</v>
      </c>
      <c r="H748" s="16" t="s">
        <v>470</v>
      </c>
      <c r="I748" s="16" t="s">
        <v>32</v>
      </c>
      <c r="J748" s="16" t="s">
        <v>32</v>
      </c>
      <c r="K748" s="16" t="s">
        <v>32</v>
      </c>
      <c r="L748" s="16" t="s">
        <v>32</v>
      </c>
      <c r="M748" s="16" t="s">
        <v>32</v>
      </c>
      <c r="N748" s="16" t="s">
        <v>32</v>
      </c>
      <c r="O748" s="16" t="s">
        <v>32</v>
      </c>
      <c r="P748" s="16" t="s">
        <v>32</v>
      </c>
      <c r="Q748" s="16" t="s">
        <v>32</v>
      </c>
      <c r="R748" s="16">
        <v>-1634.005625009878</v>
      </c>
      <c r="S748" s="16">
        <v>148.7551139684395</v>
      </c>
      <c r="T748" s="31" t="s">
        <v>469</v>
      </c>
    </row>
    <row r="749" spans="1:20" x14ac:dyDescent="0.25">
      <c r="A749" s="16">
        <v>746</v>
      </c>
      <c r="B749" s="16">
        <v>6075111.7400000002</v>
      </c>
      <c r="C749" s="16">
        <v>586772.92000000004</v>
      </c>
      <c r="D749" s="27" t="s">
        <v>424</v>
      </c>
      <c r="E749" s="15">
        <v>42885</v>
      </c>
      <c r="F749" s="16" t="s">
        <v>32</v>
      </c>
      <c r="G749" s="19" t="s">
        <v>56</v>
      </c>
      <c r="H749" s="16" t="s">
        <v>470</v>
      </c>
      <c r="I749" s="16" t="s">
        <v>32</v>
      </c>
      <c r="J749" s="16" t="s">
        <v>32</v>
      </c>
      <c r="K749" s="16" t="s">
        <v>32</v>
      </c>
      <c r="L749" s="16" t="s">
        <v>32</v>
      </c>
      <c r="M749" s="16" t="s">
        <v>32</v>
      </c>
      <c r="N749" s="16" t="s">
        <v>32</v>
      </c>
      <c r="O749" s="16" t="s">
        <v>32</v>
      </c>
      <c r="P749" s="16" t="s">
        <v>32</v>
      </c>
      <c r="Q749" s="16" t="s">
        <v>32</v>
      </c>
      <c r="R749" s="16">
        <v>-2497.4203578737224</v>
      </c>
      <c r="S749" s="16">
        <v>233.01195336711106</v>
      </c>
      <c r="T749" s="31" t="s">
        <v>469</v>
      </c>
    </row>
    <row r="750" spans="1:20" x14ac:dyDescent="0.25">
      <c r="A750" s="16">
        <v>747</v>
      </c>
      <c r="B750" s="16">
        <v>6075181.2599999998</v>
      </c>
      <c r="C750" s="16">
        <v>586679.12</v>
      </c>
      <c r="D750" s="27" t="s">
        <v>424</v>
      </c>
      <c r="E750" s="15">
        <v>42885</v>
      </c>
      <c r="F750" s="16" t="s">
        <v>32</v>
      </c>
      <c r="G750" s="19" t="s">
        <v>56</v>
      </c>
      <c r="H750" s="16" t="s">
        <v>470</v>
      </c>
      <c r="I750" s="16" t="s">
        <v>32</v>
      </c>
      <c r="J750" s="16" t="s">
        <v>32</v>
      </c>
      <c r="K750" s="16" t="s">
        <v>32</v>
      </c>
      <c r="L750" s="16" t="s">
        <v>32</v>
      </c>
      <c r="M750" s="16" t="s">
        <v>32</v>
      </c>
      <c r="N750" s="16" t="s">
        <v>32</v>
      </c>
      <c r="O750" s="16" t="s">
        <v>32</v>
      </c>
      <c r="P750" s="16" t="s">
        <v>32</v>
      </c>
      <c r="Q750" s="16" t="s">
        <v>32</v>
      </c>
      <c r="R750" s="16">
        <v>-3155.5195772159882</v>
      </c>
      <c r="S750" s="16">
        <v>300.58581504702198</v>
      </c>
      <c r="T750" s="31" t="s">
        <v>469</v>
      </c>
    </row>
    <row r="751" spans="1:20" x14ac:dyDescent="0.25">
      <c r="A751" s="16">
        <v>748</v>
      </c>
      <c r="B751" s="16">
        <v>6066817.6100000003</v>
      </c>
      <c r="C751" s="16">
        <v>585769.61</v>
      </c>
      <c r="D751" s="27" t="s">
        <v>424</v>
      </c>
      <c r="E751" s="15">
        <v>42898</v>
      </c>
      <c r="F751" s="16" t="s">
        <v>32</v>
      </c>
      <c r="G751" s="19" t="s">
        <v>56</v>
      </c>
      <c r="H751" s="16" t="s">
        <v>96</v>
      </c>
      <c r="I751" s="16" t="s">
        <v>32</v>
      </c>
      <c r="J751" s="16" t="s">
        <v>32</v>
      </c>
      <c r="K751" s="16" t="s">
        <v>32</v>
      </c>
      <c r="L751" s="16" t="s">
        <v>32</v>
      </c>
      <c r="M751" s="16" t="s">
        <v>32</v>
      </c>
      <c r="N751" s="16" t="s">
        <v>32</v>
      </c>
      <c r="O751" s="16" t="s">
        <v>32</v>
      </c>
      <c r="P751" s="16" t="s">
        <v>32</v>
      </c>
      <c r="Q751" s="16" t="s">
        <v>32</v>
      </c>
      <c r="R751" s="16">
        <v>109.22663298648922</v>
      </c>
      <c r="S751" s="16">
        <v>85.334697431682557</v>
      </c>
      <c r="T751" s="31" t="s">
        <v>225</v>
      </c>
    </row>
    <row r="752" spans="1:20" x14ac:dyDescent="0.25">
      <c r="A752" s="16">
        <v>749</v>
      </c>
      <c r="B752" s="16">
        <v>6066932.6799999997</v>
      </c>
      <c r="C752" s="16">
        <v>585868.38</v>
      </c>
      <c r="D752" s="27" t="s">
        <v>424</v>
      </c>
      <c r="E752" s="15">
        <v>42898</v>
      </c>
      <c r="F752" s="16" t="s">
        <v>32</v>
      </c>
      <c r="G752" s="19" t="s">
        <v>56</v>
      </c>
      <c r="H752" s="16" t="s">
        <v>96</v>
      </c>
      <c r="I752" s="16" t="s">
        <v>32</v>
      </c>
      <c r="J752" s="16" t="s">
        <v>32</v>
      </c>
      <c r="K752" s="16" t="s">
        <v>32</v>
      </c>
      <c r="L752" s="16" t="s">
        <v>32</v>
      </c>
      <c r="M752" s="16" t="s">
        <v>32</v>
      </c>
      <c r="N752" s="16" t="s">
        <v>32</v>
      </c>
      <c r="O752" s="16" t="s">
        <v>32</v>
      </c>
      <c r="P752" s="16" t="s">
        <v>32</v>
      </c>
      <c r="Q752" s="16" t="s">
        <v>32</v>
      </c>
      <c r="R752" s="16">
        <v>103.65409915706817</v>
      </c>
      <c r="S752" s="16">
        <v>74.369406912229394</v>
      </c>
      <c r="T752" s="31" t="s">
        <v>225</v>
      </c>
    </row>
    <row r="753" spans="1:20" x14ac:dyDescent="0.25">
      <c r="A753" s="16">
        <v>750</v>
      </c>
      <c r="B753" s="16">
        <v>6072080.8799999999</v>
      </c>
      <c r="C753" s="16">
        <v>589034.87</v>
      </c>
      <c r="D753" s="27" t="s">
        <v>424</v>
      </c>
      <c r="E753" s="15">
        <v>42898</v>
      </c>
      <c r="F753" s="16" t="s">
        <v>32</v>
      </c>
      <c r="G753" s="19" t="s">
        <v>56</v>
      </c>
      <c r="H753" s="16" t="s">
        <v>96</v>
      </c>
      <c r="I753" s="16" t="s">
        <v>32</v>
      </c>
      <c r="J753" s="16" t="s">
        <v>32</v>
      </c>
      <c r="K753" s="16" t="s">
        <v>32</v>
      </c>
      <c r="L753" s="16" t="s">
        <v>32</v>
      </c>
      <c r="M753" s="16" t="s">
        <v>32</v>
      </c>
      <c r="N753" s="16" t="s">
        <v>32</v>
      </c>
      <c r="O753" s="16" t="s">
        <v>32</v>
      </c>
      <c r="P753" s="16" t="s">
        <v>32</v>
      </c>
      <c r="Q753" s="16" t="s">
        <v>32</v>
      </c>
      <c r="R753" s="16">
        <v>87.853379228220987</v>
      </c>
      <c r="S753" s="16">
        <v>84.916813908291985</v>
      </c>
      <c r="T753" s="31" t="s">
        <v>225</v>
      </c>
    </row>
    <row r="754" spans="1:20" x14ac:dyDescent="0.25">
      <c r="A754" s="16">
        <v>751</v>
      </c>
      <c r="B754" s="16">
        <v>6067142.3799999999</v>
      </c>
      <c r="C754" s="16">
        <v>586067.81999999995</v>
      </c>
      <c r="D754" s="27" t="s">
        <v>424</v>
      </c>
      <c r="E754" s="15">
        <v>42898</v>
      </c>
      <c r="F754" s="16" t="s">
        <v>32</v>
      </c>
      <c r="G754" s="19" t="s">
        <v>56</v>
      </c>
      <c r="H754" s="16" t="s">
        <v>96</v>
      </c>
      <c r="I754" s="16" t="s">
        <v>32</v>
      </c>
      <c r="J754" s="16" t="s">
        <v>32</v>
      </c>
      <c r="K754" s="16" t="s">
        <v>32</v>
      </c>
      <c r="L754" s="16" t="s">
        <v>32</v>
      </c>
      <c r="M754" s="16" t="s">
        <v>32</v>
      </c>
      <c r="N754" s="16" t="s">
        <v>32</v>
      </c>
      <c r="O754" s="16" t="s">
        <v>32</v>
      </c>
      <c r="P754" s="16" t="s">
        <v>32</v>
      </c>
      <c r="Q754" s="16" t="s">
        <v>32</v>
      </c>
      <c r="R754" s="16">
        <v>103.35691673908352</v>
      </c>
      <c r="S754" s="16">
        <v>81.847531477871797</v>
      </c>
      <c r="T754" s="31" t="s">
        <v>225</v>
      </c>
    </row>
    <row r="755" spans="1:20" x14ac:dyDescent="0.25">
      <c r="A755" s="16">
        <v>752</v>
      </c>
      <c r="B755" s="16">
        <v>6067268.4699999997</v>
      </c>
      <c r="C755" s="16">
        <v>586160.4</v>
      </c>
      <c r="D755" s="27" t="s">
        <v>424</v>
      </c>
      <c r="E755" s="15">
        <v>42898</v>
      </c>
      <c r="F755" s="16" t="s">
        <v>32</v>
      </c>
      <c r="G755" s="19" t="s">
        <v>56</v>
      </c>
      <c r="H755" s="16" t="s">
        <v>96</v>
      </c>
      <c r="I755" s="16" t="s">
        <v>32</v>
      </c>
      <c r="J755" s="16" t="s">
        <v>32</v>
      </c>
      <c r="K755" s="16" t="s">
        <v>32</v>
      </c>
      <c r="L755" s="16" t="s">
        <v>32</v>
      </c>
      <c r="M755" s="16" t="s">
        <v>32</v>
      </c>
      <c r="N755" s="16" t="s">
        <v>32</v>
      </c>
      <c r="O755" s="16" t="s">
        <v>32</v>
      </c>
      <c r="P755" s="16" t="s">
        <v>32</v>
      </c>
      <c r="Q755" s="16" t="s">
        <v>32</v>
      </c>
      <c r="R755" s="16">
        <v>135.45624610420199</v>
      </c>
      <c r="S755" s="16">
        <v>140.78759436849623</v>
      </c>
      <c r="T755" s="31" t="s">
        <v>225</v>
      </c>
    </row>
    <row r="756" spans="1:20" x14ac:dyDescent="0.25">
      <c r="A756" s="16">
        <v>753</v>
      </c>
      <c r="B756" s="16">
        <v>6067384.0300000003</v>
      </c>
      <c r="C756" s="16">
        <v>586255.87</v>
      </c>
      <c r="D756" s="27" t="s">
        <v>424</v>
      </c>
      <c r="E756" s="15">
        <v>42898</v>
      </c>
      <c r="F756" s="16" t="s">
        <v>32</v>
      </c>
      <c r="G756" s="19" t="s">
        <v>56</v>
      </c>
      <c r="H756" s="16" t="s">
        <v>96</v>
      </c>
      <c r="I756" s="16" t="s">
        <v>32</v>
      </c>
      <c r="J756" s="16" t="s">
        <v>32</v>
      </c>
      <c r="K756" s="16" t="s">
        <v>32</v>
      </c>
      <c r="L756" s="16" t="s">
        <v>32</v>
      </c>
      <c r="M756" s="16" t="s">
        <v>32</v>
      </c>
      <c r="N756" s="16" t="s">
        <v>32</v>
      </c>
      <c r="O756" s="16" t="s">
        <v>32</v>
      </c>
      <c r="P756" s="16" t="s">
        <v>32</v>
      </c>
      <c r="Q756" s="16" t="s">
        <v>32</v>
      </c>
      <c r="R756" s="16">
        <v>79.138839435878893</v>
      </c>
      <c r="S756" s="16">
        <v>74.474597021016123</v>
      </c>
      <c r="T756" s="31" t="s">
        <v>225</v>
      </c>
    </row>
    <row r="757" spans="1:20" x14ac:dyDescent="0.25">
      <c r="A757" s="16">
        <v>754</v>
      </c>
      <c r="B757" s="16">
        <v>6067497.5800000001</v>
      </c>
      <c r="C757" s="16">
        <v>586347.55000000005</v>
      </c>
      <c r="D757" s="27" t="s">
        <v>424</v>
      </c>
      <c r="E757" s="15">
        <v>42898</v>
      </c>
      <c r="F757" s="16" t="s">
        <v>32</v>
      </c>
      <c r="G757" s="19" t="s">
        <v>56</v>
      </c>
      <c r="H757" s="16" t="s">
        <v>96</v>
      </c>
      <c r="I757" s="16" t="s">
        <v>32</v>
      </c>
      <c r="J757" s="16" t="s">
        <v>32</v>
      </c>
      <c r="K757" s="16" t="s">
        <v>32</v>
      </c>
      <c r="L757" s="16" t="s">
        <v>32</v>
      </c>
      <c r="M757" s="16" t="s">
        <v>32</v>
      </c>
      <c r="N757" s="16" t="s">
        <v>32</v>
      </c>
      <c r="O757" s="16" t="s">
        <v>32</v>
      </c>
      <c r="P757" s="16" t="s">
        <v>32</v>
      </c>
      <c r="Q757" s="16" t="s">
        <v>32</v>
      </c>
      <c r="R757" s="16">
        <v>78.625083090802818</v>
      </c>
      <c r="S757" s="16">
        <v>61.385648608403841</v>
      </c>
      <c r="T757" s="31" t="s">
        <v>225</v>
      </c>
    </row>
    <row r="758" spans="1:20" x14ac:dyDescent="0.25">
      <c r="A758" s="16">
        <v>755</v>
      </c>
      <c r="B758" s="16">
        <v>6067594.0499999998</v>
      </c>
      <c r="C758" s="16">
        <v>586457.80000000005</v>
      </c>
      <c r="D758" s="27" t="s">
        <v>424</v>
      </c>
      <c r="E758" s="15">
        <v>42898</v>
      </c>
      <c r="F758" s="16" t="s">
        <v>32</v>
      </c>
      <c r="G758" s="19" t="s">
        <v>56</v>
      </c>
      <c r="H758" s="16" t="s">
        <v>96</v>
      </c>
      <c r="I758" s="16" t="s">
        <v>32</v>
      </c>
      <c r="J758" s="16" t="s">
        <v>32</v>
      </c>
      <c r="K758" s="16" t="s">
        <v>32</v>
      </c>
      <c r="L758" s="16" t="s">
        <v>32</v>
      </c>
      <c r="M758" s="16" t="s">
        <v>32</v>
      </c>
      <c r="N758" s="16" t="s">
        <v>32</v>
      </c>
      <c r="O758" s="16" t="s">
        <v>32</v>
      </c>
      <c r="P758" s="16" t="s">
        <v>32</v>
      </c>
      <c r="Q758" s="16" t="s">
        <v>32</v>
      </c>
      <c r="R758" s="16">
        <v>97.037880061936178</v>
      </c>
      <c r="S758" s="16">
        <v>86.594514897801361</v>
      </c>
      <c r="T758" s="31" t="s">
        <v>225</v>
      </c>
    </row>
    <row r="759" spans="1:20" x14ac:dyDescent="0.25">
      <c r="A759" s="16">
        <v>756</v>
      </c>
      <c r="B759" s="16">
        <v>6067715.54</v>
      </c>
      <c r="C759" s="16">
        <v>586553.68999999994</v>
      </c>
      <c r="D759" s="27" t="s">
        <v>424</v>
      </c>
      <c r="E759" s="15">
        <v>42898</v>
      </c>
      <c r="F759" s="16" t="s">
        <v>32</v>
      </c>
      <c r="G759" s="19" t="s">
        <v>56</v>
      </c>
      <c r="H759" s="16" t="s">
        <v>96</v>
      </c>
      <c r="I759" s="16" t="s">
        <v>32</v>
      </c>
      <c r="J759" s="16" t="s">
        <v>32</v>
      </c>
      <c r="K759" s="16" t="s">
        <v>32</v>
      </c>
      <c r="L759" s="16" t="s">
        <v>32</v>
      </c>
      <c r="M759" s="16" t="s">
        <v>32</v>
      </c>
      <c r="N759" s="16" t="s">
        <v>32</v>
      </c>
      <c r="O759" s="16" t="s">
        <v>32</v>
      </c>
      <c r="P759" s="16" t="s">
        <v>32</v>
      </c>
      <c r="Q759" s="16" t="s">
        <v>32</v>
      </c>
      <c r="R759" s="16">
        <v>92.259499604340817</v>
      </c>
      <c r="S759" s="16">
        <v>76.406924909824724</v>
      </c>
      <c r="T759" s="31" t="s">
        <v>225</v>
      </c>
    </row>
    <row r="760" spans="1:20" x14ac:dyDescent="0.25">
      <c r="A760" s="16">
        <v>757</v>
      </c>
      <c r="B760" s="16">
        <v>6067829.25</v>
      </c>
      <c r="C760" s="16">
        <v>586644.59</v>
      </c>
      <c r="D760" s="27" t="s">
        <v>424</v>
      </c>
      <c r="E760" s="15">
        <v>42898</v>
      </c>
      <c r="F760" s="16" t="s">
        <v>32</v>
      </c>
      <c r="G760" s="19" t="s">
        <v>56</v>
      </c>
      <c r="H760" s="16" t="s">
        <v>96</v>
      </c>
      <c r="I760" s="16" t="s">
        <v>32</v>
      </c>
      <c r="J760" s="16" t="s">
        <v>32</v>
      </c>
      <c r="K760" s="16" t="s">
        <v>32</v>
      </c>
      <c r="L760" s="16" t="s">
        <v>32</v>
      </c>
      <c r="M760" s="16" t="s">
        <v>32</v>
      </c>
      <c r="N760" s="16" t="s">
        <v>32</v>
      </c>
      <c r="O760" s="16" t="s">
        <v>32</v>
      </c>
      <c r="P760" s="16" t="s">
        <v>32</v>
      </c>
      <c r="Q760" s="16" t="s">
        <v>32</v>
      </c>
      <c r="R760" s="16">
        <v>2.2224643043799963</v>
      </c>
      <c r="S760" s="16">
        <v>84.79653513505076</v>
      </c>
      <c r="T760" s="31" t="s">
        <v>225</v>
      </c>
    </row>
    <row r="761" spans="1:20" x14ac:dyDescent="0.25">
      <c r="A761" s="16">
        <v>758</v>
      </c>
      <c r="B761" s="16">
        <v>6067944.4500000002</v>
      </c>
      <c r="C761" s="16">
        <v>586749.98</v>
      </c>
      <c r="D761" s="27" t="s">
        <v>424</v>
      </c>
      <c r="E761" s="15">
        <v>42898</v>
      </c>
      <c r="F761" s="16" t="s">
        <v>32</v>
      </c>
      <c r="G761" s="19" t="s">
        <v>56</v>
      </c>
      <c r="H761" s="16" t="s">
        <v>96</v>
      </c>
      <c r="I761" s="16" t="s">
        <v>32</v>
      </c>
      <c r="J761" s="16" t="s">
        <v>32</v>
      </c>
      <c r="K761" s="16" t="s">
        <v>32</v>
      </c>
      <c r="L761" s="16" t="s">
        <v>32</v>
      </c>
      <c r="M761" s="16" t="s">
        <v>32</v>
      </c>
      <c r="N761" s="16" t="s">
        <v>32</v>
      </c>
      <c r="O761" s="16" t="s">
        <v>32</v>
      </c>
      <c r="P761" s="16" t="s">
        <v>32</v>
      </c>
      <c r="Q761" s="16" t="s">
        <v>32</v>
      </c>
      <c r="R761" s="16">
        <v>2.2224643043799963</v>
      </c>
      <c r="S761" s="16">
        <v>50.274234973383386</v>
      </c>
      <c r="T761" s="31" t="s">
        <v>225</v>
      </c>
    </row>
    <row r="762" spans="1:20" x14ac:dyDescent="0.25">
      <c r="A762" s="16">
        <v>759</v>
      </c>
      <c r="B762" s="16">
        <v>6068054.5</v>
      </c>
      <c r="C762" s="16">
        <v>586844.17000000004</v>
      </c>
      <c r="D762" s="27" t="s">
        <v>424</v>
      </c>
      <c r="E762" s="15">
        <v>42898</v>
      </c>
      <c r="F762" s="16" t="s">
        <v>32</v>
      </c>
      <c r="G762" s="19" t="s">
        <v>56</v>
      </c>
      <c r="H762" s="16" t="s">
        <v>96</v>
      </c>
      <c r="I762" s="16" t="s">
        <v>32</v>
      </c>
      <c r="J762" s="16" t="s">
        <v>32</v>
      </c>
      <c r="K762" s="16" t="s">
        <v>32</v>
      </c>
      <c r="L762" s="16" t="s">
        <v>32</v>
      </c>
      <c r="M762" s="16" t="s">
        <v>32</v>
      </c>
      <c r="N762" s="16" t="s">
        <v>32</v>
      </c>
      <c r="O762" s="16" t="s">
        <v>32</v>
      </c>
      <c r="P762" s="16" t="s">
        <v>32</v>
      </c>
      <c r="Q762" s="16" t="s">
        <v>32</v>
      </c>
      <c r="R762" s="16">
        <v>2.2224643043799963</v>
      </c>
      <c r="S762" s="16">
        <v>95.628277698141119</v>
      </c>
      <c r="T762" s="31" t="s">
        <v>225</v>
      </c>
    </row>
    <row r="763" spans="1:20" x14ac:dyDescent="0.25">
      <c r="A763" s="16">
        <v>760</v>
      </c>
      <c r="B763" s="16">
        <v>6068168.9199999999</v>
      </c>
      <c r="C763" s="16">
        <v>586949.06999999995</v>
      </c>
      <c r="D763" s="27" t="s">
        <v>424</v>
      </c>
      <c r="E763" s="15">
        <v>42898</v>
      </c>
      <c r="F763" s="16" t="s">
        <v>32</v>
      </c>
      <c r="G763" s="19" t="s">
        <v>56</v>
      </c>
      <c r="H763" s="16" t="s">
        <v>96</v>
      </c>
      <c r="I763" s="16" t="s">
        <v>32</v>
      </c>
      <c r="J763" s="16" t="s">
        <v>32</v>
      </c>
      <c r="K763" s="16" t="s">
        <v>32</v>
      </c>
      <c r="L763" s="16" t="s">
        <v>32</v>
      </c>
      <c r="M763" s="16" t="s">
        <v>32</v>
      </c>
      <c r="N763" s="16" t="s">
        <v>32</v>
      </c>
      <c r="O763" s="16" t="s">
        <v>32</v>
      </c>
      <c r="P763" s="16" t="s">
        <v>32</v>
      </c>
      <c r="Q763" s="16" t="s">
        <v>32</v>
      </c>
      <c r="R763" s="16">
        <v>2.2224643043799963</v>
      </c>
      <c r="S763" s="16">
        <v>91.817996327280156</v>
      </c>
      <c r="T763" s="31" t="s">
        <v>225</v>
      </c>
    </row>
    <row r="764" spans="1:20" x14ac:dyDescent="0.25">
      <c r="A764" s="16">
        <v>761</v>
      </c>
      <c r="B764" s="16">
        <v>6068280.3899999997</v>
      </c>
      <c r="C764" s="16">
        <v>587045.11</v>
      </c>
      <c r="D764" s="27" t="s">
        <v>424</v>
      </c>
      <c r="E764" s="15">
        <v>42898</v>
      </c>
      <c r="F764" s="16" t="s">
        <v>32</v>
      </c>
      <c r="G764" s="19" t="s">
        <v>56</v>
      </c>
      <c r="H764" s="16" t="s">
        <v>96</v>
      </c>
      <c r="I764" s="16" t="s">
        <v>32</v>
      </c>
      <c r="J764" s="16" t="s">
        <v>32</v>
      </c>
      <c r="K764" s="16" t="s">
        <v>32</v>
      </c>
      <c r="L764" s="16" t="s">
        <v>32</v>
      </c>
      <c r="M764" s="16" t="s">
        <v>32</v>
      </c>
      <c r="N764" s="16" t="s">
        <v>32</v>
      </c>
      <c r="O764" s="16" t="s">
        <v>32</v>
      </c>
      <c r="P764" s="16" t="s">
        <v>32</v>
      </c>
      <c r="Q764" s="16" t="s">
        <v>32</v>
      </c>
      <c r="R764" s="16">
        <v>2.2224643043799963</v>
      </c>
      <c r="S764" s="16">
        <v>51.009997959600085</v>
      </c>
      <c r="T764" s="31" t="s">
        <v>225</v>
      </c>
    </row>
    <row r="765" spans="1:20" x14ac:dyDescent="0.25">
      <c r="A765" s="16">
        <v>762</v>
      </c>
      <c r="B765" s="16">
        <v>6068394.9699999997</v>
      </c>
      <c r="C765" s="16">
        <v>587134.14</v>
      </c>
      <c r="D765" s="27" t="s">
        <v>424</v>
      </c>
      <c r="E765" s="15">
        <v>42898</v>
      </c>
      <c r="F765" s="16" t="s">
        <v>32</v>
      </c>
      <c r="G765" s="19" t="s">
        <v>56</v>
      </c>
      <c r="H765" s="16" t="s">
        <v>96</v>
      </c>
      <c r="I765" s="16" t="s">
        <v>32</v>
      </c>
      <c r="J765" s="16" t="s">
        <v>32</v>
      </c>
      <c r="K765" s="16" t="s">
        <v>32</v>
      </c>
      <c r="L765" s="16" t="s">
        <v>32</v>
      </c>
      <c r="M765" s="16" t="s">
        <v>32</v>
      </c>
      <c r="N765" s="16" t="s">
        <v>32</v>
      </c>
      <c r="O765" s="16" t="s">
        <v>32</v>
      </c>
      <c r="P765" s="16" t="s">
        <v>32</v>
      </c>
      <c r="Q765" s="16" t="s">
        <v>32</v>
      </c>
      <c r="R765" s="16">
        <v>2.2224643043799963</v>
      </c>
      <c r="S765" s="16">
        <v>79.688310126915169</v>
      </c>
      <c r="T765" s="31" t="s">
        <v>225</v>
      </c>
    </row>
    <row r="766" spans="1:20" x14ac:dyDescent="0.25">
      <c r="A766" s="16">
        <v>763</v>
      </c>
      <c r="B766" s="16">
        <v>6068508.1600000001</v>
      </c>
      <c r="C766" s="16">
        <v>587242.55000000005</v>
      </c>
      <c r="D766" s="27" t="s">
        <v>424</v>
      </c>
      <c r="E766" s="15">
        <v>42898</v>
      </c>
      <c r="F766" s="16" t="s">
        <v>32</v>
      </c>
      <c r="G766" s="19" t="s">
        <v>56</v>
      </c>
      <c r="H766" s="16" t="s">
        <v>96</v>
      </c>
      <c r="I766" s="16" t="s">
        <v>32</v>
      </c>
      <c r="J766" s="16" t="s">
        <v>32</v>
      </c>
      <c r="K766" s="16" t="s">
        <v>32</v>
      </c>
      <c r="L766" s="16" t="s">
        <v>32</v>
      </c>
      <c r="M766" s="16" t="s">
        <v>32</v>
      </c>
      <c r="N766" s="16" t="s">
        <v>32</v>
      </c>
      <c r="O766" s="16" t="s">
        <v>32</v>
      </c>
      <c r="P766" s="16" t="s">
        <v>32</v>
      </c>
      <c r="Q766" s="16" t="s">
        <v>32</v>
      </c>
      <c r="R766" s="16">
        <v>2.2224643043799963</v>
      </c>
      <c r="S766" s="16">
        <v>96.918996123240163</v>
      </c>
      <c r="T766" s="31" t="s">
        <v>225</v>
      </c>
    </row>
    <row r="767" spans="1:20" x14ac:dyDescent="0.25">
      <c r="A767" s="16">
        <v>764</v>
      </c>
      <c r="B767" s="16">
        <v>6068602.0599999996</v>
      </c>
      <c r="C767" s="16">
        <v>587332.66</v>
      </c>
      <c r="D767" s="27" t="s">
        <v>424</v>
      </c>
      <c r="E767" s="15">
        <v>42898</v>
      </c>
      <c r="F767" s="16" t="s">
        <v>32</v>
      </c>
      <c r="G767" s="19" t="s">
        <v>56</v>
      </c>
      <c r="H767" s="16" t="s">
        <v>96</v>
      </c>
      <c r="I767" s="16" t="s">
        <v>32</v>
      </c>
      <c r="J767" s="16" t="s">
        <v>32</v>
      </c>
      <c r="K767" s="16" t="s">
        <v>32</v>
      </c>
      <c r="L767" s="16" t="s">
        <v>32</v>
      </c>
      <c r="M767" s="16" t="s">
        <v>32</v>
      </c>
      <c r="N767" s="16" t="s">
        <v>32</v>
      </c>
      <c r="O767" s="16" t="s">
        <v>32</v>
      </c>
      <c r="P767" s="16" t="s">
        <v>32</v>
      </c>
      <c r="Q767" s="16" t="s">
        <v>32</v>
      </c>
      <c r="R767" s="16">
        <v>2.2224643043799963</v>
      </c>
      <c r="S767" s="16">
        <v>81.847531477871797</v>
      </c>
      <c r="T767" s="31" t="s">
        <v>225</v>
      </c>
    </row>
    <row r="768" spans="1:20" x14ac:dyDescent="0.25">
      <c r="A768" s="16">
        <v>765</v>
      </c>
      <c r="B768" s="16">
        <v>6068750.21</v>
      </c>
      <c r="C768" s="16">
        <v>587408.89</v>
      </c>
      <c r="D768" s="27" t="s">
        <v>424</v>
      </c>
      <c r="E768" s="15">
        <v>42898</v>
      </c>
      <c r="F768" s="16" t="s">
        <v>32</v>
      </c>
      <c r="G768" s="19" t="s">
        <v>56</v>
      </c>
      <c r="H768" s="16" t="s">
        <v>96</v>
      </c>
      <c r="I768" s="16" t="s">
        <v>32</v>
      </c>
      <c r="J768" s="16" t="s">
        <v>32</v>
      </c>
      <c r="K768" s="16" t="s">
        <v>32</v>
      </c>
      <c r="L768" s="16" t="s">
        <v>32</v>
      </c>
      <c r="M768" s="16" t="s">
        <v>32</v>
      </c>
      <c r="N768" s="16" t="s">
        <v>32</v>
      </c>
      <c r="O768" s="16" t="s">
        <v>32</v>
      </c>
      <c r="P768" s="16" t="s">
        <v>32</v>
      </c>
      <c r="Q768" s="16" t="s">
        <v>32</v>
      </c>
      <c r="R768" s="16">
        <v>2.2224643043799963</v>
      </c>
      <c r="S768" s="16">
        <v>89.009190482185574</v>
      </c>
      <c r="T768" s="31" t="s">
        <v>225</v>
      </c>
    </row>
    <row r="769" spans="1:20" x14ac:dyDescent="0.25">
      <c r="A769" s="16">
        <v>766</v>
      </c>
      <c r="B769" s="16">
        <v>6068898.8899999997</v>
      </c>
      <c r="C769" s="16">
        <v>587467.22</v>
      </c>
      <c r="D769" s="27" t="s">
        <v>424</v>
      </c>
      <c r="E769" s="15">
        <v>42898</v>
      </c>
      <c r="F769" s="16" t="s">
        <v>32</v>
      </c>
      <c r="G769" s="19" t="s">
        <v>56</v>
      </c>
      <c r="H769" s="16" t="s">
        <v>96</v>
      </c>
      <c r="I769" s="16" t="s">
        <v>32</v>
      </c>
      <c r="J769" s="16" t="s">
        <v>32</v>
      </c>
      <c r="K769" s="16" t="s">
        <v>32</v>
      </c>
      <c r="L769" s="16" t="s">
        <v>32</v>
      </c>
      <c r="M769" s="16" t="s">
        <v>32</v>
      </c>
      <c r="N769" s="16" t="s">
        <v>32</v>
      </c>
      <c r="O769" s="16" t="s">
        <v>32</v>
      </c>
      <c r="P769" s="16" t="s">
        <v>32</v>
      </c>
      <c r="Q769" s="16" t="s">
        <v>32</v>
      </c>
      <c r="R769" s="16">
        <v>2.2224643043799963</v>
      </c>
      <c r="S769" s="16">
        <v>60.10678092906209</v>
      </c>
      <c r="T769" s="31" t="s">
        <v>225</v>
      </c>
    </row>
    <row r="770" spans="1:20" x14ac:dyDescent="0.25">
      <c r="A770" s="16">
        <v>767</v>
      </c>
      <c r="B770" s="16">
        <v>6069031.4199999999</v>
      </c>
      <c r="C770" s="16">
        <v>587545.62</v>
      </c>
      <c r="D770" s="27" t="s">
        <v>424</v>
      </c>
      <c r="E770" s="15">
        <v>42898</v>
      </c>
      <c r="F770" s="16" t="s">
        <v>32</v>
      </c>
      <c r="G770" s="19" t="s">
        <v>56</v>
      </c>
      <c r="H770" s="16" t="s">
        <v>96</v>
      </c>
      <c r="I770" s="16" t="s">
        <v>32</v>
      </c>
      <c r="J770" s="16" t="s">
        <v>32</v>
      </c>
      <c r="K770" s="16" t="s">
        <v>32</v>
      </c>
      <c r="L770" s="16" t="s">
        <v>32</v>
      </c>
      <c r="M770" s="16" t="s">
        <v>32</v>
      </c>
      <c r="N770" s="16" t="s">
        <v>32</v>
      </c>
      <c r="O770" s="16" t="s">
        <v>32</v>
      </c>
      <c r="P770" s="16" t="s">
        <v>32</v>
      </c>
      <c r="Q770" s="16" t="s">
        <v>32</v>
      </c>
      <c r="R770" s="16">
        <v>2.2224643043799963</v>
      </c>
      <c r="S770" s="16">
        <v>140.58874183407744</v>
      </c>
      <c r="T770" s="31" t="s">
        <v>225</v>
      </c>
    </row>
    <row r="771" spans="1:20" x14ac:dyDescent="0.25">
      <c r="A771" s="16">
        <v>768</v>
      </c>
      <c r="B771" s="16">
        <v>6069148.0199999996</v>
      </c>
      <c r="C771" s="16">
        <v>587634.66</v>
      </c>
      <c r="D771" s="27" t="s">
        <v>424</v>
      </c>
      <c r="E771" s="15">
        <v>42898</v>
      </c>
      <c r="F771" s="16" t="s">
        <v>32</v>
      </c>
      <c r="G771" s="19" t="s">
        <v>56</v>
      </c>
      <c r="H771" s="16" t="s">
        <v>96</v>
      </c>
      <c r="I771" s="16" t="s">
        <v>32</v>
      </c>
      <c r="J771" s="16" t="s">
        <v>32</v>
      </c>
      <c r="K771" s="16" t="s">
        <v>32</v>
      </c>
      <c r="L771" s="16" t="s">
        <v>32</v>
      </c>
      <c r="M771" s="16" t="s">
        <v>32</v>
      </c>
      <c r="N771" s="16" t="s">
        <v>32</v>
      </c>
      <c r="O771" s="16" t="s">
        <v>32</v>
      </c>
      <c r="P771" s="16" t="s">
        <v>32</v>
      </c>
      <c r="Q771" s="16" t="s">
        <v>32</v>
      </c>
      <c r="R771" s="16">
        <v>2.2224643043799963</v>
      </c>
      <c r="S771" s="16">
        <v>136.45863778489769</v>
      </c>
      <c r="T771" s="31" t="s">
        <v>225</v>
      </c>
    </row>
    <row r="772" spans="1:20" x14ac:dyDescent="0.25">
      <c r="A772" s="16">
        <v>769</v>
      </c>
      <c r="B772" s="16">
        <v>6069269.1500000004</v>
      </c>
      <c r="C772" s="16">
        <v>587713.87</v>
      </c>
      <c r="D772" s="27" t="s">
        <v>424</v>
      </c>
      <c r="E772" s="15">
        <v>42898</v>
      </c>
      <c r="F772" s="16" t="s">
        <v>32</v>
      </c>
      <c r="G772" s="19" t="s">
        <v>56</v>
      </c>
      <c r="H772" s="16" t="s">
        <v>96</v>
      </c>
      <c r="I772" s="16" t="s">
        <v>32</v>
      </c>
      <c r="J772" s="16" t="s">
        <v>32</v>
      </c>
      <c r="K772" s="16" t="s">
        <v>32</v>
      </c>
      <c r="L772" s="16" t="s">
        <v>32</v>
      </c>
      <c r="M772" s="16" t="s">
        <v>32</v>
      </c>
      <c r="N772" s="16" t="s">
        <v>32</v>
      </c>
      <c r="O772" s="16" t="s">
        <v>32</v>
      </c>
      <c r="P772" s="16" t="s">
        <v>32</v>
      </c>
      <c r="Q772" s="16" t="s">
        <v>32</v>
      </c>
      <c r="R772" s="16">
        <v>2.2224643043799963</v>
      </c>
      <c r="S772" s="16">
        <v>96.170849486499378</v>
      </c>
      <c r="T772" s="31" t="s">
        <v>225</v>
      </c>
    </row>
    <row r="773" spans="1:20" x14ac:dyDescent="0.25">
      <c r="A773" s="16">
        <v>770</v>
      </c>
      <c r="B773" s="16">
        <v>6069395.8499999996</v>
      </c>
      <c r="C773" s="16">
        <v>587799.46</v>
      </c>
      <c r="D773" s="27" t="s">
        <v>424</v>
      </c>
      <c r="E773" s="15">
        <v>42898</v>
      </c>
      <c r="F773" s="16" t="s">
        <v>32</v>
      </c>
      <c r="G773" s="19" t="s">
        <v>56</v>
      </c>
      <c r="H773" s="16" t="s">
        <v>96</v>
      </c>
      <c r="I773" s="16" t="s">
        <v>32</v>
      </c>
      <c r="J773" s="16" t="s">
        <v>32</v>
      </c>
      <c r="K773" s="16" t="s">
        <v>32</v>
      </c>
      <c r="L773" s="16" t="s">
        <v>32</v>
      </c>
      <c r="M773" s="16" t="s">
        <v>32</v>
      </c>
      <c r="N773" s="16" t="s">
        <v>32</v>
      </c>
      <c r="O773" s="16" t="s">
        <v>32</v>
      </c>
      <c r="P773" s="16" t="s">
        <v>32</v>
      </c>
      <c r="Q773" s="16" t="s">
        <v>32</v>
      </c>
      <c r="R773" s="16">
        <v>2.2224643043799963</v>
      </c>
      <c r="S773" s="16">
        <v>124.64069019850841</v>
      </c>
      <c r="T773" s="31" t="s">
        <v>225</v>
      </c>
    </row>
    <row r="774" spans="1:20" x14ac:dyDescent="0.25">
      <c r="A774" s="16">
        <v>771</v>
      </c>
      <c r="B774" s="16">
        <v>6069524.5300000003</v>
      </c>
      <c r="C774" s="16">
        <v>587886.41</v>
      </c>
      <c r="D774" s="27" t="s">
        <v>424</v>
      </c>
      <c r="E774" s="15">
        <v>42898</v>
      </c>
      <c r="F774" s="16" t="s">
        <v>32</v>
      </c>
      <c r="G774" s="19" t="s">
        <v>56</v>
      </c>
      <c r="H774" s="16" t="s">
        <v>96</v>
      </c>
      <c r="I774" s="16" t="s">
        <v>32</v>
      </c>
      <c r="J774" s="16" t="s">
        <v>32</v>
      </c>
      <c r="K774" s="16" t="s">
        <v>32</v>
      </c>
      <c r="L774" s="16" t="s">
        <v>32</v>
      </c>
      <c r="M774" s="16" t="s">
        <v>32</v>
      </c>
      <c r="N774" s="16" t="s">
        <v>32</v>
      </c>
      <c r="O774" s="16" t="s">
        <v>32</v>
      </c>
      <c r="P774" s="16" t="s">
        <v>32</v>
      </c>
      <c r="Q774" s="16" t="s">
        <v>32</v>
      </c>
      <c r="R774" s="16">
        <v>2.2224643043799963</v>
      </c>
      <c r="S774" s="16">
        <v>68.353397265864118</v>
      </c>
      <c r="T774" s="31" t="s">
        <v>225</v>
      </c>
    </row>
    <row r="775" spans="1:20" x14ac:dyDescent="0.25">
      <c r="A775" s="16">
        <v>772</v>
      </c>
      <c r="B775" s="16">
        <v>6069648.46</v>
      </c>
      <c r="C775" s="16">
        <v>587967.68999999994</v>
      </c>
      <c r="D775" s="27" t="s">
        <v>424</v>
      </c>
      <c r="E775" s="15">
        <v>42898</v>
      </c>
      <c r="F775" s="16" t="s">
        <v>32</v>
      </c>
      <c r="G775" s="19" t="s">
        <v>56</v>
      </c>
      <c r="H775" s="16" t="s">
        <v>96</v>
      </c>
      <c r="I775" s="16" t="s">
        <v>32</v>
      </c>
      <c r="J775" s="16" t="s">
        <v>32</v>
      </c>
      <c r="K775" s="16" t="s">
        <v>32</v>
      </c>
      <c r="L775" s="16" t="s">
        <v>32</v>
      </c>
      <c r="M775" s="16" t="s">
        <v>32</v>
      </c>
      <c r="N775" s="16" t="s">
        <v>32</v>
      </c>
      <c r="O775" s="16" t="s">
        <v>32</v>
      </c>
      <c r="P775" s="16" t="s">
        <v>32</v>
      </c>
      <c r="Q775" s="16" t="s">
        <v>32</v>
      </c>
      <c r="R775" s="16">
        <v>2.2224643043799963</v>
      </c>
      <c r="S775" s="16">
        <v>86.839825138304988</v>
      </c>
      <c r="T775" s="31" t="s">
        <v>225</v>
      </c>
    </row>
    <row r="776" spans="1:20" x14ac:dyDescent="0.25">
      <c r="A776" s="16">
        <v>773</v>
      </c>
      <c r="B776" s="16">
        <v>6069777.6600000001</v>
      </c>
      <c r="C776" s="16">
        <v>588048.52</v>
      </c>
      <c r="D776" s="27" t="s">
        <v>424</v>
      </c>
      <c r="E776" s="15">
        <v>42898</v>
      </c>
      <c r="F776" s="16" t="s">
        <v>32</v>
      </c>
      <c r="G776" s="19" t="s">
        <v>56</v>
      </c>
      <c r="H776" s="16" t="s">
        <v>96</v>
      </c>
      <c r="I776" s="16" t="s">
        <v>32</v>
      </c>
      <c r="J776" s="16" t="s">
        <v>32</v>
      </c>
      <c r="K776" s="16" t="s">
        <v>32</v>
      </c>
      <c r="L776" s="16" t="s">
        <v>32</v>
      </c>
      <c r="M776" s="16" t="s">
        <v>32</v>
      </c>
      <c r="N776" s="16" t="s">
        <v>32</v>
      </c>
      <c r="O776" s="16" t="s">
        <v>32</v>
      </c>
      <c r="P776" s="16" t="s">
        <v>32</v>
      </c>
      <c r="Q776" s="16" t="s">
        <v>32</v>
      </c>
      <c r="R776" s="16">
        <v>2.2224643043799963</v>
      </c>
      <c r="S776" s="16">
        <v>95.62827769814109</v>
      </c>
      <c r="T776" s="31" t="s">
        <v>225</v>
      </c>
    </row>
    <row r="777" spans="1:20" x14ac:dyDescent="0.25">
      <c r="A777" s="16">
        <v>774</v>
      </c>
      <c r="B777" s="16">
        <v>6069936.54</v>
      </c>
      <c r="C777" s="16">
        <v>588142.26</v>
      </c>
      <c r="D777" s="27" t="s">
        <v>424</v>
      </c>
      <c r="E777" s="15">
        <v>42898</v>
      </c>
      <c r="F777" s="16" t="s">
        <v>32</v>
      </c>
      <c r="G777" s="19" t="s">
        <v>56</v>
      </c>
      <c r="H777" s="16" t="s">
        <v>96</v>
      </c>
      <c r="I777" s="16" t="s">
        <v>32</v>
      </c>
      <c r="J777" s="16" t="s">
        <v>32</v>
      </c>
      <c r="K777" s="16" t="s">
        <v>32</v>
      </c>
      <c r="L777" s="16" t="s">
        <v>32</v>
      </c>
      <c r="M777" s="16" t="s">
        <v>32</v>
      </c>
      <c r="N777" s="16" t="s">
        <v>32</v>
      </c>
      <c r="O777" s="16" t="s">
        <v>32</v>
      </c>
      <c r="P777" s="16" t="s">
        <v>32</v>
      </c>
      <c r="Q777" s="16" t="s">
        <v>32</v>
      </c>
      <c r="R777" s="16">
        <v>2.2224643043799963</v>
      </c>
      <c r="S777" s="16">
        <v>129.85093601552654</v>
      </c>
      <c r="T777" s="31" t="s">
        <v>225</v>
      </c>
    </row>
    <row r="778" spans="1:20" x14ac:dyDescent="0.25">
      <c r="A778" s="16">
        <v>775</v>
      </c>
      <c r="B778" s="16">
        <v>6070022.4400000004</v>
      </c>
      <c r="C778" s="16">
        <v>588200.38</v>
      </c>
      <c r="D778" s="27" t="s">
        <v>424</v>
      </c>
      <c r="E778" s="15">
        <v>42898</v>
      </c>
      <c r="F778" s="16" t="s">
        <v>32</v>
      </c>
      <c r="G778" s="19" t="s">
        <v>56</v>
      </c>
      <c r="H778" s="16" t="s">
        <v>96</v>
      </c>
      <c r="I778" s="16" t="s">
        <v>32</v>
      </c>
      <c r="J778" s="16" t="s">
        <v>32</v>
      </c>
      <c r="K778" s="16" t="s">
        <v>32</v>
      </c>
      <c r="L778" s="16" t="s">
        <v>32</v>
      </c>
      <c r="M778" s="16" t="s">
        <v>32</v>
      </c>
      <c r="N778" s="16" t="s">
        <v>32</v>
      </c>
      <c r="O778" s="16" t="s">
        <v>32</v>
      </c>
      <c r="P778" s="16" t="s">
        <v>32</v>
      </c>
      <c r="Q778" s="16" t="s">
        <v>32</v>
      </c>
      <c r="R778" s="16">
        <v>2.2224643043799963</v>
      </c>
      <c r="S778" s="16">
        <v>111.5172616386003</v>
      </c>
      <c r="T778" s="31" t="s">
        <v>225</v>
      </c>
    </row>
    <row r="779" spans="1:20" x14ac:dyDescent="0.25">
      <c r="A779" s="16">
        <v>776</v>
      </c>
      <c r="B779" s="16">
        <v>6070153.6299999999</v>
      </c>
      <c r="C779" s="16">
        <v>588277.64</v>
      </c>
      <c r="D779" s="27" t="s">
        <v>424</v>
      </c>
      <c r="E779" s="15">
        <v>42898</v>
      </c>
      <c r="F779" s="16" t="s">
        <v>32</v>
      </c>
      <c r="G779" s="19" t="s">
        <v>56</v>
      </c>
      <c r="H779" s="16" t="s">
        <v>96</v>
      </c>
      <c r="I779" s="16" t="s">
        <v>32</v>
      </c>
      <c r="J779" s="16" t="s">
        <v>32</v>
      </c>
      <c r="K779" s="16" t="s">
        <v>32</v>
      </c>
      <c r="L779" s="16" t="s">
        <v>32</v>
      </c>
      <c r="M779" s="16" t="s">
        <v>32</v>
      </c>
      <c r="N779" s="16" t="s">
        <v>32</v>
      </c>
      <c r="O779" s="16" t="s">
        <v>32</v>
      </c>
      <c r="P779" s="16" t="s">
        <v>32</v>
      </c>
      <c r="Q779" s="16" t="s">
        <v>32</v>
      </c>
      <c r="R779" s="16">
        <v>2.2224643043799963</v>
      </c>
      <c r="S779" s="16">
        <v>131.60579473576823</v>
      </c>
      <c r="T779" s="31" t="s">
        <v>225</v>
      </c>
    </row>
    <row r="780" spans="1:20" x14ac:dyDescent="0.25">
      <c r="A780" s="16">
        <v>777</v>
      </c>
      <c r="B780" s="16">
        <v>6070293.1200000001</v>
      </c>
      <c r="C780" s="16">
        <v>588350.22</v>
      </c>
      <c r="D780" s="27" t="s">
        <v>424</v>
      </c>
      <c r="E780" s="15">
        <v>42898</v>
      </c>
      <c r="F780" s="16" t="s">
        <v>32</v>
      </c>
      <c r="G780" s="19" t="s">
        <v>56</v>
      </c>
      <c r="H780" s="16" t="s">
        <v>96</v>
      </c>
      <c r="I780" s="16" t="s">
        <v>32</v>
      </c>
      <c r="J780" s="16" t="s">
        <v>32</v>
      </c>
      <c r="K780" s="16" t="s">
        <v>32</v>
      </c>
      <c r="L780" s="16" t="s">
        <v>32</v>
      </c>
      <c r="M780" s="16" t="s">
        <v>32</v>
      </c>
      <c r="N780" s="16" t="s">
        <v>32</v>
      </c>
      <c r="O780" s="16" t="s">
        <v>32</v>
      </c>
      <c r="P780" s="16" t="s">
        <v>32</v>
      </c>
      <c r="Q780" s="16" t="s">
        <v>32</v>
      </c>
      <c r="R780" s="16">
        <v>2.2224643043799963</v>
      </c>
      <c r="S780" s="16">
        <v>157.11079371556826</v>
      </c>
      <c r="T780" s="31" t="s">
        <v>225</v>
      </c>
    </row>
    <row r="781" spans="1:20" x14ac:dyDescent="0.25">
      <c r="A781" s="16">
        <v>778</v>
      </c>
      <c r="B781" s="16">
        <v>6070424.7999999998</v>
      </c>
      <c r="C781" s="16">
        <v>588421.09</v>
      </c>
      <c r="D781" s="27" t="s">
        <v>424</v>
      </c>
      <c r="E781" s="15">
        <v>42898</v>
      </c>
      <c r="F781" s="16" t="s">
        <v>32</v>
      </c>
      <c r="G781" s="19" t="s">
        <v>56</v>
      </c>
      <c r="H781" s="16" t="s">
        <v>96</v>
      </c>
      <c r="I781" s="16" t="s">
        <v>32</v>
      </c>
      <c r="J781" s="16" t="s">
        <v>32</v>
      </c>
      <c r="K781" s="16" t="s">
        <v>32</v>
      </c>
      <c r="L781" s="16" t="s">
        <v>32</v>
      </c>
      <c r="M781" s="16" t="s">
        <v>32</v>
      </c>
      <c r="N781" s="16" t="s">
        <v>32</v>
      </c>
      <c r="O781" s="16" t="s">
        <v>32</v>
      </c>
      <c r="P781" s="16" t="s">
        <v>32</v>
      </c>
      <c r="Q781" s="16" t="s">
        <v>32</v>
      </c>
      <c r="R781" s="16">
        <v>2.2224643043799963</v>
      </c>
      <c r="S781" s="16">
        <v>36.623595714181711</v>
      </c>
      <c r="T781" s="31" t="s">
        <v>225</v>
      </c>
    </row>
    <row r="782" spans="1:20" x14ac:dyDescent="0.25">
      <c r="A782" s="16">
        <v>779</v>
      </c>
      <c r="B782" s="16">
        <v>6070547.46</v>
      </c>
      <c r="C782" s="16">
        <v>588482.22</v>
      </c>
      <c r="D782" s="27" t="s">
        <v>424</v>
      </c>
      <c r="E782" s="15">
        <v>42898</v>
      </c>
      <c r="F782" s="16" t="s">
        <v>32</v>
      </c>
      <c r="G782" s="19" t="s">
        <v>56</v>
      </c>
      <c r="H782" s="16" t="s">
        <v>96</v>
      </c>
      <c r="I782" s="16" t="s">
        <v>32</v>
      </c>
      <c r="J782" s="16" t="s">
        <v>32</v>
      </c>
      <c r="K782" s="16" t="s">
        <v>32</v>
      </c>
      <c r="L782" s="16" t="s">
        <v>32</v>
      </c>
      <c r="M782" s="16" t="s">
        <v>32</v>
      </c>
      <c r="N782" s="16" t="s">
        <v>32</v>
      </c>
      <c r="O782" s="16" t="s">
        <v>32</v>
      </c>
      <c r="P782" s="16" t="s">
        <v>32</v>
      </c>
      <c r="Q782" s="16" t="s">
        <v>32</v>
      </c>
      <c r="R782" s="16">
        <v>2.2224643043799963</v>
      </c>
      <c r="S782" s="16">
        <v>30.649350048813552</v>
      </c>
      <c r="T782" s="31" t="s">
        <v>225</v>
      </c>
    </row>
    <row r="783" spans="1:20" x14ac:dyDescent="0.25">
      <c r="A783" s="16">
        <v>780</v>
      </c>
      <c r="B783" s="16">
        <v>6070687.4500000002</v>
      </c>
      <c r="C783" s="16">
        <v>588555.04</v>
      </c>
      <c r="D783" s="27" t="s">
        <v>424</v>
      </c>
      <c r="E783" s="15">
        <v>42898</v>
      </c>
      <c r="F783" s="16" t="s">
        <v>32</v>
      </c>
      <c r="G783" s="19" t="s">
        <v>56</v>
      </c>
      <c r="H783" s="16" t="s">
        <v>96</v>
      </c>
      <c r="I783" s="16" t="s">
        <v>32</v>
      </c>
      <c r="J783" s="16" t="s">
        <v>32</v>
      </c>
      <c r="K783" s="16" t="s">
        <v>32</v>
      </c>
      <c r="L783" s="16" t="s">
        <v>32</v>
      </c>
      <c r="M783" s="16" t="s">
        <v>32</v>
      </c>
      <c r="N783" s="16" t="s">
        <v>32</v>
      </c>
      <c r="O783" s="16" t="s">
        <v>32</v>
      </c>
      <c r="P783" s="16" t="s">
        <v>32</v>
      </c>
      <c r="Q783" s="16" t="s">
        <v>32</v>
      </c>
      <c r="R783" s="16">
        <v>2.2224643043799963</v>
      </c>
      <c r="S783" s="16">
        <v>71.718318153994559</v>
      </c>
      <c r="T783" s="31" t="s">
        <v>225</v>
      </c>
    </row>
    <row r="784" spans="1:20" x14ac:dyDescent="0.25">
      <c r="A784" s="16">
        <v>781</v>
      </c>
      <c r="B784" s="16">
        <v>6070811.2400000002</v>
      </c>
      <c r="C784" s="16">
        <v>588618.81999999995</v>
      </c>
      <c r="D784" s="27" t="s">
        <v>424</v>
      </c>
      <c r="E784" s="15">
        <v>42898</v>
      </c>
      <c r="F784" s="16" t="s">
        <v>32</v>
      </c>
      <c r="G784" s="19" t="s">
        <v>56</v>
      </c>
      <c r="H784" s="16" t="s">
        <v>96</v>
      </c>
      <c r="I784" s="16" t="s">
        <v>32</v>
      </c>
      <c r="J784" s="16" t="s">
        <v>32</v>
      </c>
      <c r="K784" s="16" t="s">
        <v>32</v>
      </c>
      <c r="L784" s="16" t="s">
        <v>32</v>
      </c>
      <c r="M784" s="16" t="s">
        <v>32</v>
      </c>
      <c r="N784" s="16" t="s">
        <v>32</v>
      </c>
      <c r="O784" s="16" t="s">
        <v>32</v>
      </c>
      <c r="P784" s="16" t="s">
        <v>32</v>
      </c>
      <c r="Q784" s="16" t="s">
        <v>32</v>
      </c>
      <c r="R784" s="16">
        <v>2.2224643043799963</v>
      </c>
      <c r="S784" s="16">
        <v>85.939908051765372</v>
      </c>
      <c r="T784" s="31" t="s">
        <v>225</v>
      </c>
    </row>
    <row r="785" spans="1:20" x14ac:dyDescent="0.25">
      <c r="A785" s="16">
        <v>782</v>
      </c>
      <c r="B785" s="16">
        <v>6070959</v>
      </c>
      <c r="C785" s="16">
        <v>588680.86</v>
      </c>
      <c r="D785" s="27" t="s">
        <v>424</v>
      </c>
      <c r="E785" s="15">
        <v>42898</v>
      </c>
      <c r="F785" s="16" t="s">
        <v>32</v>
      </c>
      <c r="G785" s="19" t="s">
        <v>56</v>
      </c>
      <c r="H785" s="16" t="s">
        <v>96</v>
      </c>
      <c r="I785" s="16" t="s">
        <v>32</v>
      </c>
      <c r="J785" s="16" t="s">
        <v>32</v>
      </c>
      <c r="K785" s="16" t="s">
        <v>32</v>
      </c>
      <c r="L785" s="16" t="s">
        <v>32</v>
      </c>
      <c r="M785" s="16" t="s">
        <v>32</v>
      </c>
      <c r="N785" s="16" t="s">
        <v>32</v>
      </c>
      <c r="O785" s="16" t="s">
        <v>32</v>
      </c>
      <c r="P785" s="16" t="s">
        <v>32</v>
      </c>
      <c r="Q785" s="16" t="s">
        <v>32</v>
      </c>
      <c r="R785" s="16">
        <v>21.295070476379983</v>
      </c>
      <c r="S785" s="16">
        <v>85.004647463317411</v>
      </c>
      <c r="T785" s="31" t="s">
        <v>225</v>
      </c>
    </row>
    <row r="786" spans="1:20" x14ac:dyDescent="0.25">
      <c r="A786" s="16">
        <v>783</v>
      </c>
      <c r="B786" s="16">
        <v>6071098.8700000001</v>
      </c>
      <c r="C786" s="16">
        <v>588741.73</v>
      </c>
      <c r="D786" s="27" t="s">
        <v>424</v>
      </c>
      <c r="E786" s="15">
        <v>42898</v>
      </c>
      <c r="F786" s="16" t="s">
        <v>32</v>
      </c>
      <c r="G786" s="19" t="s">
        <v>56</v>
      </c>
      <c r="H786" s="16" t="s">
        <v>96</v>
      </c>
      <c r="I786" s="16" t="s">
        <v>32</v>
      </c>
      <c r="J786" s="16" t="s">
        <v>32</v>
      </c>
      <c r="K786" s="16" t="s">
        <v>32</v>
      </c>
      <c r="L786" s="16" t="s">
        <v>32</v>
      </c>
      <c r="M786" s="16" t="s">
        <v>32</v>
      </c>
      <c r="N786" s="16" t="s">
        <v>32</v>
      </c>
      <c r="O786" s="16" t="s">
        <v>32</v>
      </c>
      <c r="P786" s="16" t="s">
        <v>32</v>
      </c>
      <c r="Q786" s="16" t="s">
        <v>32</v>
      </c>
      <c r="R786" s="16">
        <v>21.295070476379983</v>
      </c>
      <c r="S786" s="16">
        <v>146.03362512928885</v>
      </c>
      <c r="T786" s="31" t="s">
        <v>225</v>
      </c>
    </row>
    <row r="787" spans="1:20" x14ac:dyDescent="0.25">
      <c r="A787" s="16">
        <v>784</v>
      </c>
      <c r="B787" s="16">
        <v>6071227.7400000002</v>
      </c>
      <c r="C787" s="16">
        <v>588802.24</v>
      </c>
      <c r="D787" s="27" t="s">
        <v>424</v>
      </c>
      <c r="E787" s="15">
        <v>42898</v>
      </c>
      <c r="F787" s="16" t="s">
        <v>32</v>
      </c>
      <c r="G787" s="19" t="s">
        <v>56</v>
      </c>
      <c r="H787" s="16" t="s">
        <v>96</v>
      </c>
      <c r="I787" s="16" t="s">
        <v>32</v>
      </c>
      <c r="J787" s="16" t="s">
        <v>32</v>
      </c>
      <c r="K787" s="16" t="s">
        <v>32</v>
      </c>
      <c r="L787" s="16" t="s">
        <v>32</v>
      </c>
      <c r="M787" s="16" t="s">
        <v>32</v>
      </c>
      <c r="N787" s="16" t="s">
        <v>32</v>
      </c>
      <c r="O787" s="16" t="s">
        <v>32</v>
      </c>
      <c r="P787" s="16" t="s">
        <v>32</v>
      </c>
      <c r="Q787" s="16" t="s">
        <v>32</v>
      </c>
      <c r="R787" s="16">
        <v>21.295070476379983</v>
      </c>
      <c r="S787" s="16">
        <v>109.75874809823951</v>
      </c>
      <c r="T787" s="31" t="s">
        <v>225</v>
      </c>
    </row>
    <row r="788" spans="1:20" x14ac:dyDescent="0.25">
      <c r="A788" s="16">
        <v>785</v>
      </c>
      <c r="B788" s="16">
        <v>6071356.8700000001</v>
      </c>
      <c r="C788" s="16">
        <v>588861.62</v>
      </c>
      <c r="D788" s="27" t="s">
        <v>424</v>
      </c>
      <c r="E788" s="15">
        <v>42898</v>
      </c>
      <c r="F788" s="16" t="s">
        <v>32</v>
      </c>
      <c r="G788" s="19" t="s">
        <v>56</v>
      </c>
      <c r="H788" s="16" t="s">
        <v>96</v>
      </c>
      <c r="I788" s="16" t="s">
        <v>32</v>
      </c>
      <c r="J788" s="16" t="s">
        <v>32</v>
      </c>
      <c r="K788" s="16" t="s">
        <v>32</v>
      </c>
      <c r="L788" s="16" t="s">
        <v>32</v>
      </c>
      <c r="M788" s="16" t="s">
        <v>32</v>
      </c>
      <c r="N788" s="16" t="s">
        <v>32</v>
      </c>
      <c r="O788" s="16" t="s">
        <v>32</v>
      </c>
      <c r="P788" s="16" t="s">
        <v>32</v>
      </c>
      <c r="Q788" s="16" t="s">
        <v>32</v>
      </c>
      <c r="R788" s="16">
        <v>21.295070476379983</v>
      </c>
      <c r="S788" s="16">
        <v>117.20001915574727</v>
      </c>
      <c r="T788" s="31" t="s">
        <v>225</v>
      </c>
    </row>
    <row r="789" spans="1:20" x14ac:dyDescent="0.25">
      <c r="A789" s="16">
        <v>786</v>
      </c>
      <c r="B789" s="16">
        <v>6071497.4199999999</v>
      </c>
      <c r="C789" s="16">
        <v>588925.23</v>
      </c>
      <c r="D789" s="27" t="s">
        <v>424</v>
      </c>
      <c r="E789" s="15">
        <v>42898</v>
      </c>
      <c r="F789" s="16" t="s">
        <v>32</v>
      </c>
      <c r="G789" s="19" t="s">
        <v>56</v>
      </c>
      <c r="H789" s="16" t="s">
        <v>96</v>
      </c>
      <c r="I789" s="16" t="s">
        <v>32</v>
      </c>
      <c r="J789" s="16" t="s">
        <v>32</v>
      </c>
      <c r="K789" s="16" t="s">
        <v>32</v>
      </c>
      <c r="L789" s="16" t="s">
        <v>32</v>
      </c>
      <c r="M789" s="16" t="s">
        <v>32</v>
      </c>
      <c r="N789" s="16" t="s">
        <v>32</v>
      </c>
      <c r="O789" s="16" t="s">
        <v>32</v>
      </c>
      <c r="P789" s="16" t="s">
        <v>32</v>
      </c>
      <c r="Q789" s="16" t="s">
        <v>32</v>
      </c>
      <c r="R789" s="16">
        <v>21.295070476379983</v>
      </c>
      <c r="S789" s="16">
        <v>63.02977613562269</v>
      </c>
      <c r="T789" s="31" t="s">
        <v>225</v>
      </c>
    </row>
    <row r="790" spans="1:20" x14ac:dyDescent="0.25">
      <c r="A790" s="16">
        <v>787</v>
      </c>
      <c r="B790" s="16">
        <v>6071637.6600000001</v>
      </c>
      <c r="C790" s="16">
        <v>588993.30000000005</v>
      </c>
      <c r="D790" s="27" t="s">
        <v>424</v>
      </c>
      <c r="E790" s="15">
        <v>42898</v>
      </c>
      <c r="F790" s="16" t="s">
        <v>32</v>
      </c>
      <c r="G790" s="19" t="s">
        <v>56</v>
      </c>
      <c r="H790" s="16" t="s">
        <v>96</v>
      </c>
      <c r="I790" s="16" t="s">
        <v>32</v>
      </c>
      <c r="J790" s="16" t="s">
        <v>32</v>
      </c>
      <c r="K790" s="16" t="s">
        <v>32</v>
      </c>
      <c r="L790" s="16" t="s">
        <v>32</v>
      </c>
      <c r="M790" s="16" t="s">
        <v>32</v>
      </c>
      <c r="N790" s="16" t="s">
        <v>32</v>
      </c>
      <c r="O790" s="16" t="s">
        <v>32</v>
      </c>
      <c r="P790" s="16" t="s">
        <v>32</v>
      </c>
      <c r="Q790" s="16" t="s">
        <v>32</v>
      </c>
      <c r="R790" s="16">
        <v>21.295070476379983</v>
      </c>
      <c r="S790" s="16">
        <v>41.412520559052076</v>
      </c>
      <c r="T790" s="31" t="s">
        <v>225</v>
      </c>
    </row>
    <row r="791" spans="1:20" x14ac:dyDescent="0.25">
      <c r="A791" s="16">
        <v>788</v>
      </c>
      <c r="B791" s="16">
        <v>6071786.0999999996</v>
      </c>
      <c r="C791" s="16">
        <v>589044.26</v>
      </c>
      <c r="D791" s="27" t="s">
        <v>424</v>
      </c>
      <c r="E791" s="15">
        <v>42898</v>
      </c>
      <c r="F791" s="16" t="s">
        <v>32</v>
      </c>
      <c r="G791" s="19" t="s">
        <v>56</v>
      </c>
      <c r="H791" s="16" t="s">
        <v>96</v>
      </c>
      <c r="I791" s="16" t="s">
        <v>32</v>
      </c>
      <c r="J791" s="16" t="s">
        <v>32</v>
      </c>
      <c r="K791" s="16" t="s">
        <v>32</v>
      </c>
      <c r="L791" s="16" t="s">
        <v>32</v>
      </c>
      <c r="M791" s="16" t="s">
        <v>32</v>
      </c>
      <c r="N791" s="16" t="s">
        <v>32</v>
      </c>
      <c r="O791" s="16" t="s">
        <v>32</v>
      </c>
      <c r="P791" s="16" t="s">
        <v>32</v>
      </c>
      <c r="Q791" s="16" t="s">
        <v>32</v>
      </c>
      <c r="R791" s="16">
        <v>21.295070476379983</v>
      </c>
      <c r="S791" s="16">
        <v>89.363860153743929</v>
      </c>
      <c r="T791" s="31" t="s">
        <v>225</v>
      </c>
    </row>
    <row r="792" spans="1:20" x14ac:dyDescent="0.25">
      <c r="A792" s="16">
        <v>789</v>
      </c>
      <c r="B792" s="16">
        <v>6071918.5999999996</v>
      </c>
      <c r="C792" s="16">
        <v>589038.31999999995</v>
      </c>
      <c r="D792" s="27" t="s">
        <v>424</v>
      </c>
      <c r="E792" s="15">
        <v>42898</v>
      </c>
      <c r="F792" s="16" t="s">
        <v>32</v>
      </c>
      <c r="G792" s="19" t="s">
        <v>56</v>
      </c>
      <c r="H792" s="16" t="s">
        <v>96</v>
      </c>
      <c r="I792" s="16" t="s">
        <v>32</v>
      </c>
      <c r="J792" s="16" t="s">
        <v>32</v>
      </c>
      <c r="K792" s="16" t="s">
        <v>32</v>
      </c>
      <c r="L792" s="16" t="s">
        <v>32</v>
      </c>
      <c r="M792" s="16" t="s">
        <v>32</v>
      </c>
      <c r="N792" s="16" t="s">
        <v>32</v>
      </c>
      <c r="O792" s="16" t="s">
        <v>32</v>
      </c>
      <c r="P792" s="16" t="s">
        <v>32</v>
      </c>
      <c r="Q792" s="16" t="s">
        <v>32</v>
      </c>
      <c r="R792" s="16">
        <v>21.295070476379983</v>
      </c>
      <c r="S792" s="16">
        <v>262.32340795479246</v>
      </c>
      <c r="T792" s="31" t="s">
        <v>225</v>
      </c>
    </row>
    <row r="793" spans="1:20" x14ac:dyDescent="0.25">
      <c r="A793" s="16">
        <v>790</v>
      </c>
      <c r="B793" s="21">
        <v>6071934</v>
      </c>
      <c r="C793" s="21">
        <v>589038</v>
      </c>
      <c r="D793" s="27" t="s">
        <v>424</v>
      </c>
      <c r="E793" s="15">
        <v>42898</v>
      </c>
      <c r="F793" s="16" t="s">
        <v>32</v>
      </c>
      <c r="G793" s="19" t="s">
        <v>56</v>
      </c>
      <c r="H793" s="16" t="s">
        <v>96</v>
      </c>
      <c r="I793" s="16" t="s">
        <v>32</v>
      </c>
      <c r="J793" s="16" t="s">
        <v>32</v>
      </c>
      <c r="K793" s="16" t="s">
        <v>32</v>
      </c>
      <c r="L793" s="16" t="s">
        <v>32</v>
      </c>
      <c r="M793" s="16" t="s">
        <v>32</v>
      </c>
      <c r="N793" s="16" t="s">
        <v>32</v>
      </c>
      <c r="O793" s="16" t="s">
        <v>32</v>
      </c>
      <c r="P793" s="16" t="s">
        <v>32</v>
      </c>
      <c r="Q793" s="16" t="s">
        <v>32</v>
      </c>
      <c r="R793" s="16">
        <v>21.295070476379983</v>
      </c>
      <c r="S793" s="16">
        <v>88.024342534231693</v>
      </c>
      <c r="T793" s="31" t="s">
        <v>225</v>
      </c>
    </row>
    <row r="794" spans="1:20" x14ac:dyDescent="0.25">
      <c r="A794" s="16">
        <v>791</v>
      </c>
      <c r="B794" s="16">
        <v>6072212.3200000003</v>
      </c>
      <c r="C794" s="16">
        <v>589024.18999999994</v>
      </c>
      <c r="D794" s="27" t="s">
        <v>424</v>
      </c>
      <c r="E794" s="15">
        <v>42898</v>
      </c>
      <c r="F794" s="16" t="s">
        <v>32</v>
      </c>
      <c r="G794" s="19" t="s">
        <v>56</v>
      </c>
      <c r="H794" s="16" t="s">
        <v>96</v>
      </c>
      <c r="I794" s="16" t="s">
        <v>32</v>
      </c>
      <c r="J794" s="16" t="s">
        <v>32</v>
      </c>
      <c r="K794" s="16" t="s">
        <v>32</v>
      </c>
      <c r="L794" s="16" t="s">
        <v>32</v>
      </c>
      <c r="M794" s="16" t="s">
        <v>32</v>
      </c>
      <c r="N794" s="16" t="s">
        <v>32</v>
      </c>
      <c r="O794" s="16" t="s">
        <v>32</v>
      </c>
      <c r="P794" s="16" t="s">
        <v>32</v>
      </c>
      <c r="Q794" s="16" t="s">
        <v>32</v>
      </c>
      <c r="R794" s="16">
        <v>21.295070476379983</v>
      </c>
      <c r="S794" s="16">
        <v>102.15170615083677</v>
      </c>
      <c r="T794" s="31" t="s">
        <v>225</v>
      </c>
    </row>
    <row r="795" spans="1:20" x14ac:dyDescent="0.25">
      <c r="A795" s="16">
        <v>792</v>
      </c>
      <c r="B795" s="16">
        <v>6072387.2000000002</v>
      </c>
      <c r="C795" s="16">
        <v>589026.89</v>
      </c>
      <c r="D795" s="27" t="s">
        <v>424</v>
      </c>
      <c r="E795" s="15">
        <v>42898</v>
      </c>
      <c r="F795" s="16" t="s">
        <v>32</v>
      </c>
      <c r="G795" s="19" t="s">
        <v>56</v>
      </c>
      <c r="H795" s="16" t="s">
        <v>96</v>
      </c>
      <c r="I795" s="16" t="s">
        <v>32</v>
      </c>
      <c r="J795" s="16" t="s">
        <v>32</v>
      </c>
      <c r="K795" s="16" t="s">
        <v>32</v>
      </c>
      <c r="L795" s="16" t="s">
        <v>32</v>
      </c>
      <c r="M795" s="16" t="s">
        <v>32</v>
      </c>
      <c r="N795" s="16" t="s">
        <v>32</v>
      </c>
      <c r="O795" s="16" t="s">
        <v>32</v>
      </c>
      <c r="P795" s="16" t="s">
        <v>32</v>
      </c>
      <c r="Q795" s="16" t="s">
        <v>32</v>
      </c>
      <c r="R795" s="16">
        <v>21.295070476379983</v>
      </c>
      <c r="S795" s="16">
        <v>116.44377099940711</v>
      </c>
      <c r="T795" s="31" t="s">
        <v>225</v>
      </c>
    </row>
    <row r="796" spans="1:20" x14ac:dyDescent="0.25">
      <c r="A796" s="16">
        <v>793</v>
      </c>
      <c r="B796" s="16">
        <v>6072526.3899999997</v>
      </c>
      <c r="C796" s="16">
        <v>589016.5</v>
      </c>
      <c r="D796" s="27" t="s">
        <v>424</v>
      </c>
      <c r="E796" s="15">
        <v>42898</v>
      </c>
      <c r="F796" s="16" t="s">
        <v>32</v>
      </c>
      <c r="G796" s="19" t="s">
        <v>56</v>
      </c>
      <c r="H796" s="16" t="s">
        <v>96</v>
      </c>
      <c r="I796" s="16" t="s">
        <v>32</v>
      </c>
      <c r="J796" s="16" t="s">
        <v>32</v>
      </c>
      <c r="K796" s="16" t="s">
        <v>32</v>
      </c>
      <c r="L796" s="16" t="s">
        <v>32</v>
      </c>
      <c r="M796" s="16" t="s">
        <v>32</v>
      </c>
      <c r="N796" s="16" t="s">
        <v>32</v>
      </c>
      <c r="O796" s="16" t="s">
        <v>32</v>
      </c>
      <c r="P796" s="16" t="s">
        <v>32</v>
      </c>
      <c r="Q796" s="16" t="s">
        <v>32</v>
      </c>
      <c r="R796" s="16">
        <v>21.295070476379983</v>
      </c>
      <c r="S796" s="16">
        <v>91.284503368832858</v>
      </c>
      <c r="T796" s="31" t="s">
        <v>225</v>
      </c>
    </row>
    <row r="797" spans="1:20" x14ac:dyDescent="0.25">
      <c r="A797" s="16">
        <v>794</v>
      </c>
      <c r="B797" s="16">
        <v>6072655.2800000003</v>
      </c>
      <c r="C797" s="16">
        <v>589005.46</v>
      </c>
      <c r="D797" s="27" t="s">
        <v>424</v>
      </c>
      <c r="E797" s="15">
        <v>42898</v>
      </c>
      <c r="F797" s="16" t="s">
        <v>32</v>
      </c>
      <c r="G797" s="19" t="s">
        <v>56</v>
      </c>
      <c r="H797" s="16" t="s">
        <v>96</v>
      </c>
      <c r="I797" s="16" t="s">
        <v>32</v>
      </c>
      <c r="J797" s="16" t="s">
        <v>32</v>
      </c>
      <c r="K797" s="16" t="s">
        <v>32</v>
      </c>
      <c r="L797" s="16" t="s">
        <v>32</v>
      </c>
      <c r="M797" s="16" t="s">
        <v>32</v>
      </c>
      <c r="N797" s="16" t="s">
        <v>32</v>
      </c>
      <c r="O797" s="16" t="s">
        <v>32</v>
      </c>
      <c r="P797" s="16" t="s">
        <v>32</v>
      </c>
      <c r="Q797" s="16" t="s">
        <v>32</v>
      </c>
      <c r="R797" s="16">
        <v>21.295070476379983</v>
      </c>
      <c r="S797" s="16">
        <v>42.322229139575406</v>
      </c>
      <c r="T797" s="31" t="s">
        <v>225</v>
      </c>
    </row>
    <row r="798" spans="1:20" x14ac:dyDescent="0.25">
      <c r="A798" s="16">
        <v>795</v>
      </c>
      <c r="B798" s="16">
        <v>6072829.7599999998</v>
      </c>
      <c r="C798" s="16">
        <v>589007.27</v>
      </c>
      <c r="D798" s="27" t="s">
        <v>424</v>
      </c>
      <c r="E798" s="15">
        <v>42898</v>
      </c>
      <c r="F798" s="16" t="s">
        <v>32</v>
      </c>
      <c r="G798" s="19" t="s">
        <v>56</v>
      </c>
      <c r="H798" s="16" t="s">
        <v>96</v>
      </c>
      <c r="I798" s="16" t="s">
        <v>32</v>
      </c>
      <c r="J798" s="16" t="s">
        <v>32</v>
      </c>
      <c r="K798" s="16" t="s">
        <v>32</v>
      </c>
      <c r="L798" s="16" t="s">
        <v>32</v>
      </c>
      <c r="M798" s="16" t="s">
        <v>32</v>
      </c>
      <c r="N798" s="16" t="s">
        <v>32</v>
      </c>
      <c r="O798" s="16" t="s">
        <v>32</v>
      </c>
      <c r="P798" s="16" t="s">
        <v>32</v>
      </c>
      <c r="Q798" s="16" t="s">
        <v>32</v>
      </c>
      <c r="R798" s="16">
        <v>21.295070476379983</v>
      </c>
      <c r="S798" s="16">
        <v>79.555631600284244</v>
      </c>
      <c r="T798" s="31" t="s">
        <v>225</v>
      </c>
    </row>
    <row r="799" spans="1:20" x14ac:dyDescent="0.25">
      <c r="A799" s="16">
        <v>796</v>
      </c>
      <c r="B799" s="16">
        <v>6072980.4299999997</v>
      </c>
      <c r="C799" s="16">
        <v>588991.80000000005</v>
      </c>
      <c r="D799" s="27" t="s">
        <v>424</v>
      </c>
      <c r="E799" s="15">
        <v>42898</v>
      </c>
      <c r="F799" s="16" t="s">
        <v>32</v>
      </c>
      <c r="G799" s="19" t="s">
        <v>56</v>
      </c>
      <c r="H799" s="16" t="s">
        <v>96</v>
      </c>
      <c r="I799" s="16" t="s">
        <v>32</v>
      </c>
      <c r="J799" s="16" t="s">
        <v>32</v>
      </c>
      <c r="K799" s="16" t="s">
        <v>32</v>
      </c>
      <c r="L799" s="16" t="s">
        <v>32</v>
      </c>
      <c r="M799" s="16" t="s">
        <v>32</v>
      </c>
      <c r="N799" s="16" t="s">
        <v>32</v>
      </c>
      <c r="O799" s="16" t="s">
        <v>32</v>
      </c>
      <c r="P799" s="16" t="s">
        <v>32</v>
      </c>
      <c r="Q799" s="16" t="s">
        <v>32</v>
      </c>
      <c r="R799" s="16">
        <v>21.295070476379983</v>
      </c>
      <c r="S799" s="16">
        <v>178.47456489628749</v>
      </c>
      <c r="T799" s="31" t="s">
        <v>225</v>
      </c>
    </row>
    <row r="800" spans="1:20" x14ac:dyDescent="0.25">
      <c r="A800" s="16">
        <v>797</v>
      </c>
      <c r="B800" s="16">
        <v>6073090.71</v>
      </c>
      <c r="C800" s="16">
        <v>588989.22</v>
      </c>
      <c r="D800" s="27" t="s">
        <v>424</v>
      </c>
      <c r="E800" s="15">
        <v>42898</v>
      </c>
      <c r="F800" s="16" t="s">
        <v>32</v>
      </c>
      <c r="G800" s="19" t="s">
        <v>56</v>
      </c>
      <c r="H800" s="16" t="s">
        <v>96</v>
      </c>
      <c r="I800" s="16" t="s">
        <v>32</v>
      </c>
      <c r="J800" s="16" t="s">
        <v>32</v>
      </c>
      <c r="K800" s="16" t="s">
        <v>32</v>
      </c>
      <c r="L800" s="16" t="s">
        <v>32</v>
      </c>
      <c r="M800" s="16" t="s">
        <v>32</v>
      </c>
      <c r="N800" s="16" t="s">
        <v>32</v>
      </c>
      <c r="O800" s="16" t="s">
        <v>32</v>
      </c>
      <c r="P800" s="16" t="s">
        <v>32</v>
      </c>
      <c r="Q800" s="16" t="s">
        <v>32</v>
      </c>
      <c r="R800" s="16">
        <v>21.295070476379983</v>
      </c>
      <c r="S800" s="16">
        <v>52.236458018425573</v>
      </c>
      <c r="T800" s="31" t="s">
        <v>225</v>
      </c>
    </row>
    <row r="801" spans="1:20" x14ac:dyDescent="0.25">
      <c r="A801" s="16">
        <v>798</v>
      </c>
      <c r="B801" s="16">
        <v>6073278.04</v>
      </c>
      <c r="C801" s="16">
        <v>589035.57999999996</v>
      </c>
      <c r="D801" s="27" t="s">
        <v>424</v>
      </c>
      <c r="E801" s="15">
        <v>42898</v>
      </c>
      <c r="F801" s="16" t="s">
        <v>32</v>
      </c>
      <c r="G801" s="19" t="s">
        <v>56</v>
      </c>
      <c r="H801" s="16" t="s">
        <v>96</v>
      </c>
      <c r="I801" s="16" t="s">
        <v>32</v>
      </c>
      <c r="J801" s="16" t="s">
        <v>32</v>
      </c>
      <c r="K801" s="16" t="s">
        <v>32</v>
      </c>
      <c r="L801" s="16" t="s">
        <v>32</v>
      </c>
      <c r="M801" s="16" t="s">
        <v>32</v>
      </c>
      <c r="N801" s="16" t="s">
        <v>32</v>
      </c>
      <c r="O801" s="16" t="s">
        <v>32</v>
      </c>
      <c r="P801" s="16" t="s">
        <v>32</v>
      </c>
      <c r="Q801" s="16" t="s">
        <v>32</v>
      </c>
      <c r="R801" s="16">
        <v>21.295070476379983</v>
      </c>
      <c r="S801" s="16">
        <v>61.768322272493037</v>
      </c>
      <c r="T801" s="31" t="s">
        <v>225</v>
      </c>
    </row>
    <row r="802" spans="1:20" x14ac:dyDescent="0.25">
      <c r="A802" s="16">
        <v>799</v>
      </c>
      <c r="B802" s="16">
        <v>6073400.8499999996</v>
      </c>
      <c r="C802" s="16">
        <v>589108.88</v>
      </c>
      <c r="D802" s="27" t="s">
        <v>424</v>
      </c>
      <c r="E802" s="15">
        <v>42898</v>
      </c>
      <c r="F802" s="16" t="s">
        <v>32</v>
      </c>
      <c r="G802" s="19" t="s">
        <v>56</v>
      </c>
      <c r="H802" s="16" t="s">
        <v>96</v>
      </c>
      <c r="I802" s="16" t="s">
        <v>32</v>
      </c>
      <c r="J802" s="16" t="s">
        <v>32</v>
      </c>
      <c r="K802" s="16" t="s">
        <v>32</v>
      </c>
      <c r="L802" s="16" t="s">
        <v>32</v>
      </c>
      <c r="M802" s="16" t="s">
        <v>32</v>
      </c>
      <c r="N802" s="16" t="s">
        <v>32</v>
      </c>
      <c r="O802" s="16" t="s">
        <v>32</v>
      </c>
      <c r="P802" s="16" t="s">
        <v>32</v>
      </c>
      <c r="Q802" s="16" t="s">
        <v>32</v>
      </c>
      <c r="R802" s="16">
        <v>21.295070476379983</v>
      </c>
      <c r="S802" s="16">
        <v>231.9998636272592</v>
      </c>
      <c r="T802" s="31" t="s">
        <v>225</v>
      </c>
    </row>
    <row r="803" spans="1:20" x14ac:dyDescent="0.25">
      <c r="A803" s="16">
        <v>800</v>
      </c>
      <c r="B803" s="16">
        <v>6073530.9000000004</v>
      </c>
      <c r="C803" s="16">
        <v>589193.09</v>
      </c>
      <c r="D803" s="27" t="s">
        <v>424</v>
      </c>
      <c r="E803" s="15">
        <v>42898</v>
      </c>
      <c r="F803" s="16" t="s">
        <v>32</v>
      </c>
      <c r="G803" s="19" t="s">
        <v>56</v>
      </c>
      <c r="H803" s="16" t="s">
        <v>96</v>
      </c>
      <c r="I803" s="16" t="s">
        <v>32</v>
      </c>
      <c r="J803" s="16" t="s">
        <v>32</v>
      </c>
      <c r="K803" s="16" t="s">
        <v>32</v>
      </c>
      <c r="L803" s="16" t="s">
        <v>32</v>
      </c>
      <c r="M803" s="16" t="s">
        <v>32</v>
      </c>
      <c r="N803" s="16" t="s">
        <v>32</v>
      </c>
      <c r="O803" s="16" t="s">
        <v>32</v>
      </c>
      <c r="P803" s="16" t="s">
        <v>32</v>
      </c>
      <c r="Q803" s="16" t="s">
        <v>32</v>
      </c>
      <c r="R803" s="16">
        <v>21.295070476379983</v>
      </c>
      <c r="S803" s="16">
        <v>180.84358638155012</v>
      </c>
      <c r="T803" s="31" t="s">
        <v>225</v>
      </c>
    </row>
    <row r="804" spans="1:20" x14ac:dyDescent="0.25">
      <c r="A804" s="16">
        <v>801</v>
      </c>
      <c r="B804" s="16">
        <v>6073666.6200000001</v>
      </c>
      <c r="C804" s="16">
        <v>589274.43000000005</v>
      </c>
      <c r="D804" s="27" t="s">
        <v>424</v>
      </c>
      <c r="E804" s="15">
        <v>42898</v>
      </c>
      <c r="F804" s="16" t="s">
        <v>32</v>
      </c>
      <c r="G804" s="19" t="s">
        <v>56</v>
      </c>
      <c r="H804" s="16" t="s">
        <v>96</v>
      </c>
      <c r="I804" s="16" t="s">
        <v>32</v>
      </c>
      <c r="J804" s="16" t="s">
        <v>32</v>
      </c>
      <c r="K804" s="16" t="s">
        <v>32</v>
      </c>
      <c r="L804" s="16" t="s">
        <v>32</v>
      </c>
      <c r="M804" s="16" t="s">
        <v>32</v>
      </c>
      <c r="N804" s="16" t="s">
        <v>32</v>
      </c>
      <c r="O804" s="16" t="s">
        <v>32</v>
      </c>
      <c r="P804" s="16" t="s">
        <v>32</v>
      </c>
      <c r="Q804" s="16" t="s">
        <v>32</v>
      </c>
      <c r="R804" s="16">
        <v>21.295070476379983</v>
      </c>
      <c r="S804" s="16">
        <v>92.371223647033247</v>
      </c>
      <c r="T804" s="31" t="s">
        <v>225</v>
      </c>
    </row>
    <row r="805" spans="1:20" x14ac:dyDescent="0.25">
      <c r="A805" s="16">
        <v>802</v>
      </c>
      <c r="B805" s="16">
        <v>6073779.8899999997</v>
      </c>
      <c r="C805" s="16">
        <v>589343.76</v>
      </c>
      <c r="D805" s="27" t="s">
        <v>424</v>
      </c>
      <c r="E805" s="15">
        <v>42898</v>
      </c>
      <c r="F805" s="16" t="s">
        <v>32</v>
      </c>
      <c r="G805" s="19" t="s">
        <v>56</v>
      </c>
      <c r="H805" s="16" t="s">
        <v>96</v>
      </c>
      <c r="I805" s="16" t="s">
        <v>32</v>
      </c>
      <c r="J805" s="16" t="s">
        <v>32</v>
      </c>
      <c r="K805" s="16" t="s">
        <v>32</v>
      </c>
      <c r="L805" s="16" t="s">
        <v>32</v>
      </c>
      <c r="M805" s="16" t="s">
        <v>32</v>
      </c>
      <c r="N805" s="16" t="s">
        <v>32</v>
      </c>
      <c r="O805" s="16" t="s">
        <v>32</v>
      </c>
      <c r="P805" s="16" t="s">
        <v>32</v>
      </c>
      <c r="Q805" s="16" t="s">
        <v>32</v>
      </c>
      <c r="R805" s="16">
        <v>21.295070476379983</v>
      </c>
      <c r="S805" s="16">
        <v>95.496311904682969</v>
      </c>
      <c r="T805" s="31" t="s">
        <v>225</v>
      </c>
    </row>
    <row r="806" spans="1:20" x14ac:dyDescent="0.25">
      <c r="A806" s="16">
        <v>803</v>
      </c>
      <c r="B806" s="16">
        <v>6073908.5700000003</v>
      </c>
      <c r="C806" s="16">
        <v>589431.51</v>
      </c>
      <c r="D806" s="27" t="s">
        <v>424</v>
      </c>
      <c r="E806" s="15">
        <v>42898</v>
      </c>
      <c r="F806" s="16" t="s">
        <v>32</v>
      </c>
      <c r="G806" s="19" t="s">
        <v>56</v>
      </c>
      <c r="H806" s="16" t="s">
        <v>96</v>
      </c>
      <c r="I806" s="16" t="s">
        <v>32</v>
      </c>
      <c r="J806" s="16" t="s">
        <v>32</v>
      </c>
      <c r="K806" s="16" t="s">
        <v>32</v>
      </c>
      <c r="L806" s="16" t="s">
        <v>32</v>
      </c>
      <c r="M806" s="16" t="s">
        <v>32</v>
      </c>
      <c r="N806" s="16" t="s">
        <v>32</v>
      </c>
      <c r="O806" s="16" t="s">
        <v>32</v>
      </c>
      <c r="P806" s="16" t="s">
        <v>32</v>
      </c>
      <c r="Q806" s="16" t="s">
        <v>32</v>
      </c>
      <c r="R806" s="16">
        <v>21.295070476379983</v>
      </c>
      <c r="S806" s="16">
        <v>110.07012043327002</v>
      </c>
      <c r="T806" s="31" t="s">
        <v>225</v>
      </c>
    </row>
    <row r="807" spans="1:20" x14ac:dyDescent="0.25">
      <c r="A807" s="16">
        <v>804</v>
      </c>
      <c r="B807" s="16">
        <v>6074036.8799999999</v>
      </c>
      <c r="C807" s="16">
        <v>589514.22</v>
      </c>
      <c r="D807" s="27" t="s">
        <v>424</v>
      </c>
      <c r="E807" s="15">
        <v>42898</v>
      </c>
      <c r="F807" s="16" t="s">
        <v>32</v>
      </c>
      <c r="G807" s="19" t="s">
        <v>56</v>
      </c>
      <c r="H807" s="16" t="s">
        <v>96</v>
      </c>
      <c r="I807" s="16" t="s">
        <v>32</v>
      </c>
      <c r="J807" s="16" t="s">
        <v>32</v>
      </c>
      <c r="K807" s="16" t="s">
        <v>32</v>
      </c>
      <c r="L807" s="16" t="s">
        <v>32</v>
      </c>
      <c r="M807" s="16" t="s">
        <v>32</v>
      </c>
      <c r="N807" s="16" t="s">
        <v>32</v>
      </c>
      <c r="O807" s="16" t="s">
        <v>32</v>
      </c>
      <c r="P807" s="16" t="s">
        <v>32</v>
      </c>
      <c r="Q807" s="16" t="s">
        <v>32</v>
      </c>
      <c r="R807" s="16">
        <v>21.295070476379983</v>
      </c>
      <c r="S807" s="16">
        <v>56.429638852767198</v>
      </c>
      <c r="T807" s="31" t="s">
        <v>225</v>
      </c>
    </row>
    <row r="808" spans="1:20" x14ac:dyDescent="0.25">
      <c r="A808" s="16">
        <v>805</v>
      </c>
      <c r="B808" s="16">
        <v>6074143.2599999998</v>
      </c>
      <c r="C808" s="16">
        <v>589583.05000000005</v>
      </c>
      <c r="D808" s="27" t="s">
        <v>424</v>
      </c>
      <c r="E808" s="15">
        <v>42898</v>
      </c>
      <c r="F808" s="16" t="s">
        <v>32</v>
      </c>
      <c r="G808" s="19" t="s">
        <v>56</v>
      </c>
      <c r="H808" s="16" t="s">
        <v>96</v>
      </c>
      <c r="I808" s="16" t="s">
        <v>32</v>
      </c>
      <c r="J808" s="16" t="s">
        <v>32</v>
      </c>
      <c r="K808" s="16" t="s">
        <v>32</v>
      </c>
      <c r="L808" s="16" t="s">
        <v>32</v>
      </c>
      <c r="M808" s="16" t="s">
        <v>32</v>
      </c>
      <c r="N808" s="16" t="s">
        <v>32</v>
      </c>
      <c r="O808" s="16" t="s">
        <v>32</v>
      </c>
      <c r="P808" s="16" t="s">
        <v>32</v>
      </c>
      <c r="Q808" s="16" t="s">
        <v>32</v>
      </c>
      <c r="R808" s="16">
        <v>21.295070476379983</v>
      </c>
      <c r="S808" s="16">
        <v>47.88341985022349</v>
      </c>
      <c r="T808" s="31" t="s">
        <v>225</v>
      </c>
    </row>
    <row r="809" spans="1:20" x14ac:dyDescent="0.25">
      <c r="A809" s="16">
        <v>806</v>
      </c>
      <c r="B809" s="16">
        <v>6074289.7000000002</v>
      </c>
      <c r="C809" s="16">
        <v>589667.51</v>
      </c>
      <c r="D809" s="27" t="s">
        <v>424</v>
      </c>
      <c r="E809" s="15">
        <v>42898</v>
      </c>
      <c r="F809" s="16" t="s">
        <v>32</v>
      </c>
      <c r="G809" s="19" t="s">
        <v>56</v>
      </c>
      <c r="H809" s="16" t="s">
        <v>96</v>
      </c>
      <c r="I809" s="16" t="s">
        <v>32</v>
      </c>
      <c r="J809" s="16" t="s">
        <v>32</v>
      </c>
      <c r="K809" s="16" t="s">
        <v>32</v>
      </c>
      <c r="L809" s="16" t="s">
        <v>32</v>
      </c>
      <c r="M809" s="16" t="s">
        <v>32</v>
      </c>
      <c r="N809" s="16" t="s">
        <v>32</v>
      </c>
      <c r="O809" s="16" t="s">
        <v>32</v>
      </c>
      <c r="P809" s="16" t="s">
        <v>32</v>
      </c>
      <c r="Q809" s="16" t="s">
        <v>32</v>
      </c>
      <c r="R809" s="16">
        <v>21.295070476379983</v>
      </c>
      <c r="S809" s="16">
        <v>66.383832065082515</v>
      </c>
      <c r="T809" s="31" t="s">
        <v>225</v>
      </c>
    </row>
    <row r="810" spans="1:20" x14ac:dyDescent="0.25">
      <c r="A810" s="16">
        <v>807</v>
      </c>
      <c r="B810" s="16">
        <v>6074408.6699999999</v>
      </c>
      <c r="C810" s="16">
        <v>589766.32999999996</v>
      </c>
      <c r="D810" s="27" t="s">
        <v>424</v>
      </c>
      <c r="E810" s="15">
        <v>42898</v>
      </c>
      <c r="F810" s="16" t="s">
        <v>32</v>
      </c>
      <c r="G810" s="19" t="s">
        <v>56</v>
      </c>
      <c r="H810" s="16" t="s">
        <v>96</v>
      </c>
      <c r="I810" s="16" t="s">
        <v>32</v>
      </c>
      <c r="J810" s="16" t="s">
        <v>32</v>
      </c>
      <c r="K810" s="16" t="s">
        <v>32</v>
      </c>
      <c r="L810" s="16" t="s">
        <v>32</v>
      </c>
      <c r="M810" s="16" t="s">
        <v>32</v>
      </c>
      <c r="N810" s="16" t="s">
        <v>32</v>
      </c>
      <c r="O810" s="16" t="s">
        <v>32</v>
      </c>
      <c r="P810" s="16" t="s">
        <v>32</v>
      </c>
      <c r="Q810" s="16" t="s">
        <v>32</v>
      </c>
      <c r="R810" s="16">
        <v>21.295070476379983</v>
      </c>
      <c r="S810" s="16">
        <v>110.2264700361581</v>
      </c>
      <c r="T810" s="31" t="s">
        <v>225</v>
      </c>
    </row>
    <row r="811" spans="1:20" x14ac:dyDescent="0.25">
      <c r="A811" s="16">
        <v>808</v>
      </c>
      <c r="B811" s="16">
        <v>6074504.9400000004</v>
      </c>
      <c r="C811" s="16">
        <v>589880.04</v>
      </c>
      <c r="D811" s="27" t="s">
        <v>424</v>
      </c>
      <c r="E811" s="15">
        <v>42898</v>
      </c>
      <c r="F811" s="16" t="s">
        <v>32</v>
      </c>
      <c r="G811" s="19" t="s">
        <v>56</v>
      </c>
      <c r="H811" s="16" t="s">
        <v>96</v>
      </c>
      <c r="I811" s="16" t="s">
        <v>32</v>
      </c>
      <c r="J811" s="16" t="s">
        <v>32</v>
      </c>
      <c r="K811" s="16" t="s">
        <v>32</v>
      </c>
      <c r="L811" s="16" t="s">
        <v>32</v>
      </c>
      <c r="M811" s="16" t="s">
        <v>32</v>
      </c>
      <c r="N811" s="16" t="s">
        <v>32</v>
      </c>
      <c r="O811" s="16" t="s">
        <v>32</v>
      </c>
      <c r="P811" s="16" t="s">
        <v>32</v>
      </c>
      <c r="Q811" s="16" t="s">
        <v>32</v>
      </c>
      <c r="R811" s="16">
        <v>21.295070476379983</v>
      </c>
      <c r="S811" s="16">
        <v>92.110656020384369</v>
      </c>
      <c r="T811" s="31" t="s">
        <v>225</v>
      </c>
    </row>
    <row r="812" spans="1:20" x14ac:dyDescent="0.25">
      <c r="A812" s="16">
        <v>809</v>
      </c>
      <c r="B812" s="16">
        <v>6074595.5300000003</v>
      </c>
      <c r="C812" s="16">
        <v>590000.43999999994</v>
      </c>
      <c r="D812" s="27" t="s">
        <v>424</v>
      </c>
      <c r="E812" s="15">
        <v>42898</v>
      </c>
      <c r="F812" s="16" t="s">
        <v>32</v>
      </c>
      <c r="G812" s="19" t="s">
        <v>56</v>
      </c>
      <c r="H812" s="16" t="s">
        <v>96</v>
      </c>
      <c r="I812" s="16" t="s">
        <v>32</v>
      </c>
      <c r="J812" s="16" t="s">
        <v>32</v>
      </c>
      <c r="K812" s="16" t="s">
        <v>32</v>
      </c>
      <c r="L812" s="16" t="s">
        <v>32</v>
      </c>
      <c r="M812" s="16" t="s">
        <v>32</v>
      </c>
      <c r="N812" s="16" t="s">
        <v>32</v>
      </c>
      <c r="O812" s="16" t="s">
        <v>32</v>
      </c>
      <c r="P812" s="16" t="s">
        <v>32</v>
      </c>
      <c r="Q812" s="16" t="s">
        <v>32</v>
      </c>
      <c r="R812" s="16">
        <v>21.295070476379983</v>
      </c>
      <c r="S812" s="16">
        <v>93.45794392523365</v>
      </c>
      <c r="T812" s="31" t="s">
        <v>225</v>
      </c>
    </row>
    <row r="813" spans="1:20" x14ac:dyDescent="0.25">
      <c r="A813" s="16">
        <v>810</v>
      </c>
      <c r="B813" s="16">
        <v>6074692.0099999998</v>
      </c>
      <c r="C813" s="16">
        <v>590117.51</v>
      </c>
      <c r="D813" s="27" t="s">
        <v>424</v>
      </c>
      <c r="E813" s="15">
        <v>42898</v>
      </c>
      <c r="F813" s="16" t="s">
        <v>32</v>
      </c>
      <c r="G813" s="19" t="s">
        <v>56</v>
      </c>
      <c r="H813" s="16" t="s">
        <v>96</v>
      </c>
      <c r="I813" s="16" t="s">
        <v>32</v>
      </c>
      <c r="J813" s="16" t="s">
        <v>32</v>
      </c>
      <c r="K813" s="16" t="s">
        <v>32</v>
      </c>
      <c r="L813" s="16" t="s">
        <v>32</v>
      </c>
      <c r="M813" s="16" t="s">
        <v>32</v>
      </c>
      <c r="N813" s="16" t="s">
        <v>32</v>
      </c>
      <c r="O813" s="16" t="s">
        <v>32</v>
      </c>
      <c r="P813" s="16" t="s">
        <v>32</v>
      </c>
      <c r="Q813" s="16" t="s">
        <v>32</v>
      </c>
      <c r="R813" s="16">
        <v>21.295070476379983</v>
      </c>
      <c r="S813" s="16">
        <v>118.9572795439727</v>
      </c>
      <c r="T813" s="31" t="s">
        <v>225</v>
      </c>
    </row>
    <row r="814" spans="1:20" x14ac:dyDescent="0.25">
      <c r="A814" s="16">
        <v>811</v>
      </c>
      <c r="B814" s="16">
        <v>6074784.1299999999</v>
      </c>
      <c r="C814" s="16">
        <v>590231.81000000006</v>
      </c>
      <c r="D814" s="27" t="s">
        <v>424</v>
      </c>
      <c r="E814" s="15">
        <v>42898</v>
      </c>
      <c r="F814" s="16" t="s">
        <v>32</v>
      </c>
      <c r="G814" s="19" t="s">
        <v>56</v>
      </c>
      <c r="H814" s="16" t="s">
        <v>96</v>
      </c>
      <c r="I814" s="16" t="s">
        <v>32</v>
      </c>
      <c r="J814" s="16" t="s">
        <v>32</v>
      </c>
      <c r="K814" s="16" t="s">
        <v>32</v>
      </c>
      <c r="L814" s="16" t="s">
        <v>32</v>
      </c>
      <c r="M814" s="16" t="s">
        <v>32</v>
      </c>
      <c r="N814" s="16" t="s">
        <v>32</v>
      </c>
      <c r="O814" s="16" t="s">
        <v>32</v>
      </c>
      <c r="P814" s="16" t="s">
        <v>32</v>
      </c>
      <c r="Q814" s="16" t="s">
        <v>32</v>
      </c>
      <c r="R814" s="16">
        <v>21.295070476379983</v>
      </c>
      <c r="S814" s="16">
        <v>162.38067271838838</v>
      </c>
      <c r="T814" s="31" t="s">
        <v>225</v>
      </c>
    </row>
    <row r="815" spans="1:20" x14ac:dyDescent="0.25">
      <c r="A815" s="16">
        <v>812</v>
      </c>
      <c r="B815" s="16">
        <v>6074867.7300000004</v>
      </c>
      <c r="C815" s="16">
        <v>590343.43000000005</v>
      </c>
      <c r="D815" s="27" t="s">
        <v>424</v>
      </c>
      <c r="E815" s="15">
        <v>42898</v>
      </c>
      <c r="F815" s="16" t="s">
        <v>32</v>
      </c>
      <c r="G815" s="19" t="s">
        <v>56</v>
      </c>
      <c r="H815" s="16" t="s">
        <v>96</v>
      </c>
      <c r="I815" s="16" t="s">
        <v>32</v>
      </c>
      <c r="J815" s="16" t="s">
        <v>32</v>
      </c>
      <c r="K815" s="16" t="s">
        <v>32</v>
      </c>
      <c r="L815" s="16" t="s">
        <v>32</v>
      </c>
      <c r="M815" s="16" t="s">
        <v>32</v>
      </c>
      <c r="N815" s="16" t="s">
        <v>32</v>
      </c>
      <c r="O815" s="16" t="s">
        <v>32</v>
      </c>
      <c r="P815" s="16" t="s">
        <v>32</v>
      </c>
      <c r="Q815" s="16" t="s">
        <v>32</v>
      </c>
      <c r="R815" s="16">
        <v>21.295070476379983</v>
      </c>
      <c r="S815" s="16">
        <v>75.089908401486838</v>
      </c>
      <c r="T815" s="31" t="s">
        <v>225</v>
      </c>
    </row>
    <row r="816" spans="1:20" x14ac:dyDescent="0.25">
      <c r="A816" s="16">
        <v>813</v>
      </c>
      <c r="B816" s="16">
        <v>6074955.4400000004</v>
      </c>
      <c r="C816" s="16">
        <v>590476.68999999994</v>
      </c>
      <c r="D816" s="27" t="s">
        <v>424</v>
      </c>
      <c r="E816" s="15">
        <v>42898</v>
      </c>
      <c r="F816" s="16" t="s">
        <v>32</v>
      </c>
      <c r="G816" s="19" t="s">
        <v>56</v>
      </c>
      <c r="H816" s="16" t="s">
        <v>96</v>
      </c>
      <c r="I816" s="16" t="s">
        <v>32</v>
      </c>
      <c r="J816" s="16" t="s">
        <v>32</v>
      </c>
      <c r="K816" s="16" t="s">
        <v>32</v>
      </c>
      <c r="L816" s="16" t="s">
        <v>32</v>
      </c>
      <c r="M816" s="16" t="s">
        <v>32</v>
      </c>
      <c r="N816" s="16" t="s">
        <v>32</v>
      </c>
      <c r="O816" s="16" t="s">
        <v>32</v>
      </c>
      <c r="P816" s="16" t="s">
        <v>32</v>
      </c>
      <c r="Q816" s="16" t="s">
        <v>32</v>
      </c>
      <c r="R816" s="16">
        <v>21.295070476379983</v>
      </c>
      <c r="S816" s="16">
        <v>60.856335579221906</v>
      </c>
      <c r="T816" s="31" t="s">
        <v>225</v>
      </c>
    </row>
    <row r="817" spans="1:20" x14ac:dyDescent="0.25">
      <c r="A817" s="16">
        <v>814</v>
      </c>
      <c r="B817" s="16">
        <v>6075086.4100000001</v>
      </c>
      <c r="C817" s="16">
        <v>590561.76</v>
      </c>
      <c r="D817" s="27" t="s">
        <v>424</v>
      </c>
      <c r="E817" s="15">
        <v>42898</v>
      </c>
      <c r="F817" s="16" t="s">
        <v>32</v>
      </c>
      <c r="G817" s="19" t="s">
        <v>56</v>
      </c>
      <c r="H817" s="16" t="s">
        <v>96</v>
      </c>
      <c r="I817" s="16" t="s">
        <v>32</v>
      </c>
      <c r="J817" s="16" t="s">
        <v>32</v>
      </c>
      <c r="K817" s="16" t="s">
        <v>32</v>
      </c>
      <c r="L817" s="16" t="s">
        <v>32</v>
      </c>
      <c r="M817" s="16" t="s">
        <v>32</v>
      </c>
      <c r="N817" s="16" t="s">
        <v>32</v>
      </c>
      <c r="O817" s="16" t="s">
        <v>32</v>
      </c>
      <c r="P817" s="16" t="s">
        <v>32</v>
      </c>
      <c r="Q817" s="16" t="s">
        <v>32</v>
      </c>
      <c r="R817" s="16">
        <v>21.295070476379983</v>
      </c>
      <c r="S817" s="16">
        <v>65.388190356397999</v>
      </c>
      <c r="T817" s="31" t="s">
        <v>225</v>
      </c>
    </row>
    <row r="818" spans="1:20" x14ac:dyDescent="0.25">
      <c r="A818" s="16">
        <v>815</v>
      </c>
      <c r="B818" s="16">
        <v>6075066.6900000004</v>
      </c>
      <c r="C818" s="16">
        <v>590537.65</v>
      </c>
      <c r="D818" s="27" t="s">
        <v>424</v>
      </c>
      <c r="E818" s="15">
        <v>42898</v>
      </c>
      <c r="F818" s="16" t="s">
        <v>32</v>
      </c>
      <c r="G818" s="19" t="s">
        <v>56</v>
      </c>
      <c r="H818" s="16" t="s">
        <v>471</v>
      </c>
      <c r="I818" s="16" t="s">
        <v>32</v>
      </c>
      <c r="J818" s="16" t="s">
        <v>32</v>
      </c>
      <c r="K818" s="16" t="s">
        <v>32</v>
      </c>
      <c r="L818" s="16" t="s">
        <v>32</v>
      </c>
      <c r="M818" s="16" t="s">
        <v>32</v>
      </c>
      <c r="N818" s="16" t="s">
        <v>32</v>
      </c>
      <c r="O818" s="16" t="s">
        <v>32</v>
      </c>
      <c r="P818" s="16" t="s">
        <v>32</v>
      </c>
      <c r="Q818" s="16" t="s">
        <v>32</v>
      </c>
      <c r="R818" s="16">
        <v>0</v>
      </c>
      <c r="S818" s="16">
        <v>167.05485232067508</v>
      </c>
      <c r="T818" s="31" t="s">
        <v>225</v>
      </c>
    </row>
    <row r="819" spans="1:20" x14ac:dyDescent="0.25">
      <c r="A819" s="16">
        <v>816</v>
      </c>
      <c r="B819" s="16">
        <v>6074952.4699999997</v>
      </c>
      <c r="C819" s="16">
        <v>590463.38</v>
      </c>
      <c r="D819" s="27" t="s">
        <v>424</v>
      </c>
      <c r="E819" s="15">
        <v>42898</v>
      </c>
      <c r="F819" s="16" t="s">
        <v>32</v>
      </c>
      <c r="G819" s="19" t="s">
        <v>56</v>
      </c>
      <c r="H819" s="16" t="s">
        <v>471</v>
      </c>
      <c r="I819" s="16" t="s">
        <v>32</v>
      </c>
      <c r="J819" s="16" t="s">
        <v>32</v>
      </c>
      <c r="K819" s="16" t="s">
        <v>32</v>
      </c>
      <c r="L819" s="16" t="s">
        <v>32</v>
      </c>
      <c r="M819" s="16" t="s">
        <v>32</v>
      </c>
      <c r="N819" s="16" t="s">
        <v>32</v>
      </c>
      <c r="O819" s="16" t="s">
        <v>32</v>
      </c>
      <c r="P819" s="16" t="s">
        <v>32</v>
      </c>
      <c r="Q819" s="16" t="s">
        <v>32</v>
      </c>
      <c r="R819" s="16">
        <v>0</v>
      </c>
      <c r="S819" s="16">
        <v>113.9671897289586</v>
      </c>
      <c r="T819" s="31" t="s">
        <v>225</v>
      </c>
    </row>
    <row r="820" spans="1:20" x14ac:dyDescent="0.25">
      <c r="A820" s="16">
        <v>817</v>
      </c>
      <c r="B820" s="16">
        <v>6074861.75</v>
      </c>
      <c r="C820" s="16">
        <v>590341.84</v>
      </c>
      <c r="D820" s="27" t="s">
        <v>424</v>
      </c>
      <c r="E820" s="15">
        <v>42898</v>
      </c>
      <c r="F820" s="16" t="s">
        <v>32</v>
      </c>
      <c r="G820" s="19" t="s">
        <v>56</v>
      </c>
      <c r="H820" s="16" t="s">
        <v>471</v>
      </c>
      <c r="I820" s="16" t="s">
        <v>32</v>
      </c>
      <c r="J820" s="16" t="s">
        <v>32</v>
      </c>
      <c r="K820" s="16" t="s">
        <v>32</v>
      </c>
      <c r="L820" s="16" t="s">
        <v>32</v>
      </c>
      <c r="M820" s="16" t="s">
        <v>32</v>
      </c>
      <c r="N820" s="16" t="s">
        <v>32</v>
      </c>
      <c r="O820" s="16" t="s">
        <v>32</v>
      </c>
      <c r="P820" s="16" t="s">
        <v>32</v>
      </c>
      <c r="Q820" s="16" t="s">
        <v>32</v>
      </c>
      <c r="R820" s="16">
        <v>0</v>
      </c>
      <c r="S820" s="16">
        <v>94.133144475920631</v>
      </c>
      <c r="T820" s="31" t="s">
        <v>225</v>
      </c>
    </row>
    <row r="821" spans="1:20" x14ac:dyDescent="0.25">
      <c r="A821" s="16">
        <v>818</v>
      </c>
      <c r="B821" s="16">
        <v>6074781.3600000003</v>
      </c>
      <c r="C821" s="16">
        <v>590217.26</v>
      </c>
      <c r="D821" s="27" t="s">
        <v>424</v>
      </c>
      <c r="E821" s="15">
        <v>42898</v>
      </c>
      <c r="F821" s="16" t="s">
        <v>32</v>
      </c>
      <c r="G821" s="19" t="s">
        <v>56</v>
      </c>
      <c r="H821" s="16" t="s">
        <v>471</v>
      </c>
      <c r="I821" s="16" t="s">
        <v>32</v>
      </c>
      <c r="J821" s="16" t="s">
        <v>32</v>
      </c>
      <c r="K821" s="16" t="s">
        <v>32</v>
      </c>
      <c r="L821" s="16" t="s">
        <v>32</v>
      </c>
      <c r="M821" s="16" t="s">
        <v>32</v>
      </c>
      <c r="N821" s="16" t="s">
        <v>32</v>
      </c>
      <c r="O821" s="16" t="s">
        <v>32</v>
      </c>
      <c r="P821" s="16" t="s">
        <v>32</v>
      </c>
      <c r="Q821" s="16" t="s">
        <v>32</v>
      </c>
      <c r="R821" s="16">
        <v>0</v>
      </c>
      <c r="S821" s="16">
        <v>44</v>
      </c>
      <c r="T821" s="31" t="s">
        <v>225</v>
      </c>
    </row>
    <row r="822" spans="1:20" x14ac:dyDescent="0.25">
      <c r="A822" s="16">
        <v>819</v>
      </c>
      <c r="B822" s="16">
        <v>6074689.8300000001</v>
      </c>
      <c r="C822" s="16">
        <v>590098.14</v>
      </c>
      <c r="D822" s="27" t="s">
        <v>424</v>
      </c>
      <c r="E822" s="15">
        <v>42898</v>
      </c>
      <c r="F822" s="16" t="s">
        <v>32</v>
      </c>
      <c r="G822" s="19" t="s">
        <v>56</v>
      </c>
      <c r="H822" s="16" t="s">
        <v>471</v>
      </c>
      <c r="I822" s="16" t="s">
        <v>32</v>
      </c>
      <c r="J822" s="16" t="s">
        <v>32</v>
      </c>
      <c r="K822" s="16" t="s">
        <v>32</v>
      </c>
      <c r="L822" s="16" t="s">
        <v>32</v>
      </c>
      <c r="M822" s="16" t="s">
        <v>32</v>
      </c>
      <c r="N822" s="16" t="s">
        <v>32</v>
      </c>
      <c r="O822" s="16" t="s">
        <v>32</v>
      </c>
      <c r="P822" s="16" t="s">
        <v>32</v>
      </c>
      <c r="Q822" s="16" t="s">
        <v>32</v>
      </c>
      <c r="R822" s="16">
        <v>0</v>
      </c>
      <c r="S822" s="16">
        <v>87.246808510638289</v>
      </c>
      <c r="T822" s="31" t="s">
        <v>225</v>
      </c>
    </row>
    <row r="823" spans="1:20" x14ac:dyDescent="0.25">
      <c r="A823" s="16">
        <v>820</v>
      </c>
      <c r="B823" s="16">
        <v>6074596.25</v>
      </c>
      <c r="C823" s="16">
        <v>589981.4</v>
      </c>
      <c r="D823" s="27" t="s">
        <v>424</v>
      </c>
      <c r="E823" s="15">
        <v>42898</v>
      </c>
      <c r="F823" s="16" t="s">
        <v>32</v>
      </c>
      <c r="G823" s="19" t="s">
        <v>56</v>
      </c>
      <c r="H823" s="16" t="s">
        <v>471</v>
      </c>
      <c r="I823" s="16" t="s">
        <v>32</v>
      </c>
      <c r="J823" s="16" t="s">
        <v>32</v>
      </c>
      <c r="K823" s="16" t="s">
        <v>32</v>
      </c>
      <c r="L823" s="16" t="s">
        <v>32</v>
      </c>
      <c r="M823" s="16" t="s">
        <v>32</v>
      </c>
      <c r="N823" s="16" t="s">
        <v>32</v>
      </c>
      <c r="O823" s="16" t="s">
        <v>32</v>
      </c>
      <c r="P823" s="16" t="s">
        <v>32</v>
      </c>
      <c r="Q823" s="16" t="s">
        <v>32</v>
      </c>
      <c r="R823" s="16">
        <v>0</v>
      </c>
      <c r="S823" s="16">
        <v>75</v>
      </c>
      <c r="T823" s="31" t="s">
        <v>225</v>
      </c>
    </row>
    <row r="824" spans="1:20" x14ac:dyDescent="0.25">
      <c r="A824" s="16">
        <v>821</v>
      </c>
      <c r="B824" s="16">
        <v>6074500.3700000001</v>
      </c>
      <c r="C824" s="16">
        <v>589864.51</v>
      </c>
      <c r="D824" s="27" t="s">
        <v>424</v>
      </c>
      <c r="E824" s="15">
        <v>42898</v>
      </c>
      <c r="F824" s="16" t="s">
        <v>32</v>
      </c>
      <c r="G824" s="19" t="s">
        <v>56</v>
      </c>
      <c r="H824" s="16" t="s">
        <v>471</v>
      </c>
      <c r="I824" s="16" t="s">
        <v>32</v>
      </c>
      <c r="J824" s="16" t="s">
        <v>32</v>
      </c>
      <c r="K824" s="16" t="s">
        <v>32</v>
      </c>
      <c r="L824" s="16" t="s">
        <v>32</v>
      </c>
      <c r="M824" s="16" t="s">
        <v>32</v>
      </c>
      <c r="N824" s="16" t="s">
        <v>32</v>
      </c>
      <c r="O824" s="16" t="s">
        <v>32</v>
      </c>
      <c r="P824" s="16" t="s">
        <v>32</v>
      </c>
      <c r="Q824" s="16" t="s">
        <v>32</v>
      </c>
      <c r="R824" s="16">
        <v>0</v>
      </c>
      <c r="S824" s="16">
        <v>106.1501416430595</v>
      </c>
      <c r="T824" s="31" t="s">
        <v>225</v>
      </c>
    </row>
    <row r="825" spans="1:20" x14ac:dyDescent="0.25">
      <c r="A825" s="16">
        <v>822</v>
      </c>
      <c r="B825" s="16">
        <v>6074404.1900000004</v>
      </c>
      <c r="C825" s="16">
        <v>589743.66</v>
      </c>
      <c r="D825" s="27" t="s">
        <v>424</v>
      </c>
      <c r="E825" s="15">
        <v>42898</v>
      </c>
      <c r="F825" s="16" t="s">
        <v>32</v>
      </c>
      <c r="G825" s="19" t="s">
        <v>56</v>
      </c>
      <c r="H825" s="16" t="s">
        <v>471</v>
      </c>
      <c r="I825" s="16" t="s">
        <v>32</v>
      </c>
      <c r="J825" s="16" t="s">
        <v>32</v>
      </c>
      <c r="K825" s="16" t="s">
        <v>32</v>
      </c>
      <c r="L825" s="16" t="s">
        <v>32</v>
      </c>
      <c r="M825" s="16" t="s">
        <v>32</v>
      </c>
      <c r="N825" s="16" t="s">
        <v>32</v>
      </c>
      <c r="O825" s="16" t="s">
        <v>32</v>
      </c>
      <c r="P825" s="16" t="s">
        <v>32</v>
      </c>
      <c r="Q825" s="16" t="s">
        <v>32</v>
      </c>
      <c r="R825" s="16">
        <v>0</v>
      </c>
      <c r="S825" s="16">
        <v>77</v>
      </c>
      <c r="T825" s="31" t="s">
        <v>225</v>
      </c>
    </row>
    <row r="826" spans="1:20" x14ac:dyDescent="0.25">
      <c r="A826" s="16">
        <v>823</v>
      </c>
      <c r="B826" s="16">
        <v>6074280.6699999999</v>
      </c>
      <c r="C826" s="16">
        <v>589667.37</v>
      </c>
      <c r="D826" s="27" t="s">
        <v>424</v>
      </c>
      <c r="E826" s="15">
        <v>42898</v>
      </c>
      <c r="F826" s="16" t="s">
        <v>32</v>
      </c>
      <c r="G826" s="19" t="s">
        <v>56</v>
      </c>
      <c r="H826" s="16" t="s">
        <v>471</v>
      </c>
      <c r="I826" s="16" t="s">
        <v>32</v>
      </c>
      <c r="J826" s="16" t="s">
        <v>32</v>
      </c>
      <c r="K826" s="16" t="s">
        <v>32</v>
      </c>
      <c r="L826" s="16" t="s">
        <v>32</v>
      </c>
      <c r="M826" s="16" t="s">
        <v>32</v>
      </c>
      <c r="N826" s="16" t="s">
        <v>32</v>
      </c>
      <c r="O826" s="16" t="s">
        <v>32</v>
      </c>
      <c r="P826" s="16" t="s">
        <v>32</v>
      </c>
      <c r="Q826" s="16" t="s">
        <v>32</v>
      </c>
      <c r="R826" s="16">
        <v>0</v>
      </c>
      <c r="S826" s="16">
        <v>74.788434414668529</v>
      </c>
      <c r="T826" s="31" t="s">
        <v>225</v>
      </c>
    </row>
    <row r="827" spans="1:20" x14ac:dyDescent="0.25">
      <c r="A827" s="16">
        <v>824</v>
      </c>
      <c r="B827" s="16">
        <v>6074159.8700000001</v>
      </c>
      <c r="C827" s="16">
        <v>589574.38</v>
      </c>
      <c r="D827" s="27" t="s">
        <v>424</v>
      </c>
      <c r="E827" s="15">
        <v>42898</v>
      </c>
      <c r="F827" s="16" t="s">
        <v>32</v>
      </c>
      <c r="G827" s="19" t="s">
        <v>56</v>
      </c>
      <c r="H827" s="16" t="s">
        <v>471</v>
      </c>
      <c r="I827" s="16" t="s">
        <v>32</v>
      </c>
      <c r="J827" s="16" t="s">
        <v>32</v>
      </c>
      <c r="K827" s="16" t="s">
        <v>32</v>
      </c>
      <c r="L827" s="16" t="s">
        <v>32</v>
      </c>
      <c r="M827" s="16" t="s">
        <v>32</v>
      </c>
      <c r="N827" s="16" t="s">
        <v>32</v>
      </c>
      <c r="O827" s="16" t="s">
        <v>32</v>
      </c>
      <c r="P827" s="16" t="s">
        <v>32</v>
      </c>
      <c r="Q827" s="16" t="s">
        <v>32</v>
      </c>
      <c r="R827" s="16">
        <v>1</v>
      </c>
      <c r="S827" s="16">
        <v>142.2011331444759</v>
      </c>
      <c r="T827" s="31" t="s">
        <v>225</v>
      </c>
    </row>
    <row r="828" spans="1:20" x14ac:dyDescent="0.25">
      <c r="A828" s="16">
        <v>825</v>
      </c>
      <c r="B828" s="16">
        <v>6074033.6399999997</v>
      </c>
      <c r="C828" s="16">
        <v>589500.34</v>
      </c>
      <c r="D828" s="27" t="s">
        <v>424</v>
      </c>
      <c r="E828" s="15">
        <v>42898</v>
      </c>
      <c r="F828" s="16" t="s">
        <v>32</v>
      </c>
      <c r="G828" s="19" t="s">
        <v>56</v>
      </c>
      <c r="H828" s="16" t="s">
        <v>471</v>
      </c>
      <c r="I828" s="16" t="s">
        <v>32</v>
      </c>
      <c r="J828" s="16" t="s">
        <v>32</v>
      </c>
      <c r="K828" s="16" t="s">
        <v>32</v>
      </c>
      <c r="L828" s="16" t="s">
        <v>32</v>
      </c>
      <c r="M828" s="16" t="s">
        <v>32</v>
      </c>
      <c r="N828" s="16" t="s">
        <v>32</v>
      </c>
      <c r="O828" s="16" t="s">
        <v>32</v>
      </c>
      <c r="P828" s="16" t="s">
        <v>32</v>
      </c>
      <c r="Q828" s="16" t="s">
        <v>32</v>
      </c>
      <c r="R828" s="16">
        <v>1</v>
      </c>
      <c r="S828" s="16">
        <v>198.84375</v>
      </c>
      <c r="T828" s="31" t="s">
        <v>225</v>
      </c>
    </row>
    <row r="829" spans="1:20" x14ac:dyDescent="0.25">
      <c r="A829" s="16">
        <v>826</v>
      </c>
      <c r="B829" s="16">
        <v>6073904.7699999996</v>
      </c>
      <c r="C829" s="16">
        <v>589418.79</v>
      </c>
      <c r="D829" s="27" t="s">
        <v>424</v>
      </c>
      <c r="E829" s="15">
        <v>42898</v>
      </c>
      <c r="F829" s="16" t="s">
        <v>32</v>
      </c>
      <c r="G829" s="19" t="s">
        <v>56</v>
      </c>
      <c r="H829" s="16" t="s">
        <v>471</v>
      </c>
      <c r="I829" s="16" t="s">
        <v>32</v>
      </c>
      <c r="J829" s="16" t="s">
        <v>32</v>
      </c>
      <c r="K829" s="16" t="s">
        <v>32</v>
      </c>
      <c r="L829" s="16" t="s">
        <v>32</v>
      </c>
      <c r="M829" s="16" t="s">
        <v>32</v>
      </c>
      <c r="N829" s="16" t="s">
        <v>32</v>
      </c>
      <c r="O829" s="16" t="s">
        <v>32</v>
      </c>
      <c r="P829" s="16" t="s">
        <v>32</v>
      </c>
      <c r="Q829" s="16" t="s">
        <v>32</v>
      </c>
      <c r="R829" s="16">
        <v>1</v>
      </c>
      <c r="S829" s="16">
        <v>164.46524822695037</v>
      </c>
      <c r="T829" s="31" t="s">
        <v>225</v>
      </c>
    </row>
    <row r="830" spans="1:20" x14ac:dyDescent="0.25">
      <c r="A830" s="16">
        <v>827</v>
      </c>
      <c r="B830" s="16">
        <v>6073779.9900000002</v>
      </c>
      <c r="C830" s="16">
        <v>589339.06000000006</v>
      </c>
      <c r="D830" s="27" t="s">
        <v>424</v>
      </c>
      <c r="E830" s="15">
        <v>42898</v>
      </c>
      <c r="F830" s="16" t="s">
        <v>32</v>
      </c>
      <c r="G830" s="19" t="s">
        <v>56</v>
      </c>
      <c r="H830" s="16" t="s">
        <v>471</v>
      </c>
      <c r="I830" s="16" t="s">
        <v>32</v>
      </c>
      <c r="J830" s="16" t="s">
        <v>32</v>
      </c>
      <c r="K830" s="16" t="s">
        <v>32</v>
      </c>
      <c r="L830" s="16" t="s">
        <v>32</v>
      </c>
      <c r="M830" s="16" t="s">
        <v>32</v>
      </c>
      <c r="N830" s="16" t="s">
        <v>32</v>
      </c>
      <c r="O830" s="16" t="s">
        <v>32</v>
      </c>
      <c r="P830" s="16" t="s">
        <v>32</v>
      </c>
      <c r="Q830" s="16" t="s">
        <v>32</v>
      </c>
      <c r="R830" s="16">
        <v>1</v>
      </c>
      <c r="S830" s="16">
        <v>119.6770981507824</v>
      </c>
      <c r="T830" s="31" t="s">
        <v>225</v>
      </c>
    </row>
    <row r="831" spans="1:20" x14ac:dyDescent="0.25">
      <c r="A831" s="16">
        <v>828</v>
      </c>
      <c r="B831" s="16">
        <v>6073657.9199999999</v>
      </c>
      <c r="C831" s="16">
        <v>589260.67000000004</v>
      </c>
      <c r="D831" s="27" t="s">
        <v>424</v>
      </c>
      <c r="E831" s="15">
        <v>42898</v>
      </c>
      <c r="F831" s="16" t="s">
        <v>32</v>
      </c>
      <c r="G831" s="19" t="s">
        <v>56</v>
      </c>
      <c r="H831" s="16" t="s">
        <v>471</v>
      </c>
      <c r="I831" s="16" t="s">
        <v>32</v>
      </c>
      <c r="J831" s="16" t="s">
        <v>32</v>
      </c>
      <c r="K831" s="16" t="s">
        <v>32</v>
      </c>
      <c r="L831" s="16" t="s">
        <v>32</v>
      </c>
      <c r="M831" s="16" t="s">
        <v>32</v>
      </c>
      <c r="N831" s="16" t="s">
        <v>32</v>
      </c>
      <c r="O831" s="16" t="s">
        <v>32</v>
      </c>
      <c r="P831" s="16" t="s">
        <v>32</v>
      </c>
      <c r="Q831" s="16" t="s">
        <v>32</v>
      </c>
      <c r="R831" s="16">
        <v>1</v>
      </c>
      <c r="S831" s="16">
        <v>69</v>
      </c>
      <c r="T831" s="31" t="s">
        <v>225</v>
      </c>
    </row>
    <row r="832" spans="1:20" x14ac:dyDescent="0.25">
      <c r="A832" s="16">
        <v>829</v>
      </c>
      <c r="B832" s="16">
        <v>6073529.3700000001</v>
      </c>
      <c r="C832" s="16">
        <v>589179.30000000005</v>
      </c>
      <c r="D832" s="27" t="s">
        <v>424</v>
      </c>
      <c r="E832" s="15">
        <v>42898</v>
      </c>
      <c r="F832" s="16" t="s">
        <v>32</v>
      </c>
      <c r="G832" s="19" t="s">
        <v>56</v>
      </c>
      <c r="H832" s="16" t="s">
        <v>471</v>
      </c>
      <c r="I832" s="16" t="s">
        <v>32</v>
      </c>
      <c r="J832" s="16" t="s">
        <v>32</v>
      </c>
      <c r="K832" s="16" t="s">
        <v>32</v>
      </c>
      <c r="L832" s="16" t="s">
        <v>32</v>
      </c>
      <c r="M832" s="16" t="s">
        <v>32</v>
      </c>
      <c r="N832" s="16" t="s">
        <v>32</v>
      </c>
      <c r="O832" s="16" t="s">
        <v>32</v>
      </c>
      <c r="P832" s="16" t="s">
        <v>32</v>
      </c>
      <c r="Q832" s="16" t="s">
        <v>32</v>
      </c>
      <c r="R832" s="16">
        <v>1</v>
      </c>
      <c r="S832" s="16">
        <v>171.72869318181819</v>
      </c>
      <c r="T832" s="31" t="s">
        <v>225</v>
      </c>
    </row>
    <row r="833" spans="1:20" x14ac:dyDescent="0.25">
      <c r="A833" s="16">
        <v>830</v>
      </c>
      <c r="B833" s="16">
        <v>6073405.7400000002</v>
      </c>
      <c r="C833" s="16">
        <v>589098.31000000006</v>
      </c>
      <c r="D833" s="27" t="s">
        <v>424</v>
      </c>
      <c r="E833" s="15">
        <v>42898</v>
      </c>
      <c r="F833" s="16" t="s">
        <v>32</v>
      </c>
      <c r="G833" s="19" t="s">
        <v>56</v>
      </c>
      <c r="H833" s="16" t="s">
        <v>471</v>
      </c>
      <c r="I833" s="16" t="s">
        <v>32</v>
      </c>
      <c r="J833" s="16" t="s">
        <v>32</v>
      </c>
      <c r="K833" s="16" t="s">
        <v>32</v>
      </c>
      <c r="L833" s="16" t="s">
        <v>32</v>
      </c>
      <c r="M833" s="16" t="s">
        <v>32</v>
      </c>
      <c r="N833" s="16" t="s">
        <v>32</v>
      </c>
      <c r="O833" s="16" t="s">
        <v>32</v>
      </c>
      <c r="P833" s="16" t="s">
        <v>32</v>
      </c>
      <c r="Q833" s="16" t="s">
        <v>32</v>
      </c>
      <c r="R833" s="16">
        <v>1</v>
      </c>
      <c r="S833" s="16">
        <v>69.901129943502838</v>
      </c>
      <c r="T833" s="31" t="s">
        <v>225</v>
      </c>
    </row>
    <row r="834" spans="1:20" x14ac:dyDescent="0.25">
      <c r="A834" s="16">
        <v>831</v>
      </c>
      <c r="B834" s="16">
        <v>6073270.6399999997</v>
      </c>
      <c r="C834" s="16">
        <v>589027.02</v>
      </c>
      <c r="D834" s="27" t="s">
        <v>424</v>
      </c>
      <c r="E834" s="15">
        <v>42898</v>
      </c>
      <c r="F834" s="16" t="s">
        <v>32</v>
      </c>
      <c r="G834" s="19" t="s">
        <v>56</v>
      </c>
      <c r="H834" s="16" t="s">
        <v>471</v>
      </c>
      <c r="I834" s="16" t="s">
        <v>32</v>
      </c>
      <c r="J834" s="16" t="s">
        <v>32</v>
      </c>
      <c r="K834" s="16" t="s">
        <v>32</v>
      </c>
      <c r="L834" s="16" t="s">
        <v>32</v>
      </c>
      <c r="M834" s="16" t="s">
        <v>32</v>
      </c>
      <c r="N834" s="16" t="s">
        <v>32</v>
      </c>
      <c r="O834" s="16" t="s">
        <v>32</v>
      </c>
      <c r="P834" s="16" t="s">
        <v>32</v>
      </c>
      <c r="Q834" s="16" t="s">
        <v>32</v>
      </c>
      <c r="R834" s="16">
        <v>1</v>
      </c>
      <c r="S834" s="16">
        <v>95.729196050775755</v>
      </c>
      <c r="T834" s="31" t="s">
        <v>225</v>
      </c>
    </row>
    <row r="835" spans="1:20" x14ac:dyDescent="0.25">
      <c r="A835" s="16">
        <v>832</v>
      </c>
      <c r="B835" s="16">
        <v>6073120.4400000004</v>
      </c>
      <c r="C835" s="16">
        <v>588991.23</v>
      </c>
      <c r="D835" s="27" t="s">
        <v>424</v>
      </c>
      <c r="E835" s="15">
        <v>42898</v>
      </c>
      <c r="F835" s="16" t="s">
        <v>32</v>
      </c>
      <c r="G835" s="19" t="s">
        <v>56</v>
      </c>
      <c r="H835" s="16" t="s">
        <v>471</v>
      </c>
      <c r="I835" s="16" t="s">
        <v>32</v>
      </c>
      <c r="J835" s="16" t="s">
        <v>32</v>
      </c>
      <c r="K835" s="16" t="s">
        <v>32</v>
      </c>
      <c r="L835" s="16" t="s">
        <v>32</v>
      </c>
      <c r="M835" s="16" t="s">
        <v>32</v>
      </c>
      <c r="N835" s="16" t="s">
        <v>32</v>
      </c>
      <c r="O835" s="16" t="s">
        <v>32</v>
      </c>
      <c r="P835" s="16" t="s">
        <v>32</v>
      </c>
      <c r="Q835" s="16" t="s">
        <v>32</v>
      </c>
      <c r="R835" s="16">
        <v>1</v>
      </c>
      <c r="S835" s="16">
        <v>53</v>
      </c>
      <c r="T835" s="31" t="s">
        <v>225</v>
      </c>
    </row>
    <row r="836" spans="1:20" x14ac:dyDescent="0.25">
      <c r="A836" s="16">
        <v>833</v>
      </c>
      <c r="B836" s="16">
        <v>6072961.9500000002</v>
      </c>
      <c r="C836" s="16">
        <v>588989.64</v>
      </c>
      <c r="D836" s="27" t="s">
        <v>424</v>
      </c>
      <c r="E836" s="15">
        <v>42898</v>
      </c>
      <c r="F836" s="16" t="s">
        <v>32</v>
      </c>
      <c r="G836" s="19" t="s">
        <v>56</v>
      </c>
      <c r="H836" s="16" t="s">
        <v>471</v>
      </c>
      <c r="I836" s="16" t="s">
        <v>32</v>
      </c>
      <c r="J836" s="16" t="s">
        <v>32</v>
      </c>
      <c r="K836" s="16" t="s">
        <v>32</v>
      </c>
      <c r="L836" s="16" t="s">
        <v>32</v>
      </c>
      <c r="M836" s="16" t="s">
        <v>32</v>
      </c>
      <c r="N836" s="16" t="s">
        <v>32</v>
      </c>
      <c r="O836" s="16" t="s">
        <v>32</v>
      </c>
      <c r="P836" s="16" t="s">
        <v>32</v>
      </c>
      <c r="Q836" s="16" t="s">
        <v>32</v>
      </c>
      <c r="R836" s="16">
        <v>1</v>
      </c>
      <c r="S836" s="16">
        <v>160.77259887005653</v>
      </c>
      <c r="T836" s="31" t="s">
        <v>225</v>
      </c>
    </row>
    <row r="837" spans="1:20" x14ac:dyDescent="0.25">
      <c r="A837" s="16">
        <v>834</v>
      </c>
      <c r="B837" s="16">
        <v>6072812.46</v>
      </c>
      <c r="C837" s="16">
        <v>588998.82999999996</v>
      </c>
      <c r="D837" s="27" t="s">
        <v>424</v>
      </c>
      <c r="E837" s="15">
        <v>42898</v>
      </c>
      <c r="F837" s="16" t="s">
        <v>32</v>
      </c>
      <c r="G837" s="19" t="s">
        <v>56</v>
      </c>
      <c r="H837" s="16" t="s">
        <v>471</v>
      </c>
      <c r="I837" s="16" t="s">
        <v>32</v>
      </c>
      <c r="J837" s="16" t="s">
        <v>32</v>
      </c>
      <c r="K837" s="16" t="s">
        <v>32</v>
      </c>
      <c r="L837" s="16" t="s">
        <v>32</v>
      </c>
      <c r="M837" s="16" t="s">
        <v>32</v>
      </c>
      <c r="N837" s="16" t="s">
        <v>32</v>
      </c>
      <c r="O837" s="16" t="s">
        <v>32</v>
      </c>
      <c r="P837" s="16" t="s">
        <v>32</v>
      </c>
      <c r="Q837" s="16" t="s">
        <v>32</v>
      </c>
      <c r="R837" s="16">
        <v>1</v>
      </c>
      <c r="S837" s="16">
        <v>129.36595744680849</v>
      </c>
      <c r="T837" s="31" t="s">
        <v>225</v>
      </c>
    </row>
    <row r="838" spans="1:20" x14ac:dyDescent="0.25">
      <c r="A838" s="16">
        <v>835</v>
      </c>
      <c r="B838" s="16">
        <v>6072673.75</v>
      </c>
      <c r="C838" s="16">
        <v>589002.17000000004</v>
      </c>
      <c r="D838" s="27" t="s">
        <v>424</v>
      </c>
      <c r="E838" s="15">
        <v>42898</v>
      </c>
      <c r="F838" s="16" t="s">
        <v>32</v>
      </c>
      <c r="G838" s="19" t="s">
        <v>56</v>
      </c>
      <c r="H838" s="16" t="s">
        <v>471</v>
      </c>
      <c r="I838" s="16" t="s">
        <v>32</v>
      </c>
      <c r="J838" s="16" t="s">
        <v>32</v>
      </c>
      <c r="K838" s="16" t="s">
        <v>32</v>
      </c>
      <c r="L838" s="16" t="s">
        <v>32</v>
      </c>
      <c r="M838" s="16" t="s">
        <v>32</v>
      </c>
      <c r="N838" s="16" t="s">
        <v>32</v>
      </c>
      <c r="O838" s="16" t="s">
        <v>32</v>
      </c>
      <c r="P838" s="16" t="s">
        <v>32</v>
      </c>
      <c r="Q838" s="16" t="s">
        <v>32</v>
      </c>
      <c r="R838" s="16">
        <v>2.2476513333333332</v>
      </c>
      <c r="S838" s="16">
        <v>66.326530612244895</v>
      </c>
      <c r="T838" s="31" t="s">
        <v>225</v>
      </c>
    </row>
    <row r="839" spans="1:20" x14ac:dyDescent="0.25">
      <c r="A839" s="16">
        <v>836</v>
      </c>
      <c r="B839" s="16">
        <v>6072532.0599999996</v>
      </c>
      <c r="C839" s="16">
        <v>589006.66</v>
      </c>
      <c r="D839" s="27" t="s">
        <v>424</v>
      </c>
      <c r="E839" s="15">
        <v>42898</v>
      </c>
      <c r="F839" s="16" t="s">
        <v>32</v>
      </c>
      <c r="G839" s="19" t="s">
        <v>56</v>
      </c>
      <c r="H839" s="16" t="s">
        <v>471</v>
      </c>
      <c r="I839" s="16" t="s">
        <v>32</v>
      </c>
      <c r="J839" s="16" t="s">
        <v>32</v>
      </c>
      <c r="K839" s="16" t="s">
        <v>32</v>
      </c>
      <c r="L839" s="16" t="s">
        <v>32</v>
      </c>
      <c r="M839" s="16" t="s">
        <v>32</v>
      </c>
      <c r="N839" s="16" t="s">
        <v>32</v>
      </c>
      <c r="O839" s="16" t="s">
        <v>32</v>
      </c>
      <c r="P839" s="16" t="s">
        <v>32</v>
      </c>
      <c r="Q839" s="16" t="s">
        <v>32</v>
      </c>
      <c r="R839" s="16">
        <v>2.2476513333333332</v>
      </c>
      <c r="S839" s="16">
        <v>81.980519480519519</v>
      </c>
      <c r="T839" s="31" t="s">
        <v>225</v>
      </c>
    </row>
    <row r="840" spans="1:20" x14ac:dyDescent="0.25">
      <c r="A840" s="16">
        <v>837</v>
      </c>
      <c r="B840" s="16">
        <v>6072373.0800000001</v>
      </c>
      <c r="C840" s="16">
        <v>589012.41</v>
      </c>
      <c r="D840" s="27" t="s">
        <v>424</v>
      </c>
      <c r="E840" s="15">
        <v>42898</v>
      </c>
      <c r="F840" s="16" t="s">
        <v>32</v>
      </c>
      <c r="G840" s="19" t="s">
        <v>56</v>
      </c>
      <c r="H840" s="16" t="s">
        <v>471</v>
      </c>
      <c r="I840" s="16" t="s">
        <v>32</v>
      </c>
      <c r="J840" s="16" t="s">
        <v>32</v>
      </c>
      <c r="K840" s="16" t="s">
        <v>32</v>
      </c>
      <c r="L840" s="16" t="s">
        <v>32</v>
      </c>
      <c r="M840" s="16" t="s">
        <v>32</v>
      </c>
      <c r="N840" s="16" t="s">
        <v>32</v>
      </c>
      <c r="O840" s="16" t="s">
        <v>32</v>
      </c>
      <c r="P840" s="16" t="s">
        <v>32</v>
      </c>
      <c r="Q840" s="16" t="s">
        <v>32</v>
      </c>
      <c r="R840" s="16">
        <v>2.2476513333333332</v>
      </c>
      <c r="S840" s="16">
        <v>51.237824675324681</v>
      </c>
      <c r="T840" s="31" t="s">
        <v>225</v>
      </c>
    </row>
    <row r="841" spans="1:20" x14ac:dyDescent="0.25">
      <c r="A841" s="16">
        <v>838</v>
      </c>
      <c r="B841" s="16">
        <v>6072233.4800000004</v>
      </c>
      <c r="C841" s="16">
        <v>589016.31000000006</v>
      </c>
      <c r="D841" s="27" t="s">
        <v>424</v>
      </c>
      <c r="E841" s="15">
        <v>42898</v>
      </c>
      <c r="F841" s="16" t="s">
        <v>32</v>
      </c>
      <c r="G841" s="19" t="s">
        <v>56</v>
      </c>
      <c r="H841" s="16" t="s">
        <v>471</v>
      </c>
      <c r="I841" s="16" t="s">
        <v>32</v>
      </c>
      <c r="J841" s="16" t="s">
        <v>32</v>
      </c>
      <c r="K841" s="16" t="s">
        <v>32</v>
      </c>
      <c r="L841" s="16" t="s">
        <v>32</v>
      </c>
      <c r="M841" s="16" t="s">
        <v>32</v>
      </c>
      <c r="N841" s="16" t="s">
        <v>32</v>
      </c>
      <c r="O841" s="16" t="s">
        <v>32</v>
      </c>
      <c r="P841" s="16" t="s">
        <v>32</v>
      </c>
      <c r="Q841" s="16" t="s">
        <v>32</v>
      </c>
      <c r="R841" s="16">
        <v>2.2476513333333332</v>
      </c>
      <c r="S841" s="16">
        <v>86.734693877551024</v>
      </c>
      <c r="T841" s="31" t="s">
        <v>225</v>
      </c>
    </row>
    <row r="842" spans="1:20" x14ac:dyDescent="0.25">
      <c r="A842" s="16">
        <v>839</v>
      </c>
      <c r="B842" s="16">
        <v>6072075.5899999999</v>
      </c>
      <c r="C842" s="16">
        <v>589024.68999999994</v>
      </c>
      <c r="D842" s="27" t="s">
        <v>424</v>
      </c>
      <c r="E842" s="15">
        <v>42898</v>
      </c>
      <c r="F842" s="16" t="s">
        <v>32</v>
      </c>
      <c r="G842" s="19" t="s">
        <v>56</v>
      </c>
      <c r="H842" s="16" t="s">
        <v>471</v>
      </c>
      <c r="I842" s="16" t="s">
        <v>32</v>
      </c>
      <c r="J842" s="16" t="s">
        <v>32</v>
      </c>
      <c r="K842" s="16" t="s">
        <v>32</v>
      </c>
      <c r="L842" s="16" t="s">
        <v>32</v>
      </c>
      <c r="M842" s="16" t="s">
        <v>32</v>
      </c>
      <c r="N842" s="16" t="s">
        <v>32</v>
      </c>
      <c r="O842" s="16" t="s">
        <v>32</v>
      </c>
      <c r="P842" s="16" t="s">
        <v>32</v>
      </c>
      <c r="Q842" s="16" t="s">
        <v>32</v>
      </c>
      <c r="R842" s="16">
        <v>2.2476513333333332</v>
      </c>
      <c r="S842" s="16">
        <v>134.12474849094568</v>
      </c>
      <c r="T842" s="31" t="s">
        <v>225</v>
      </c>
    </row>
    <row r="843" spans="1:20" x14ac:dyDescent="0.25">
      <c r="A843" s="16">
        <v>840</v>
      </c>
      <c r="B843" s="16">
        <v>6071924.7699999996</v>
      </c>
      <c r="C843" s="16">
        <v>589030.84</v>
      </c>
      <c r="D843" s="27" t="s">
        <v>424</v>
      </c>
      <c r="E843" s="15">
        <v>42898</v>
      </c>
      <c r="F843" s="16" t="s">
        <v>32</v>
      </c>
      <c r="G843" s="19" t="s">
        <v>56</v>
      </c>
      <c r="H843" s="16" t="s">
        <v>471</v>
      </c>
      <c r="I843" s="16" t="s">
        <v>32</v>
      </c>
      <c r="J843" s="16" t="s">
        <v>32</v>
      </c>
      <c r="K843" s="16" t="s">
        <v>32</v>
      </c>
      <c r="L843" s="16" t="s">
        <v>32</v>
      </c>
      <c r="M843" s="16" t="s">
        <v>32</v>
      </c>
      <c r="N843" s="16" t="s">
        <v>32</v>
      </c>
      <c r="O843" s="16" t="s">
        <v>32</v>
      </c>
      <c r="P843" s="16" t="s">
        <v>32</v>
      </c>
      <c r="Q843" s="16" t="s">
        <v>32</v>
      </c>
      <c r="R843" s="16">
        <v>2.2476513333333332</v>
      </c>
      <c r="S843" s="16">
        <v>86.857547551598586</v>
      </c>
      <c r="T843" s="31" t="s">
        <v>225</v>
      </c>
    </row>
    <row r="844" spans="1:20" x14ac:dyDescent="0.25">
      <c r="A844" s="16">
        <v>841</v>
      </c>
      <c r="B844" s="16">
        <v>6071778.1399999997</v>
      </c>
      <c r="C844" s="16">
        <v>589032.69999999995</v>
      </c>
      <c r="D844" s="27" t="s">
        <v>424</v>
      </c>
      <c r="E844" s="15">
        <v>42898</v>
      </c>
      <c r="F844" s="16" t="s">
        <v>32</v>
      </c>
      <c r="G844" s="19" t="s">
        <v>56</v>
      </c>
      <c r="H844" s="16" t="s">
        <v>471</v>
      </c>
      <c r="I844" s="16" t="s">
        <v>32</v>
      </c>
      <c r="J844" s="16" t="s">
        <v>32</v>
      </c>
      <c r="K844" s="16" t="s">
        <v>32</v>
      </c>
      <c r="L844" s="16" t="s">
        <v>32</v>
      </c>
      <c r="M844" s="16" t="s">
        <v>32</v>
      </c>
      <c r="N844" s="16" t="s">
        <v>32</v>
      </c>
      <c r="O844" s="16" t="s">
        <v>32</v>
      </c>
      <c r="P844" s="16" t="s">
        <v>32</v>
      </c>
      <c r="Q844" s="16" t="s">
        <v>32</v>
      </c>
      <c r="R844" s="16">
        <v>2.2476513333333332</v>
      </c>
      <c r="S844" s="16">
        <v>147.14690408741401</v>
      </c>
      <c r="T844" s="31" t="s">
        <v>225</v>
      </c>
    </row>
    <row r="845" spans="1:20" x14ac:dyDescent="0.25">
      <c r="A845" s="16">
        <v>842</v>
      </c>
      <c r="B845" s="16">
        <v>6071639.29</v>
      </c>
      <c r="C845" s="16">
        <v>588980.02</v>
      </c>
      <c r="D845" s="27" t="s">
        <v>424</v>
      </c>
      <c r="E845" s="15">
        <v>42898</v>
      </c>
      <c r="F845" s="16" t="s">
        <v>32</v>
      </c>
      <c r="G845" s="19" t="s">
        <v>56</v>
      </c>
      <c r="H845" s="16" t="s">
        <v>471</v>
      </c>
      <c r="I845" s="16" t="s">
        <v>32</v>
      </c>
      <c r="J845" s="16" t="s">
        <v>32</v>
      </c>
      <c r="K845" s="16" t="s">
        <v>32</v>
      </c>
      <c r="L845" s="16" t="s">
        <v>32</v>
      </c>
      <c r="M845" s="16" t="s">
        <v>32</v>
      </c>
      <c r="N845" s="16" t="s">
        <v>32</v>
      </c>
      <c r="O845" s="16" t="s">
        <v>32</v>
      </c>
      <c r="P845" s="16" t="s">
        <v>32</v>
      </c>
      <c r="Q845" s="16" t="s">
        <v>32</v>
      </c>
      <c r="R845" s="16">
        <v>2.2476513333333332</v>
      </c>
      <c r="S845" s="16">
        <v>72.448979591836732</v>
      </c>
      <c r="T845" s="31" t="s">
        <v>225</v>
      </c>
    </row>
    <row r="846" spans="1:20" x14ac:dyDescent="0.25">
      <c r="A846" s="16">
        <v>843</v>
      </c>
      <c r="B846" s="16">
        <v>6071500.6900000004</v>
      </c>
      <c r="C846" s="16">
        <v>588919.39</v>
      </c>
      <c r="D846" s="27" t="s">
        <v>424</v>
      </c>
      <c r="E846" s="15">
        <v>42898</v>
      </c>
      <c r="F846" s="16" t="s">
        <v>32</v>
      </c>
      <c r="G846" s="19" t="s">
        <v>56</v>
      </c>
      <c r="H846" s="16" t="s">
        <v>471</v>
      </c>
      <c r="I846" s="16" t="s">
        <v>32</v>
      </c>
      <c r="J846" s="16" t="s">
        <v>32</v>
      </c>
      <c r="K846" s="16" t="s">
        <v>32</v>
      </c>
      <c r="L846" s="16" t="s">
        <v>32</v>
      </c>
      <c r="M846" s="16" t="s">
        <v>32</v>
      </c>
      <c r="N846" s="16" t="s">
        <v>32</v>
      </c>
      <c r="O846" s="16" t="s">
        <v>32</v>
      </c>
      <c r="P846" s="16" t="s">
        <v>32</v>
      </c>
      <c r="Q846" s="16" t="s">
        <v>32</v>
      </c>
      <c r="R846" s="16">
        <v>2.2476513333333332</v>
      </c>
      <c r="S846" s="16">
        <v>154.29987859166332</v>
      </c>
      <c r="T846" s="31" t="s">
        <v>225</v>
      </c>
    </row>
    <row r="847" spans="1:20" x14ac:dyDescent="0.25">
      <c r="A847" s="16">
        <v>844</v>
      </c>
      <c r="B847" s="16">
        <v>6071357.3499999996</v>
      </c>
      <c r="C847" s="16">
        <v>588855.11</v>
      </c>
      <c r="D847" s="27" t="s">
        <v>424</v>
      </c>
      <c r="E847" s="15">
        <v>42898</v>
      </c>
      <c r="F847" s="16" t="s">
        <v>32</v>
      </c>
      <c r="G847" s="19" t="s">
        <v>56</v>
      </c>
      <c r="H847" s="16" t="s">
        <v>471</v>
      </c>
      <c r="I847" s="16" t="s">
        <v>32</v>
      </c>
      <c r="J847" s="16" t="s">
        <v>32</v>
      </c>
      <c r="K847" s="16" t="s">
        <v>32</v>
      </c>
      <c r="L847" s="16" t="s">
        <v>32</v>
      </c>
      <c r="M847" s="16" t="s">
        <v>32</v>
      </c>
      <c r="N847" s="16" t="s">
        <v>32</v>
      </c>
      <c r="O847" s="16" t="s">
        <v>32</v>
      </c>
      <c r="P847" s="16" t="s">
        <v>32</v>
      </c>
      <c r="Q847" s="16" t="s">
        <v>32</v>
      </c>
      <c r="R847" s="16">
        <v>2.2476513333333332</v>
      </c>
      <c r="S847" s="16">
        <v>100.87772397094434</v>
      </c>
      <c r="T847" s="31" t="s">
        <v>225</v>
      </c>
    </row>
    <row r="848" spans="1:20" x14ac:dyDescent="0.25">
      <c r="A848" s="16">
        <v>845</v>
      </c>
      <c r="B848" s="16">
        <v>6071225.3600000003</v>
      </c>
      <c r="C848" s="16">
        <v>588792.21</v>
      </c>
      <c r="D848" s="27" t="s">
        <v>424</v>
      </c>
      <c r="E848" s="15">
        <v>42898</v>
      </c>
      <c r="F848" s="16" t="s">
        <v>32</v>
      </c>
      <c r="G848" s="19" t="s">
        <v>56</v>
      </c>
      <c r="H848" s="16" t="s">
        <v>471</v>
      </c>
      <c r="I848" s="16" t="s">
        <v>32</v>
      </c>
      <c r="J848" s="16" t="s">
        <v>32</v>
      </c>
      <c r="K848" s="16" t="s">
        <v>32</v>
      </c>
      <c r="L848" s="16" t="s">
        <v>32</v>
      </c>
      <c r="M848" s="16" t="s">
        <v>32</v>
      </c>
      <c r="N848" s="16" t="s">
        <v>32</v>
      </c>
      <c r="O848" s="16" t="s">
        <v>32</v>
      </c>
      <c r="P848" s="16" t="s">
        <v>32</v>
      </c>
      <c r="Q848" s="16" t="s">
        <v>32</v>
      </c>
      <c r="R848" s="16">
        <v>2.2476513333333332</v>
      </c>
      <c r="S848" s="16">
        <v>90.688054882970192</v>
      </c>
      <c r="T848" s="31" t="s">
        <v>225</v>
      </c>
    </row>
    <row r="849" spans="1:20" x14ac:dyDescent="0.25">
      <c r="A849" s="16">
        <v>846</v>
      </c>
      <c r="B849" s="16">
        <v>6071091.25</v>
      </c>
      <c r="C849" s="16">
        <v>588727.80000000005</v>
      </c>
      <c r="D849" s="27" t="s">
        <v>424</v>
      </c>
      <c r="E849" s="15">
        <v>42898</v>
      </c>
      <c r="F849" s="16" t="s">
        <v>32</v>
      </c>
      <c r="G849" s="19" t="s">
        <v>56</v>
      </c>
      <c r="H849" s="16" t="s">
        <v>471</v>
      </c>
      <c r="I849" s="16" t="s">
        <v>32</v>
      </c>
      <c r="J849" s="16" t="s">
        <v>32</v>
      </c>
      <c r="K849" s="16" t="s">
        <v>32</v>
      </c>
      <c r="L849" s="16" t="s">
        <v>32</v>
      </c>
      <c r="M849" s="16" t="s">
        <v>32</v>
      </c>
      <c r="N849" s="16" t="s">
        <v>32</v>
      </c>
      <c r="O849" s="16" t="s">
        <v>32</v>
      </c>
      <c r="P849" s="16" t="s">
        <v>32</v>
      </c>
      <c r="Q849" s="16" t="s">
        <v>32</v>
      </c>
      <c r="R849" s="16">
        <v>2.2476513333333332</v>
      </c>
      <c r="S849" s="16">
        <v>71.327683615819225</v>
      </c>
      <c r="T849" s="31" t="s">
        <v>225</v>
      </c>
    </row>
    <row r="850" spans="1:20" x14ac:dyDescent="0.25">
      <c r="A850" s="16">
        <v>847</v>
      </c>
      <c r="B850" s="16">
        <v>6070951.71</v>
      </c>
      <c r="C850" s="16">
        <v>588669.56999999995</v>
      </c>
      <c r="D850" s="27" t="s">
        <v>424</v>
      </c>
      <c r="E850" s="15">
        <v>42898</v>
      </c>
      <c r="F850" s="16" t="s">
        <v>32</v>
      </c>
      <c r="G850" s="19" t="s">
        <v>56</v>
      </c>
      <c r="H850" s="16" t="s">
        <v>471</v>
      </c>
      <c r="I850" s="16" t="s">
        <v>32</v>
      </c>
      <c r="J850" s="16" t="s">
        <v>32</v>
      </c>
      <c r="K850" s="16" t="s">
        <v>32</v>
      </c>
      <c r="L850" s="16" t="s">
        <v>32</v>
      </c>
      <c r="M850" s="16" t="s">
        <v>32</v>
      </c>
      <c r="N850" s="16" t="s">
        <v>32</v>
      </c>
      <c r="O850" s="16" t="s">
        <v>32</v>
      </c>
      <c r="P850" s="16" t="s">
        <v>32</v>
      </c>
      <c r="Q850" s="16" t="s">
        <v>32</v>
      </c>
      <c r="R850" s="16">
        <v>2.2476513333333332</v>
      </c>
      <c r="S850" s="16">
        <v>68.561296859169161</v>
      </c>
      <c r="T850" s="31" t="s">
        <v>225</v>
      </c>
    </row>
    <row r="851" spans="1:20" x14ac:dyDescent="0.25">
      <c r="A851" s="16">
        <v>848</v>
      </c>
      <c r="B851" s="16">
        <v>6070814.6100000003</v>
      </c>
      <c r="C851" s="16">
        <v>588605.47</v>
      </c>
      <c r="D851" s="27" t="s">
        <v>424</v>
      </c>
      <c r="E851" s="15">
        <v>42898</v>
      </c>
      <c r="F851" s="16" t="s">
        <v>32</v>
      </c>
      <c r="G851" s="19" t="s">
        <v>56</v>
      </c>
      <c r="H851" s="16" t="s">
        <v>471</v>
      </c>
      <c r="I851" s="16" t="s">
        <v>32</v>
      </c>
      <c r="J851" s="16" t="s">
        <v>32</v>
      </c>
      <c r="K851" s="16" t="s">
        <v>32</v>
      </c>
      <c r="L851" s="16" t="s">
        <v>32</v>
      </c>
      <c r="M851" s="16" t="s">
        <v>32</v>
      </c>
      <c r="N851" s="16" t="s">
        <v>32</v>
      </c>
      <c r="O851" s="16" t="s">
        <v>32</v>
      </c>
      <c r="P851" s="16" t="s">
        <v>32</v>
      </c>
      <c r="Q851" s="16" t="s">
        <v>32</v>
      </c>
      <c r="R851" s="16">
        <v>2.2476513333333332</v>
      </c>
      <c r="S851" s="16">
        <v>73.365617433414059</v>
      </c>
      <c r="T851" s="31" t="s">
        <v>225</v>
      </c>
    </row>
    <row r="852" spans="1:20" x14ac:dyDescent="0.25">
      <c r="A852" s="16">
        <v>849</v>
      </c>
      <c r="B852" s="16">
        <v>6070681.8200000003</v>
      </c>
      <c r="C852" s="16">
        <v>588545.14</v>
      </c>
      <c r="D852" s="27" t="s">
        <v>424</v>
      </c>
      <c r="E852" s="15">
        <v>42898</v>
      </c>
      <c r="F852" s="16" t="s">
        <v>32</v>
      </c>
      <c r="G852" s="19" t="s">
        <v>56</v>
      </c>
      <c r="H852" s="16" t="s">
        <v>471</v>
      </c>
      <c r="I852" s="16" t="s">
        <v>32</v>
      </c>
      <c r="J852" s="16" t="s">
        <v>32</v>
      </c>
      <c r="K852" s="16" t="s">
        <v>32</v>
      </c>
      <c r="L852" s="16" t="s">
        <v>32</v>
      </c>
      <c r="M852" s="16" t="s">
        <v>32</v>
      </c>
      <c r="N852" s="16" t="s">
        <v>32</v>
      </c>
      <c r="O852" s="16" t="s">
        <v>32</v>
      </c>
      <c r="P852" s="16" t="s">
        <v>32</v>
      </c>
      <c r="Q852" s="16" t="s">
        <v>32</v>
      </c>
      <c r="R852" s="16">
        <v>2.2476513333333332</v>
      </c>
      <c r="S852" s="16">
        <v>105.25091056252528</v>
      </c>
      <c r="T852" s="31" t="s">
        <v>225</v>
      </c>
    </row>
    <row r="853" spans="1:20" x14ac:dyDescent="0.25">
      <c r="A853" s="16">
        <v>850</v>
      </c>
      <c r="B853" s="16">
        <v>6070545.6200000001</v>
      </c>
      <c r="C853" s="16">
        <v>588480.54</v>
      </c>
      <c r="D853" s="27" t="s">
        <v>424</v>
      </c>
      <c r="E853" s="15">
        <v>42898</v>
      </c>
      <c r="F853" s="16" t="s">
        <v>32</v>
      </c>
      <c r="G853" s="19" t="s">
        <v>56</v>
      </c>
      <c r="H853" s="16" t="s">
        <v>471</v>
      </c>
      <c r="I853" s="16" t="s">
        <v>32</v>
      </c>
      <c r="J853" s="16" t="s">
        <v>32</v>
      </c>
      <c r="K853" s="16" t="s">
        <v>32</v>
      </c>
      <c r="L853" s="16" t="s">
        <v>32</v>
      </c>
      <c r="M853" s="16" t="s">
        <v>32</v>
      </c>
      <c r="N853" s="16" t="s">
        <v>32</v>
      </c>
      <c r="O853" s="16" t="s">
        <v>32</v>
      </c>
      <c r="P853" s="16" t="s">
        <v>32</v>
      </c>
      <c r="Q853" s="16" t="s">
        <v>32</v>
      </c>
      <c r="R853" s="16">
        <v>2.2476513333333332</v>
      </c>
      <c r="S853" s="16">
        <v>87.104301948051912</v>
      </c>
      <c r="T853" s="31" t="s">
        <v>225</v>
      </c>
    </row>
    <row r="854" spans="1:20" x14ac:dyDescent="0.25">
      <c r="A854" s="16">
        <v>851</v>
      </c>
      <c r="B854" s="16">
        <v>6070419.0199999996</v>
      </c>
      <c r="C854" s="16">
        <v>588401.35</v>
      </c>
      <c r="D854" s="27" t="s">
        <v>424</v>
      </c>
      <c r="E854" s="15">
        <v>42898</v>
      </c>
      <c r="F854" s="16" t="s">
        <v>32</v>
      </c>
      <c r="G854" s="19" t="s">
        <v>56</v>
      </c>
      <c r="H854" s="16" t="s">
        <v>471</v>
      </c>
      <c r="I854" s="16" t="s">
        <v>32</v>
      </c>
      <c r="J854" s="16" t="s">
        <v>32</v>
      </c>
      <c r="K854" s="16" t="s">
        <v>32</v>
      </c>
      <c r="L854" s="16" t="s">
        <v>32</v>
      </c>
      <c r="M854" s="16" t="s">
        <v>32</v>
      </c>
      <c r="N854" s="16" t="s">
        <v>32</v>
      </c>
      <c r="O854" s="16" t="s">
        <v>32</v>
      </c>
      <c r="P854" s="16" t="s">
        <v>32</v>
      </c>
      <c r="Q854" s="16" t="s">
        <v>32</v>
      </c>
      <c r="R854" s="16">
        <v>2.2476513333333332</v>
      </c>
      <c r="S854" s="16">
        <v>79.367318154342101</v>
      </c>
      <c r="T854" s="31" t="s">
        <v>225</v>
      </c>
    </row>
    <row r="855" spans="1:20" x14ac:dyDescent="0.25">
      <c r="A855" s="16">
        <v>852</v>
      </c>
      <c r="B855" s="16">
        <v>6070291.6500000004</v>
      </c>
      <c r="C855" s="16">
        <v>588325.35</v>
      </c>
      <c r="D855" s="27" t="s">
        <v>424</v>
      </c>
      <c r="E855" s="15">
        <v>42898</v>
      </c>
      <c r="F855" s="16" t="s">
        <v>32</v>
      </c>
      <c r="G855" s="19" t="s">
        <v>56</v>
      </c>
      <c r="H855" s="16" t="s">
        <v>471</v>
      </c>
      <c r="I855" s="16" t="s">
        <v>32</v>
      </c>
      <c r="J855" s="16" t="s">
        <v>32</v>
      </c>
      <c r="K855" s="16" t="s">
        <v>32</v>
      </c>
      <c r="L855" s="16" t="s">
        <v>32</v>
      </c>
      <c r="M855" s="16" t="s">
        <v>32</v>
      </c>
      <c r="N855" s="16" t="s">
        <v>32</v>
      </c>
      <c r="O855" s="16" t="s">
        <v>32</v>
      </c>
      <c r="P855" s="16" t="s">
        <v>32</v>
      </c>
      <c r="Q855" s="16" t="s">
        <v>32</v>
      </c>
      <c r="R855" s="16">
        <v>2.2476513333333332</v>
      </c>
      <c r="S855" s="16">
        <v>56.281661600810537</v>
      </c>
      <c r="T855" s="31" t="s">
        <v>225</v>
      </c>
    </row>
    <row r="856" spans="1:20" x14ac:dyDescent="0.25">
      <c r="A856" s="16">
        <v>853</v>
      </c>
      <c r="B856" s="16">
        <v>6070162.5800000001</v>
      </c>
      <c r="C856" s="16">
        <v>588247.72</v>
      </c>
      <c r="D856" s="27" t="s">
        <v>424</v>
      </c>
      <c r="E856" s="15">
        <v>42898</v>
      </c>
      <c r="F856" s="16" t="s">
        <v>32</v>
      </c>
      <c r="G856" s="19" t="s">
        <v>56</v>
      </c>
      <c r="H856" s="16" t="s">
        <v>471</v>
      </c>
      <c r="I856" s="16" t="s">
        <v>32</v>
      </c>
      <c r="J856" s="16" t="s">
        <v>32</v>
      </c>
      <c r="K856" s="16" t="s">
        <v>32</v>
      </c>
      <c r="L856" s="16" t="s">
        <v>32</v>
      </c>
      <c r="M856" s="16" t="s">
        <v>32</v>
      </c>
      <c r="N856" s="16" t="s">
        <v>32</v>
      </c>
      <c r="O856" s="16" t="s">
        <v>32</v>
      </c>
      <c r="P856" s="16" t="s">
        <v>32</v>
      </c>
      <c r="Q856" s="16" t="s">
        <v>32</v>
      </c>
      <c r="R856" s="16">
        <v>2.2476513333333332</v>
      </c>
      <c r="S856" s="16">
        <v>71.428571428571431</v>
      </c>
      <c r="T856" s="31" t="s">
        <v>225</v>
      </c>
    </row>
    <row r="857" spans="1:20" x14ac:dyDescent="0.25">
      <c r="A857" s="16">
        <v>854</v>
      </c>
      <c r="B857" s="16">
        <v>6070033.2199999997</v>
      </c>
      <c r="C857" s="16">
        <v>588168.86</v>
      </c>
      <c r="D857" s="27" t="s">
        <v>424</v>
      </c>
      <c r="E857" s="15">
        <v>42898</v>
      </c>
      <c r="F857" s="16" t="s">
        <v>32</v>
      </c>
      <c r="G857" s="19" t="s">
        <v>56</v>
      </c>
      <c r="H857" s="16" t="s">
        <v>471</v>
      </c>
      <c r="I857" s="16" t="s">
        <v>32</v>
      </c>
      <c r="J857" s="16" t="s">
        <v>32</v>
      </c>
      <c r="K857" s="16" t="s">
        <v>32</v>
      </c>
      <c r="L857" s="16" t="s">
        <v>32</v>
      </c>
      <c r="M857" s="16" t="s">
        <v>32</v>
      </c>
      <c r="N857" s="16" t="s">
        <v>32</v>
      </c>
      <c r="O857" s="16" t="s">
        <v>32</v>
      </c>
      <c r="P857" s="16" t="s">
        <v>32</v>
      </c>
      <c r="Q857" s="16" t="s">
        <v>32</v>
      </c>
      <c r="R857" s="16">
        <v>2.2476513333333332</v>
      </c>
      <c r="S857" s="16">
        <v>68.367346938775512</v>
      </c>
      <c r="T857" s="31" t="s">
        <v>225</v>
      </c>
    </row>
    <row r="858" spans="1:20" x14ac:dyDescent="0.25">
      <c r="A858" s="16">
        <v>855</v>
      </c>
      <c r="B858" s="16">
        <v>6069910.0599999996</v>
      </c>
      <c r="C858" s="16">
        <v>588088.63</v>
      </c>
      <c r="D858" s="27" t="s">
        <v>424</v>
      </c>
      <c r="E858" s="15">
        <v>42898</v>
      </c>
      <c r="F858" s="16" t="s">
        <v>32</v>
      </c>
      <c r="G858" s="19" t="s">
        <v>56</v>
      </c>
      <c r="H858" s="16" t="s">
        <v>471</v>
      </c>
      <c r="I858" s="16" t="s">
        <v>32</v>
      </c>
      <c r="J858" s="16" t="s">
        <v>32</v>
      </c>
      <c r="K858" s="16" t="s">
        <v>32</v>
      </c>
      <c r="L858" s="16" t="s">
        <v>32</v>
      </c>
      <c r="M858" s="16" t="s">
        <v>32</v>
      </c>
      <c r="N858" s="16" t="s">
        <v>32</v>
      </c>
      <c r="O858" s="16" t="s">
        <v>32</v>
      </c>
      <c r="P858" s="16" t="s">
        <v>32</v>
      </c>
      <c r="Q858" s="16" t="s">
        <v>32</v>
      </c>
      <c r="R858" s="16">
        <v>2.2476513333333332</v>
      </c>
      <c r="S858" s="16">
        <v>51.092675030352062</v>
      </c>
      <c r="T858" s="31" t="s">
        <v>225</v>
      </c>
    </row>
    <row r="859" spans="1:20" x14ac:dyDescent="0.25">
      <c r="A859" s="16">
        <v>856</v>
      </c>
      <c r="B859" s="16">
        <v>6069778.1799999997</v>
      </c>
      <c r="C859" s="16">
        <v>588012.98</v>
      </c>
      <c r="D859" s="27" t="s">
        <v>424</v>
      </c>
      <c r="E859" s="15">
        <v>42898</v>
      </c>
      <c r="F859" s="16" t="s">
        <v>32</v>
      </c>
      <c r="G859" s="19" t="s">
        <v>56</v>
      </c>
      <c r="H859" s="16" t="s">
        <v>471</v>
      </c>
      <c r="I859" s="16" t="s">
        <v>32</v>
      </c>
      <c r="J859" s="16" t="s">
        <v>32</v>
      </c>
      <c r="K859" s="16" t="s">
        <v>32</v>
      </c>
      <c r="L859" s="16" t="s">
        <v>32</v>
      </c>
      <c r="M859" s="16" t="s">
        <v>32</v>
      </c>
      <c r="N859" s="16" t="s">
        <v>32</v>
      </c>
      <c r="O859" s="16" t="s">
        <v>32</v>
      </c>
      <c r="P859" s="16" t="s">
        <v>32</v>
      </c>
      <c r="Q859" s="16" t="s">
        <v>32</v>
      </c>
      <c r="R859" s="16">
        <v>6.012218761713326</v>
      </c>
      <c r="S859" s="16">
        <v>125.83742558341778</v>
      </c>
      <c r="T859" s="31" t="s">
        <v>225</v>
      </c>
    </row>
    <row r="860" spans="1:20" x14ac:dyDescent="0.25">
      <c r="A860" s="16">
        <v>857</v>
      </c>
      <c r="B860" s="16">
        <v>6069652.4699999997</v>
      </c>
      <c r="C860" s="16">
        <v>587936.93999999994</v>
      </c>
      <c r="D860" s="27" t="s">
        <v>424</v>
      </c>
      <c r="E860" s="15">
        <v>42898</v>
      </c>
      <c r="F860" s="16" t="s">
        <v>32</v>
      </c>
      <c r="G860" s="19" t="s">
        <v>56</v>
      </c>
      <c r="H860" s="16" t="s">
        <v>471</v>
      </c>
      <c r="I860" s="16" t="s">
        <v>32</v>
      </c>
      <c r="J860" s="16" t="s">
        <v>32</v>
      </c>
      <c r="K860" s="16" t="s">
        <v>32</v>
      </c>
      <c r="L860" s="16" t="s">
        <v>32</v>
      </c>
      <c r="M860" s="16" t="s">
        <v>32</v>
      </c>
      <c r="N860" s="16" t="s">
        <v>32</v>
      </c>
      <c r="O860" s="16" t="s">
        <v>32</v>
      </c>
      <c r="P860" s="16" t="s">
        <v>32</v>
      </c>
      <c r="Q860" s="16" t="s">
        <v>32</v>
      </c>
      <c r="R860" s="16">
        <v>6.012218761713326</v>
      </c>
      <c r="S860" s="16">
        <v>134.15725537405694</v>
      </c>
      <c r="T860" s="31" t="s">
        <v>225</v>
      </c>
    </row>
    <row r="861" spans="1:20" x14ac:dyDescent="0.25">
      <c r="A861" s="16">
        <v>858</v>
      </c>
      <c r="B861" s="16">
        <v>6069525.04</v>
      </c>
      <c r="C861" s="16">
        <v>587859.88</v>
      </c>
      <c r="D861" s="27" t="s">
        <v>424</v>
      </c>
      <c r="E861" s="15">
        <v>42898</v>
      </c>
      <c r="F861" s="16" t="s">
        <v>32</v>
      </c>
      <c r="G861" s="19" t="s">
        <v>56</v>
      </c>
      <c r="H861" s="16" t="s">
        <v>471</v>
      </c>
      <c r="I861" s="16" t="s">
        <v>32</v>
      </c>
      <c r="J861" s="16" t="s">
        <v>32</v>
      </c>
      <c r="K861" s="16" t="s">
        <v>32</v>
      </c>
      <c r="L861" s="16" t="s">
        <v>32</v>
      </c>
      <c r="M861" s="16" t="s">
        <v>32</v>
      </c>
      <c r="N861" s="16" t="s">
        <v>32</v>
      </c>
      <c r="O861" s="16" t="s">
        <v>32</v>
      </c>
      <c r="P861" s="16" t="s">
        <v>32</v>
      </c>
      <c r="Q861" s="16" t="s">
        <v>32</v>
      </c>
      <c r="R861" s="16">
        <v>6.012218761713326</v>
      </c>
      <c r="S861" s="16">
        <v>64.661340030081078</v>
      </c>
      <c r="T861" s="31" t="s">
        <v>225</v>
      </c>
    </row>
    <row r="862" spans="1:20" x14ac:dyDescent="0.25">
      <c r="A862" s="16">
        <v>859</v>
      </c>
      <c r="B862" s="16">
        <v>6069395.8600000003</v>
      </c>
      <c r="C862" s="16">
        <v>587781.72</v>
      </c>
      <c r="D862" s="27" t="s">
        <v>424</v>
      </c>
      <c r="E862" s="15">
        <v>42898</v>
      </c>
      <c r="F862" s="16" t="s">
        <v>32</v>
      </c>
      <c r="G862" s="19" t="s">
        <v>56</v>
      </c>
      <c r="H862" s="16" t="s">
        <v>471</v>
      </c>
      <c r="I862" s="16" t="s">
        <v>32</v>
      </c>
      <c r="J862" s="16" t="s">
        <v>32</v>
      </c>
      <c r="K862" s="16" t="s">
        <v>32</v>
      </c>
      <c r="L862" s="16" t="s">
        <v>32</v>
      </c>
      <c r="M862" s="16" t="s">
        <v>32</v>
      </c>
      <c r="N862" s="16" t="s">
        <v>32</v>
      </c>
      <c r="O862" s="16" t="s">
        <v>32</v>
      </c>
      <c r="P862" s="16" t="s">
        <v>32</v>
      </c>
      <c r="Q862" s="16" t="s">
        <v>32</v>
      </c>
      <c r="R862" s="16">
        <v>6.012218761713326</v>
      </c>
      <c r="S862" s="16">
        <v>121.67751068809817</v>
      </c>
      <c r="T862" s="31" t="s">
        <v>225</v>
      </c>
    </row>
    <row r="863" spans="1:20" x14ac:dyDescent="0.25">
      <c r="A863" s="16">
        <v>860</v>
      </c>
      <c r="B863" s="16">
        <v>6069266.0300000003</v>
      </c>
      <c r="C863" s="16">
        <v>587701.31000000006</v>
      </c>
      <c r="D863" s="27" t="s">
        <v>424</v>
      </c>
      <c r="E863" s="15">
        <v>42898</v>
      </c>
      <c r="F863" s="16" t="s">
        <v>32</v>
      </c>
      <c r="G863" s="19" t="s">
        <v>56</v>
      </c>
      <c r="H863" s="16" t="s">
        <v>471</v>
      </c>
      <c r="I863" s="16" t="s">
        <v>32</v>
      </c>
      <c r="J863" s="16" t="s">
        <v>32</v>
      </c>
      <c r="K863" s="16" t="s">
        <v>32</v>
      </c>
      <c r="L863" s="16" t="s">
        <v>32</v>
      </c>
      <c r="M863" s="16" t="s">
        <v>32</v>
      </c>
      <c r="N863" s="16" t="s">
        <v>32</v>
      </c>
      <c r="O863" s="16" t="s">
        <v>32</v>
      </c>
      <c r="P863" s="16" t="s">
        <v>32</v>
      </c>
      <c r="Q863" s="16" t="s">
        <v>32</v>
      </c>
      <c r="R863" s="16">
        <v>6.012218761713326</v>
      </c>
      <c r="S863" s="16">
        <v>84.716903201984408</v>
      </c>
      <c r="T863" s="31" t="s">
        <v>225</v>
      </c>
    </row>
    <row r="864" spans="1:20" x14ac:dyDescent="0.25">
      <c r="A864" s="16">
        <v>861</v>
      </c>
      <c r="B864" s="16">
        <v>6069144.2400000002</v>
      </c>
      <c r="C864" s="16">
        <v>587614.65</v>
      </c>
      <c r="D864" s="27" t="s">
        <v>424</v>
      </c>
      <c r="E864" s="15">
        <v>42898</v>
      </c>
      <c r="F864" s="16" t="s">
        <v>32</v>
      </c>
      <c r="G864" s="19" t="s">
        <v>56</v>
      </c>
      <c r="H864" s="16" t="s">
        <v>471</v>
      </c>
      <c r="I864" s="16" t="s">
        <v>32</v>
      </c>
      <c r="J864" s="16" t="s">
        <v>32</v>
      </c>
      <c r="K864" s="16" t="s">
        <v>32</v>
      </c>
      <c r="L864" s="16" t="s">
        <v>32</v>
      </c>
      <c r="M864" s="16" t="s">
        <v>32</v>
      </c>
      <c r="N864" s="16" t="s">
        <v>32</v>
      </c>
      <c r="O864" s="16" t="s">
        <v>32</v>
      </c>
      <c r="P864" s="16" t="s">
        <v>32</v>
      </c>
      <c r="Q864" s="16" t="s">
        <v>32</v>
      </c>
      <c r="R864" s="16">
        <v>6.012218761713326</v>
      </c>
      <c r="S864" s="16">
        <v>95.175780140501033</v>
      </c>
      <c r="T864" s="31" t="s">
        <v>225</v>
      </c>
    </row>
    <row r="865" spans="1:20" x14ac:dyDescent="0.25">
      <c r="A865" s="16">
        <v>862</v>
      </c>
      <c r="B865" s="16">
        <v>6069018.79</v>
      </c>
      <c r="C865" s="16">
        <v>587536.57999999996</v>
      </c>
      <c r="D865" s="27" t="s">
        <v>424</v>
      </c>
      <c r="E865" s="15">
        <v>42898</v>
      </c>
      <c r="F865" s="16" t="s">
        <v>32</v>
      </c>
      <c r="G865" s="19" t="s">
        <v>56</v>
      </c>
      <c r="H865" s="16" t="s">
        <v>471</v>
      </c>
      <c r="I865" s="16" t="s">
        <v>32</v>
      </c>
      <c r="J865" s="16" t="s">
        <v>32</v>
      </c>
      <c r="K865" s="16" t="s">
        <v>32</v>
      </c>
      <c r="L865" s="16" t="s">
        <v>32</v>
      </c>
      <c r="M865" s="16" t="s">
        <v>32</v>
      </c>
      <c r="N865" s="16" t="s">
        <v>32</v>
      </c>
      <c r="O865" s="16" t="s">
        <v>32</v>
      </c>
      <c r="P865" s="16" t="s">
        <v>32</v>
      </c>
      <c r="Q865" s="16" t="s">
        <v>32</v>
      </c>
      <c r="R865" s="16">
        <v>6.012218761713326</v>
      </c>
      <c r="S865" s="16">
        <v>139.55425952926473</v>
      </c>
      <c r="T865" s="31" t="s">
        <v>225</v>
      </c>
    </row>
    <row r="866" spans="1:20" x14ac:dyDescent="0.25">
      <c r="A866" s="16">
        <v>863</v>
      </c>
      <c r="B866" s="16">
        <v>6068889.1900000004</v>
      </c>
      <c r="C866" s="16">
        <v>587457.06000000006</v>
      </c>
      <c r="D866" s="27" t="s">
        <v>424</v>
      </c>
      <c r="E866" s="15">
        <v>42898</v>
      </c>
      <c r="F866" s="16" t="s">
        <v>32</v>
      </c>
      <c r="G866" s="19" t="s">
        <v>56</v>
      </c>
      <c r="H866" s="16" t="s">
        <v>471</v>
      </c>
      <c r="I866" s="16" t="s">
        <v>32</v>
      </c>
      <c r="J866" s="16" t="s">
        <v>32</v>
      </c>
      <c r="K866" s="16" t="s">
        <v>32</v>
      </c>
      <c r="L866" s="16" t="s">
        <v>32</v>
      </c>
      <c r="M866" s="16" t="s">
        <v>32</v>
      </c>
      <c r="N866" s="16" t="s">
        <v>32</v>
      </c>
      <c r="O866" s="16" t="s">
        <v>32</v>
      </c>
      <c r="P866" s="16" t="s">
        <v>32</v>
      </c>
      <c r="Q866" s="16" t="s">
        <v>32</v>
      </c>
      <c r="R866" s="16">
        <v>6.012218761713326</v>
      </c>
      <c r="S866" s="16">
        <v>126.01541345553009</v>
      </c>
      <c r="T866" s="31" t="s">
        <v>225</v>
      </c>
    </row>
    <row r="867" spans="1:20" x14ac:dyDescent="0.25">
      <c r="A867" s="16">
        <v>864</v>
      </c>
      <c r="B867" s="16">
        <v>6068768.2699999996</v>
      </c>
      <c r="C867" s="16">
        <v>587377.42000000004</v>
      </c>
      <c r="D867" s="27" t="s">
        <v>424</v>
      </c>
      <c r="E867" s="15">
        <v>42898</v>
      </c>
      <c r="F867" s="16" t="s">
        <v>32</v>
      </c>
      <c r="G867" s="19" t="s">
        <v>56</v>
      </c>
      <c r="H867" s="16" t="s">
        <v>471</v>
      </c>
      <c r="I867" s="16" t="s">
        <v>32</v>
      </c>
      <c r="J867" s="16" t="s">
        <v>32</v>
      </c>
      <c r="K867" s="16" t="s">
        <v>32</v>
      </c>
      <c r="L867" s="16" t="s">
        <v>32</v>
      </c>
      <c r="M867" s="16" t="s">
        <v>32</v>
      </c>
      <c r="N867" s="16" t="s">
        <v>32</v>
      </c>
      <c r="O867" s="16" t="s">
        <v>32</v>
      </c>
      <c r="P867" s="16" t="s">
        <v>32</v>
      </c>
      <c r="Q867" s="16" t="s">
        <v>32</v>
      </c>
      <c r="R867" s="16">
        <v>6.012218761713326</v>
      </c>
      <c r="S867" s="16">
        <v>63.528431576754841</v>
      </c>
      <c r="T867" s="31" t="s">
        <v>225</v>
      </c>
    </row>
    <row r="868" spans="1:20" x14ac:dyDescent="0.25">
      <c r="A868" s="16">
        <v>865</v>
      </c>
      <c r="B868" s="16">
        <v>6068641.8300000001</v>
      </c>
      <c r="C868" s="16">
        <v>587290.37</v>
      </c>
      <c r="D868" s="27" t="s">
        <v>424</v>
      </c>
      <c r="E868" s="15">
        <v>42898</v>
      </c>
      <c r="F868" s="16" t="s">
        <v>32</v>
      </c>
      <c r="G868" s="19" t="s">
        <v>56</v>
      </c>
      <c r="H868" s="16" t="s">
        <v>471</v>
      </c>
      <c r="I868" s="16" t="s">
        <v>32</v>
      </c>
      <c r="J868" s="16" t="s">
        <v>32</v>
      </c>
      <c r="K868" s="16" t="s">
        <v>32</v>
      </c>
      <c r="L868" s="16" t="s">
        <v>32</v>
      </c>
      <c r="M868" s="16" t="s">
        <v>32</v>
      </c>
      <c r="N868" s="16" t="s">
        <v>32</v>
      </c>
      <c r="O868" s="16" t="s">
        <v>32</v>
      </c>
      <c r="P868" s="16" t="s">
        <v>32</v>
      </c>
      <c r="Q868" s="16" t="s">
        <v>32</v>
      </c>
      <c r="R868" s="16">
        <v>6.012218761713326</v>
      </c>
      <c r="S868" s="16">
        <v>84.119463828204559</v>
      </c>
      <c r="T868" s="31" t="s">
        <v>225</v>
      </c>
    </row>
    <row r="869" spans="1:20" x14ac:dyDescent="0.25">
      <c r="A869" s="16">
        <v>866</v>
      </c>
      <c r="B869" s="16">
        <v>6068523.8399999999</v>
      </c>
      <c r="C869" s="16">
        <v>587196.09</v>
      </c>
      <c r="D869" s="27" t="s">
        <v>424</v>
      </c>
      <c r="E869" s="15">
        <v>42898</v>
      </c>
      <c r="F869" s="16" t="s">
        <v>32</v>
      </c>
      <c r="G869" s="19" t="s">
        <v>56</v>
      </c>
      <c r="H869" s="16" t="s">
        <v>471</v>
      </c>
      <c r="I869" s="16" t="s">
        <v>32</v>
      </c>
      <c r="J869" s="16" t="s">
        <v>32</v>
      </c>
      <c r="K869" s="16" t="s">
        <v>32</v>
      </c>
      <c r="L869" s="16" t="s">
        <v>32</v>
      </c>
      <c r="M869" s="16" t="s">
        <v>32</v>
      </c>
      <c r="N869" s="16" t="s">
        <v>32</v>
      </c>
      <c r="O869" s="16" t="s">
        <v>32</v>
      </c>
      <c r="P869" s="16" t="s">
        <v>32</v>
      </c>
      <c r="Q869" s="16" t="s">
        <v>32</v>
      </c>
      <c r="R869" s="16">
        <v>6.012218761713326</v>
      </c>
      <c r="S869" s="16">
        <v>81.348137457198774</v>
      </c>
      <c r="T869" s="31" t="s">
        <v>225</v>
      </c>
    </row>
    <row r="870" spans="1:20" x14ac:dyDescent="0.25">
      <c r="A870" s="16">
        <v>867</v>
      </c>
      <c r="B870" s="16">
        <v>6068413.54</v>
      </c>
      <c r="C870" s="16">
        <v>587103.57999999996</v>
      </c>
      <c r="D870" s="27" t="s">
        <v>424</v>
      </c>
      <c r="E870" s="15">
        <v>42898</v>
      </c>
      <c r="F870" s="16" t="s">
        <v>32</v>
      </c>
      <c r="G870" s="19" t="s">
        <v>56</v>
      </c>
      <c r="H870" s="16" t="s">
        <v>471</v>
      </c>
      <c r="I870" s="16" t="s">
        <v>32</v>
      </c>
      <c r="J870" s="16" t="s">
        <v>32</v>
      </c>
      <c r="K870" s="16" t="s">
        <v>32</v>
      </c>
      <c r="L870" s="16" t="s">
        <v>32</v>
      </c>
      <c r="M870" s="16" t="s">
        <v>32</v>
      </c>
      <c r="N870" s="16" t="s">
        <v>32</v>
      </c>
      <c r="O870" s="16" t="s">
        <v>32</v>
      </c>
      <c r="P870" s="16" t="s">
        <v>32</v>
      </c>
      <c r="Q870" s="16" t="s">
        <v>32</v>
      </c>
      <c r="R870" s="16">
        <v>6.012218761713326</v>
      </c>
      <c r="S870" s="16">
        <v>100.26279985995822</v>
      </c>
      <c r="T870" s="31" t="s">
        <v>225</v>
      </c>
    </row>
    <row r="871" spans="1:20" x14ac:dyDescent="0.25">
      <c r="A871" s="16">
        <v>868</v>
      </c>
      <c r="B871" s="16">
        <v>6068297.8499999996</v>
      </c>
      <c r="C871" s="16">
        <v>587007.1</v>
      </c>
      <c r="D871" s="27" t="s">
        <v>424</v>
      </c>
      <c r="E871" s="15">
        <v>42898</v>
      </c>
      <c r="F871" s="16" t="s">
        <v>32</v>
      </c>
      <c r="G871" s="19" t="s">
        <v>56</v>
      </c>
      <c r="H871" s="16" t="s">
        <v>471</v>
      </c>
      <c r="I871" s="16" t="s">
        <v>32</v>
      </c>
      <c r="J871" s="16" t="s">
        <v>32</v>
      </c>
      <c r="K871" s="16" t="s">
        <v>32</v>
      </c>
      <c r="L871" s="16" t="s">
        <v>32</v>
      </c>
      <c r="M871" s="16" t="s">
        <v>32</v>
      </c>
      <c r="N871" s="16" t="s">
        <v>32</v>
      </c>
      <c r="O871" s="16" t="s">
        <v>32</v>
      </c>
      <c r="P871" s="16" t="s">
        <v>32</v>
      </c>
      <c r="Q871" s="16" t="s">
        <v>32</v>
      </c>
      <c r="R871" s="16">
        <v>6.012218761713326</v>
      </c>
      <c r="S871" s="16">
        <v>96.718021316180611</v>
      </c>
      <c r="T871" s="31" t="s">
        <v>225</v>
      </c>
    </row>
    <row r="872" spans="1:20" x14ac:dyDescent="0.25">
      <c r="A872" s="16">
        <v>869</v>
      </c>
      <c r="B872" s="16">
        <v>6068183.8099999996</v>
      </c>
      <c r="C872" s="16">
        <v>586911.56000000006</v>
      </c>
      <c r="D872" s="27" t="s">
        <v>424</v>
      </c>
      <c r="E872" s="15">
        <v>42898</v>
      </c>
      <c r="F872" s="16" t="s">
        <v>32</v>
      </c>
      <c r="G872" s="19" t="s">
        <v>56</v>
      </c>
      <c r="H872" s="16" t="s">
        <v>471</v>
      </c>
      <c r="I872" s="16" t="s">
        <v>32</v>
      </c>
      <c r="J872" s="16" t="s">
        <v>32</v>
      </c>
      <c r="K872" s="16" t="s">
        <v>32</v>
      </c>
      <c r="L872" s="16" t="s">
        <v>32</v>
      </c>
      <c r="M872" s="16" t="s">
        <v>32</v>
      </c>
      <c r="N872" s="16" t="s">
        <v>32</v>
      </c>
      <c r="O872" s="16" t="s">
        <v>32</v>
      </c>
      <c r="P872" s="16" t="s">
        <v>32</v>
      </c>
      <c r="Q872" s="16" t="s">
        <v>32</v>
      </c>
      <c r="R872" s="16">
        <v>6.012218761713326</v>
      </c>
      <c r="S872" s="16">
        <v>86.196487626431875</v>
      </c>
      <c r="T872" s="31" t="s">
        <v>225</v>
      </c>
    </row>
    <row r="873" spans="1:20" x14ac:dyDescent="0.25">
      <c r="A873" s="16">
        <v>870</v>
      </c>
      <c r="B873" s="16">
        <v>6068071.3300000001</v>
      </c>
      <c r="C873" s="16">
        <v>586810.06999999995</v>
      </c>
      <c r="D873" s="27" t="s">
        <v>424</v>
      </c>
      <c r="E873" s="15">
        <v>42898</v>
      </c>
      <c r="F873" s="16" t="s">
        <v>32</v>
      </c>
      <c r="G873" s="19" t="s">
        <v>56</v>
      </c>
      <c r="H873" s="16" t="s">
        <v>471</v>
      </c>
      <c r="I873" s="16" t="s">
        <v>32</v>
      </c>
      <c r="J873" s="16" t="s">
        <v>32</v>
      </c>
      <c r="K873" s="16" t="s">
        <v>32</v>
      </c>
      <c r="L873" s="16" t="s">
        <v>32</v>
      </c>
      <c r="M873" s="16" t="s">
        <v>32</v>
      </c>
      <c r="N873" s="16" t="s">
        <v>32</v>
      </c>
      <c r="O873" s="16" t="s">
        <v>32</v>
      </c>
      <c r="P873" s="16" t="s">
        <v>32</v>
      </c>
      <c r="Q873" s="16" t="s">
        <v>32</v>
      </c>
      <c r="R873" s="16">
        <v>6.012218761713326</v>
      </c>
      <c r="S873" s="16">
        <v>94.90616036673191</v>
      </c>
      <c r="T873" s="31" t="s">
        <v>225</v>
      </c>
    </row>
    <row r="874" spans="1:20" x14ac:dyDescent="0.25">
      <c r="A874" s="16">
        <v>871</v>
      </c>
      <c r="B874" s="16">
        <v>6067958.5099999998</v>
      </c>
      <c r="C874" s="16">
        <v>586718.14</v>
      </c>
      <c r="D874" s="27" t="s">
        <v>424</v>
      </c>
      <c r="E874" s="15">
        <v>42898</v>
      </c>
      <c r="F874" s="16" t="s">
        <v>32</v>
      </c>
      <c r="G874" s="19" t="s">
        <v>56</v>
      </c>
      <c r="H874" s="16" t="s">
        <v>471</v>
      </c>
      <c r="I874" s="16" t="s">
        <v>32</v>
      </c>
      <c r="J874" s="16" t="s">
        <v>32</v>
      </c>
      <c r="K874" s="16" t="s">
        <v>32</v>
      </c>
      <c r="L874" s="16" t="s">
        <v>32</v>
      </c>
      <c r="M874" s="16" t="s">
        <v>32</v>
      </c>
      <c r="N874" s="16" t="s">
        <v>32</v>
      </c>
      <c r="O874" s="16" t="s">
        <v>32</v>
      </c>
      <c r="P874" s="16" t="s">
        <v>32</v>
      </c>
      <c r="Q874" s="16" t="s">
        <v>32</v>
      </c>
      <c r="R874" s="16">
        <v>6.012218761713326</v>
      </c>
      <c r="S874" s="16">
        <v>50.815411108601189</v>
      </c>
      <c r="T874" s="31" t="s">
        <v>225</v>
      </c>
    </row>
    <row r="875" spans="1:20" x14ac:dyDescent="0.25">
      <c r="A875" s="16">
        <v>872</v>
      </c>
      <c r="B875" s="16">
        <v>6067847.1200000001</v>
      </c>
      <c r="C875" s="16">
        <v>586616.61</v>
      </c>
      <c r="D875" s="27" t="s">
        <v>424</v>
      </c>
      <c r="E875" s="15">
        <v>42898</v>
      </c>
      <c r="F875" s="16" t="s">
        <v>32</v>
      </c>
      <c r="G875" s="19" t="s">
        <v>56</v>
      </c>
      <c r="H875" s="16" t="s">
        <v>471</v>
      </c>
      <c r="I875" s="16" t="s">
        <v>32</v>
      </c>
      <c r="J875" s="16" t="s">
        <v>32</v>
      </c>
      <c r="K875" s="16" t="s">
        <v>32</v>
      </c>
      <c r="L875" s="16" t="s">
        <v>32</v>
      </c>
      <c r="M875" s="16" t="s">
        <v>32</v>
      </c>
      <c r="N875" s="16" t="s">
        <v>32</v>
      </c>
      <c r="O875" s="16" t="s">
        <v>32</v>
      </c>
      <c r="P875" s="16" t="s">
        <v>32</v>
      </c>
      <c r="Q875" s="16" t="s">
        <v>32</v>
      </c>
      <c r="R875" s="16">
        <v>6.012218761713326</v>
      </c>
      <c r="S875" s="16">
        <v>61.532565512496483</v>
      </c>
      <c r="T875" s="31" t="s">
        <v>225</v>
      </c>
    </row>
    <row r="876" spans="1:20" x14ac:dyDescent="0.25">
      <c r="A876" s="16">
        <v>873</v>
      </c>
      <c r="B876" s="16">
        <v>6067727.5899999999</v>
      </c>
      <c r="C876" s="16">
        <v>586519.31000000006</v>
      </c>
      <c r="D876" s="27" t="s">
        <v>424</v>
      </c>
      <c r="E876" s="15">
        <v>42898</v>
      </c>
      <c r="F876" s="16" t="s">
        <v>32</v>
      </c>
      <c r="G876" s="19" t="s">
        <v>56</v>
      </c>
      <c r="H876" s="16" t="s">
        <v>471</v>
      </c>
      <c r="I876" s="16" t="s">
        <v>32</v>
      </c>
      <c r="J876" s="16" t="s">
        <v>32</v>
      </c>
      <c r="K876" s="16" t="s">
        <v>32</v>
      </c>
      <c r="L876" s="16" t="s">
        <v>32</v>
      </c>
      <c r="M876" s="16" t="s">
        <v>32</v>
      </c>
      <c r="N876" s="16" t="s">
        <v>32</v>
      </c>
      <c r="O876" s="16" t="s">
        <v>32</v>
      </c>
      <c r="P876" s="16" t="s">
        <v>32</v>
      </c>
      <c r="Q876" s="16" t="s">
        <v>32</v>
      </c>
      <c r="R876" s="16">
        <v>6.012218761713326</v>
      </c>
      <c r="S876" s="16">
        <v>56.238283690897724</v>
      </c>
      <c r="T876" s="31" t="s">
        <v>225</v>
      </c>
    </row>
    <row r="877" spans="1:20" x14ac:dyDescent="0.25">
      <c r="A877" s="16">
        <v>874</v>
      </c>
      <c r="B877" s="16">
        <v>6067616.0999999996</v>
      </c>
      <c r="C877" s="16">
        <v>586421.93000000005</v>
      </c>
      <c r="D877" s="27" t="s">
        <v>424</v>
      </c>
      <c r="E877" s="15">
        <v>42898</v>
      </c>
      <c r="F877" s="16" t="s">
        <v>32</v>
      </c>
      <c r="G877" s="19" t="s">
        <v>56</v>
      </c>
      <c r="H877" s="16" t="s">
        <v>471</v>
      </c>
      <c r="I877" s="16" t="s">
        <v>32</v>
      </c>
      <c r="J877" s="16" t="s">
        <v>32</v>
      </c>
      <c r="K877" s="16" t="s">
        <v>32</v>
      </c>
      <c r="L877" s="16" t="s">
        <v>32</v>
      </c>
      <c r="M877" s="16" t="s">
        <v>32</v>
      </c>
      <c r="N877" s="16" t="s">
        <v>32</v>
      </c>
      <c r="O877" s="16" t="s">
        <v>32</v>
      </c>
      <c r="P877" s="16" t="s">
        <v>32</v>
      </c>
      <c r="Q877" s="16" t="s">
        <v>32</v>
      </c>
      <c r="R877" s="16">
        <v>6.012218761713326</v>
      </c>
      <c r="S877" s="16">
        <v>64.66134003008105</v>
      </c>
      <c r="T877" s="31" t="s">
        <v>225</v>
      </c>
    </row>
    <row r="878" spans="1:20" x14ac:dyDescent="0.25">
      <c r="A878" s="16">
        <v>875</v>
      </c>
      <c r="B878" s="16">
        <v>6067496.5999999996</v>
      </c>
      <c r="C878" s="16">
        <v>586329.53</v>
      </c>
      <c r="D878" s="27" t="s">
        <v>424</v>
      </c>
      <c r="E878" s="15">
        <v>42898</v>
      </c>
      <c r="F878" s="16" t="s">
        <v>32</v>
      </c>
      <c r="G878" s="19" t="s">
        <v>56</v>
      </c>
      <c r="H878" s="16" t="s">
        <v>471</v>
      </c>
      <c r="I878" s="16" t="s">
        <v>32</v>
      </c>
      <c r="J878" s="16" t="s">
        <v>32</v>
      </c>
      <c r="K878" s="16" t="s">
        <v>32</v>
      </c>
      <c r="L878" s="16" t="s">
        <v>32</v>
      </c>
      <c r="M878" s="16" t="s">
        <v>32</v>
      </c>
      <c r="N878" s="16" t="s">
        <v>32</v>
      </c>
      <c r="O878" s="16" t="s">
        <v>32</v>
      </c>
      <c r="P878" s="16" t="s">
        <v>32</v>
      </c>
      <c r="Q878" s="16" t="s">
        <v>32</v>
      </c>
      <c r="R878" s="16">
        <v>6.012218761713326</v>
      </c>
      <c r="S878" s="16">
        <v>71.860029160591537</v>
      </c>
      <c r="T878" s="31" t="s">
        <v>225</v>
      </c>
    </row>
    <row r="879" spans="1:20" x14ac:dyDescent="0.25">
      <c r="A879" s="16">
        <v>876</v>
      </c>
      <c r="B879" s="16">
        <v>6067378.5800000001</v>
      </c>
      <c r="C879" s="16">
        <v>586236</v>
      </c>
      <c r="D879" s="27" t="s">
        <v>424</v>
      </c>
      <c r="E879" s="15">
        <v>42898</v>
      </c>
      <c r="F879" s="16" t="s">
        <v>32</v>
      </c>
      <c r="G879" s="19" t="s">
        <v>56</v>
      </c>
      <c r="H879" s="16" t="s">
        <v>471</v>
      </c>
      <c r="I879" s="16" t="s">
        <v>32</v>
      </c>
      <c r="J879" s="16" t="s">
        <v>32</v>
      </c>
      <c r="K879" s="16" t="s">
        <v>32</v>
      </c>
      <c r="L879" s="16" t="s">
        <v>32</v>
      </c>
      <c r="M879" s="16" t="s">
        <v>32</v>
      </c>
      <c r="N879" s="16" t="s">
        <v>32</v>
      </c>
      <c r="O879" s="16" t="s">
        <v>32</v>
      </c>
      <c r="P879" s="16" t="s">
        <v>32</v>
      </c>
      <c r="Q879" s="16" t="s">
        <v>32</v>
      </c>
      <c r="R879" s="16">
        <v>6.012218761713326</v>
      </c>
      <c r="S879" s="16">
        <v>63.618415190886196</v>
      </c>
      <c r="T879" s="31" t="s">
        <v>225</v>
      </c>
    </row>
    <row r="880" spans="1:20" x14ac:dyDescent="0.25">
      <c r="A880" s="16">
        <v>877</v>
      </c>
      <c r="B880" s="16">
        <v>6067259.6799999997</v>
      </c>
      <c r="C880" s="16">
        <v>586132.93999999994</v>
      </c>
      <c r="D880" s="27" t="s">
        <v>424</v>
      </c>
      <c r="E880" s="15">
        <v>42898</v>
      </c>
      <c r="F880" s="16" t="s">
        <v>32</v>
      </c>
      <c r="G880" s="19" t="s">
        <v>56</v>
      </c>
      <c r="H880" s="16" t="s">
        <v>471</v>
      </c>
      <c r="I880" s="16" t="s">
        <v>32</v>
      </c>
      <c r="J880" s="16" t="s">
        <v>32</v>
      </c>
      <c r="K880" s="16" t="s">
        <v>32</v>
      </c>
      <c r="L880" s="16" t="s">
        <v>32</v>
      </c>
      <c r="M880" s="16" t="s">
        <v>32</v>
      </c>
      <c r="N880" s="16" t="s">
        <v>32</v>
      </c>
      <c r="O880" s="16" t="s">
        <v>32</v>
      </c>
      <c r="P880" s="16" t="s">
        <v>32</v>
      </c>
      <c r="Q880" s="16" t="s">
        <v>32</v>
      </c>
      <c r="R880" s="16">
        <v>6.012218761713326</v>
      </c>
      <c r="S880" s="16">
        <v>75.918446839582614</v>
      </c>
      <c r="T880" s="31" t="s">
        <v>225</v>
      </c>
    </row>
    <row r="881" spans="1:20" x14ac:dyDescent="0.25">
      <c r="A881" s="16">
        <v>878</v>
      </c>
      <c r="B881" s="16">
        <v>6067154.5499999998</v>
      </c>
      <c r="C881" s="16">
        <v>586046.39</v>
      </c>
      <c r="D881" s="27" t="s">
        <v>424</v>
      </c>
      <c r="E881" s="15">
        <v>42898</v>
      </c>
      <c r="F881" s="16" t="s">
        <v>32</v>
      </c>
      <c r="G881" s="19" t="s">
        <v>56</v>
      </c>
      <c r="H881" s="16" t="s">
        <v>471</v>
      </c>
      <c r="I881" s="16" t="s">
        <v>32</v>
      </c>
      <c r="J881" s="16" t="s">
        <v>32</v>
      </c>
      <c r="K881" s="16" t="s">
        <v>32</v>
      </c>
      <c r="L881" s="16" t="s">
        <v>32</v>
      </c>
      <c r="M881" s="16" t="s">
        <v>32</v>
      </c>
      <c r="N881" s="16" t="s">
        <v>32</v>
      </c>
      <c r="O881" s="16" t="s">
        <v>32</v>
      </c>
      <c r="P881" s="16" t="s">
        <v>32</v>
      </c>
      <c r="Q881" s="16" t="s">
        <v>32</v>
      </c>
      <c r="R881" s="16">
        <v>6.012218761713326</v>
      </c>
      <c r="S881" s="16">
        <v>164.31663836512402</v>
      </c>
      <c r="T881" s="31" t="s">
        <v>225</v>
      </c>
    </row>
    <row r="882" spans="1:20" x14ac:dyDescent="0.25">
      <c r="A882" s="16">
        <v>879</v>
      </c>
      <c r="B882" s="16">
        <v>6067038.7999999998</v>
      </c>
      <c r="C882" s="16">
        <v>585942.88</v>
      </c>
      <c r="D882" s="27" t="s">
        <v>424</v>
      </c>
      <c r="E882" s="15">
        <v>42898</v>
      </c>
      <c r="F882" s="16" t="s">
        <v>32</v>
      </c>
      <c r="G882" s="19" t="s">
        <v>56</v>
      </c>
      <c r="H882" s="16" t="s">
        <v>471</v>
      </c>
      <c r="I882" s="16" t="s">
        <v>32</v>
      </c>
      <c r="J882" s="16" t="s">
        <v>32</v>
      </c>
      <c r="K882" s="16" t="s">
        <v>32</v>
      </c>
      <c r="L882" s="16" t="s">
        <v>32</v>
      </c>
      <c r="M882" s="16" t="s">
        <v>32</v>
      </c>
      <c r="N882" s="16" t="s">
        <v>32</v>
      </c>
      <c r="O882" s="16" t="s">
        <v>32</v>
      </c>
      <c r="P882" s="16" t="s">
        <v>32</v>
      </c>
      <c r="Q882" s="16" t="s">
        <v>32</v>
      </c>
      <c r="R882" s="16">
        <v>6.012218761713326</v>
      </c>
      <c r="S882" s="16">
        <v>66.652780670693602</v>
      </c>
      <c r="T882" s="31" t="s">
        <v>225</v>
      </c>
    </row>
    <row r="883" spans="1:20" x14ac:dyDescent="0.25">
      <c r="A883" s="16">
        <v>880</v>
      </c>
      <c r="B883" s="16">
        <v>6066922.6799999997</v>
      </c>
      <c r="C883" s="16">
        <v>585846.43999999994</v>
      </c>
      <c r="D883" s="27" t="s">
        <v>424</v>
      </c>
      <c r="E883" s="15">
        <v>42898</v>
      </c>
      <c r="F883" s="16" t="s">
        <v>32</v>
      </c>
      <c r="G883" s="19" t="s">
        <v>56</v>
      </c>
      <c r="H883" s="16" t="s">
        <v>471</v>
      </c>
      <c r="I883" s="16" t="s">
        <v>32</v>
      </c>
      <c r="J883" s="16" t="s">
        <v>32</v>
      </c>
      <c r="K883" s="16" t="s">
        <v>32</v>
      </c>
      <c r="L883" s="16" t="s">
        <v>32</v>
      </c>
      <c r="M883" s="16" t="s">
        <v>32</v>
      </c>
      <c r="N883" s="16" t="s">
        <v>32</v>
      </c>
      <c r="O883" s="16" t="s">
        <v>32</v>
      </c>
      <c r="P883" s="16" t="s">
        <v>32</v>
      </c>
      <c r="Q883" s="16" t="s">
        <v>32</v>
      </c>
      <c r="R883" s="16">
        <v>6.012218761713326</v>
      </c>
      <c r="S883" s="16">
        <v>82.391062296393642</v>
      </c>
      <c r="T883" s="31" t="s">
        <v>225</v>
      </c>
    </row>
    <row r="884" spans="1:20" x14ac:dyDescent="0.25">
      <c r="A884" s="16">
        <v>881</v>
      </c>
      <c r="B884" s="16">
        <v>6066815.5599999996</v>
      </c>
      <c r="C884" s="16">
        <v>585734.99</v>
      </c>
      <c r="D884" s="27" t="s">
        <v>424</v>
      </c>
      <c r="E884" s="15">
        <v>42898</v>
      </c>
      <c r="F884" s="16" t="s">
        <v>32</v>
      </c>
      <c r="G884" s="19" t="s">
        <v>56</v>
      </c>
      <c r="H884" s="16" t="s">
        <v>471</v>
      </c>
      <c r="I884" s="16" t="s">
        <v>32</v>
      </c>
      <c r="J884" s="16" t="s">
        <v>32</v>
      </c>
      <c r="K884" s="16" t="s">
        <v>32</v>
      </c>
      <c r="L884" s="16" t="s">
        <v>32</v>
      </c>
      <c r="M884" s="16" t="s">
        <v>32</v>
      </c>
      <c r="N884" s="16" t="s">
        <v>32</v>
      </c>
      <c r="O884" s="16" t="s">
        <v>32</v>
      </c>
      <c r="P884" s="16" t="s">
        <v>32</v>
      </c>
      <c r="Q884" s="16" t="s">
        <v>32</v>
      </c>
      <c r="R884" s="16">
        <v>6.012218761713326</v>
      </c>
      <c r="S884" s="16">
        <v>65.890924712654552</v>
      </c>
      <c r="T884" s="31" t="s">
        <v>225</v>
      </c>
    </row>
    <row r="885" spans="1:20" x14ac:dyDescent="0.25">
      <c r="A885" s="16">
        <v>882</v>
      </c>
      <c r="B885" s="29">
        <v>6061583.7699999996</v>
      </c>
      <c r="C885" s="29">
        <v>584611.93999999994</v>
      </c>
      <c r="D885" s="27" t="s">
        <v>424</v>
      </c>
      <c r="E885" s="15">
        <v>42901</v>
      </c>
      <c r="F885" s="16" t="s">
        <v>32</v>
      </c>
      <c r="G885" s="19" t="s">
        <v>56</v>
      </c>
      <c r="H885" s="16" t="s">
        <v>471</v>
      </c>
      <c r="I885" s="16" t="s">
        <v>32</v>
      </c>
      <c r="J885" s="16" t="s">
        <v>32</v>
      </c>
      <c r="K885" s="16" t="s">
        <v>32</v>
      </c>
      <c r="L885" s="16" t="s">
        <v>32</v>
      </c>
      <c r="M885" s="16" t="s">
        <v>32</v>
      </c>
      <c r="N885" s="16" t="s">
        <v>32</v>
      </c>
      <c r="O885" s="16" t="s">
        <v>32</v>
      </c>
      <c r="P885" s="16" t="s">
        <v>32</v>
      </c>
      <c r="Q885" s="16" t="s">
        <v>32</v>
      </c>
      <c r="R885" s="16">
        <v>102.10469185244801</v>
      </c>
      <c r="S885" s="16">
        <v>71.515150113898258</v>
      </c>
      <c r="T885" s="31" t="s">
        <v>472</v>
      </c>
    </row>
    <row r="886" spans="1:20" x14ac:dyDescent="0.25">
      <c r="A886" s="16">
        <v>883</v>
      </c>
      <c r="B886" s="29">
        <v>6061673.1200000001</v>
      </c>
      <c r="C886" s="29">
        <v>584499.56000000006</v>
      </c>
      <c r="D886" s="27" t="s">
        <v>424</v>
      </c>
      <c r="E886" s="15">
        <v>42901</v>
      </c>
      <c r="F886" s="16" t="s">
        <v>32</v>
      </c>
      <c r="G886" s="19" t="s">
        <v>56</v>
      </c>
      <c r="H886" s="16" t="s">
        <v>471</v>
      </c>
      <c r="I886" s="16" t="s">
        <v>32</v>
      </c>
      <c r="J886" s="16" t="s">
        <v>32</v>
      </c>
      <c r="K886" s="16" t="s">
        <v>32</v>
      </c>
      <c r="L886" s="16" t="s">
        <v>32</v>
      </c>
      <c r="M886" s="16" t="s">
        <v>32</v>
      </c>
      <c r="N886" s="16" t="s">
        <v>32</v>
      </c>
      <c r="O886" s="16" t="s">
        <v>32</v>
      </c>
      <c r="P886" s="16" t="s">
        <v>32</v>
      </c>
      <c r="Q886" s="16" t="s">
        <v>32</v>
      </c>
      <c r="R886" s="16">
        <v>126.62214309740622</v>
      </c>
      <c r="S886" s="16">
        <v>94.878596204856152</v>
      </c>
      <c r="T886" s="31" t="s">
        <v>472</v>
      </c>
    </row>
    <row r="887" spans="1:20" x14ac:dyDescent="0.25">
      <c r="A887" s="16">
        <v>884</v>
      </c>
      <c r="B887" s="29">
        <v>6061766.2199999997</v>
      </c>
      <c r="C887" s="29">
        <v>584379.03</v>
      </c>
      <c r="D887" s="27" t="s">
        <v>424</v>
      </c>
      <c r="E887" s="15">
        <v>42898</v>
      </c>
      <c r="F887" s="16" t="s">
        <v>32</v>
      </c>
      <c r="G887" s="19" t="s">
        <v>56</v>
      </c>
      <c r="H887" s="16" t="s">
        <v>471</v>
      </c>
      <c r="I887" s="16" t="s">
        <v>32</v>
      </c>
      <c r="J887" s="16" t="s">
        <v>32</v>
      </c>
      <c r="K887" s="16" t="s">
        <v>32</v>
      </c>
      <c r="L887" s="16" t="s">
        <v>32</v>
      </c>
      <c r="M887" s="16" t="s">
        <v>32</v>
      </c>
      <c r="N887" s="16" t="s">
        <v>32</v>
      </c>
      <c r="O887" s="16" t="s">
        <v>32</v>
      </c>
      <c r="P887" s="16" t="s">
        <v>32</v>
      </c>
      <c r="Q887" s="16" t="s">
        <v>32</v>
      </c>
      <c r="R887" s="16">
        <v>69.372317000298125</v>
      </c>
      <c r="S887" s="16">
        <v>44.762172539555429</v>
      </c>
      <c r="T887" s="31" t="s">
        <v>472</v>
      </c>
    </row>
    <row r="888" spans="1:20" x14ac:dyDescent="0.25">
      <c r="A888" s="16">
        <v>885</v>
      </c>
      <c r="B888" s="29">
        <v>6061872.2300000004</v>
      </c>
      <c r="C888" s="29">
        <v>584278.52</v>
      </c>
      <c r="D888" s="27" t="s">
        <v>424</v>
      </c>
      <c r="E888" s="15">
        <v>42898</v>
      </c>
      <c r="F888" s="16" t="s">
        <v>32</v>
      </c>
      <c r="G888" s="19" t="s">
        <v>56</v>
      </c>
      <c r="H888" s="16" t="s">
        <v>471</v>
      </c>
      <c r="I888" s="16" t="s">
        <v>32</v>
      </c>
      <c r="J888" s="16" t="s">
        <v>32</v>
      </c>
      <c r="K888" s="16" t="s">
        <v>32</v>
      </c>
      <c r="L888" s="16" t="s">
        <v>32</v>
      </c>
      <c r="M888" s="16" t="s">
        <v>32</v>
      </c>
      <c r="N888" s="16" t="s">
        <v>32</v>
      </c>
      <c r="O888" s="16" t="s">
        <v>32</v>
      </c>
      <c r="P888" s="16" t="s">
        <v>32</v>
      </c>
      <c r="Q888" s="16" t="s">
        <v>32</v>
      </c>
      <c r="R888" s="16">
        <v>126.8014945748813</v>
      </c>
      <c r="S888" s="16">
        <v>80.709955128542347</v>
      </c>
      <c r="T888" s="31" t="s">
        <v>472</v>
      </c>
    </row>
    <row r="889" spans="1:20" x14ac:dyDescent="0.25">
      <c r="A889" s="16">
        <v>886</v>
      </c>
      <c r="B889" s="29">
        <v>6062000.21</v>
      </c>
      <c r="C889" s="29">
        <v>584202.71</v>
      </c>
      <c r="D889" s="27" t="s">
        <v>424</v>
      </c>
      <c r="E889" s="15">
        <v>42898</v>
      </c>
      <c r="F889" s="16" t="s">
        <v>32</v>
      </c>
      <c r="G889" s="19" t="s">
        <v>56</v>
      </c>
      <c r="H889" s="16" t="s">
        <v>471</v>
      </c>
      <c r="I889" s="16" t="s">
        <v>32</v>
      </c>
      <c r="J889" s="16" t="s">
        <v>32</v>
      </c>
      <c r="K889" s="16" t="s">
        <v>32</v>
      </c>
      <c r="L889" s="16" t="s">
        <v>32</v>
      </c>
      <c r="M889" s="16" t="s">
        <v>32</v>
      </c>
      <c r="N889" s="16" t="s">
        <v>32</v>
      </c>
      <c r="O889" s="16" t="s">
        <v>32</v>
      </c>
      <c r="P889" s="16" t="s">
        <v>32</v>
      </c>
      <c r="Q889" s="16" t="s">
        <v>32</v>
      </c>
      <c r="R889" s="16">
        <v>144.33055158922019</v>
      </c>
      <c r="S889" s="16">
        <v>111.51726163860033</v>
      </c>
      <c r="T889" s="31" t="s">
        <v>472</v>
      </c>
    </row>
    <row r="890" spans="1:20" x14ac:dyDescent="0.25">
      <c r="A890" s="16">
        <v>887</v>
      </c>
      <c r="B890" s="29">
        <v>6062119.9199999999</v>
      </c>
      <c r="C890" s="29">
        <v>584124.44999999995</v>
      </c>
      <c r="D890" s="27" t="s">
        <v>424</v>
      </c>
      <c r="E890" s="15">
        <v>42898</v>
      </c>
      <c r="F890" s="16" t="s">
        <v>32</v>
      </c>
      <c r="G890" s="19" t="s">
        <v>56</v>
      </c>
      <c r="H890" s="16" t="s">
        <v>471</v>
      </c>
      <c r="I890" s="16" t="s">
        <v>32</v>
      </c>
      <c r="J890" s="16" t="s">
        <v>32</v>
      </c>
      <c r="K890" s="16" t="s">
        <v>32</v>
      </c>
      <c r="L890" s="16" t="s">
        <v>32</v>
      </c>
      <c r="M890" s="16" t="s">
        <v>32</v>
      </c>
      <c r="N890" s="16" t="s">
        <v>32</v>
      </c>
      <c r="O890" s="16" t="s">
        <v>32</v>
      </c>
      <c r="P890" s="16" t="s">
        <v>32</v>
      </c>
      <c r="Q890" s="16" t="s">
        <v>32</v>
      </c>
      <c r="R890" s="16">
        <v>186.45311346161415</v>
      </c>
      <c r="S890" s="16">
        <v>81.233076442407821</v>
      </c>
      <c r="T890" s="31" t="s">
        <v>472</v>
      </c>
    </row>
    <row r="891" spans="1:20" x14ac:dyDescent="0.25">
      <c r="A891" s="16">
        <v>888</v>
      </c>
      <c r="B891" s="29">
        <v>6062264.3099999996</v>
      </c>
      <c r="C891" s="29">
        <v>584103.93000000005</v>
      </c>
      <c r="D891" s="27" t="s">
        <v>424</v>
      </c>
      <c r="E891" s="15">
        <v>42898</v>
      </c>
      <c r="F891" s="16" t="s">
        <v>32</v>
      </c>
      <c r="G891" s="19" t="s">
        <v>56</v>
      </c>
      <c r="H891" s="16" t="s">
        <v>471</v>
      </c>
      <c r="I891" s="16" t="s">
        <v>32</v>
      </c>
      <c r="J891" s="16" t="s">
        <v>32</v>
      </c>
      <c r="K891" s="16" t="s">
        <v>32</v>
      </c>
      <c r="L891" s="16" t="s">
        <v>32</v>
      </c>
      <c r="M891" s="16" t="s">
        <v>32</v>
      </c>
      <c r="N891" s="16" t="s">
        <v>32</v>
      </c>
      <c r="O891" s="16" t="s">
        <v>32</v>
      </c>
      <c r="P891" s="16" t="s">
        <v>32</v>
      </c>
      <c r="Q891" s="16" t="s">
        <v>32</v>
      </c>
      <c r="R891" s="16">
        <v>137.96975215285639</v>
      </c>
      <c r="S891" s="16">
        <v>48.810059258340928</v>
      </c>
      <c r="T891" s="31" t="s">
        <v>472</v>
      </c>
    </row>
    <row r="892" spans="1:20" x14ac:dyDescent="0.25">
      <c r="A892" s="16">
        <v>889</v>
      </c>
      <c r="B892" s="29">
        <v>6062402.5</v>
      </c>
      <c r="C892" s="29">
        <v>584117.61</v>
      </c>
      <c r="D892" s="27" t="s">
        <v>424</v>
      </c>
      <c r="E892" s="15">
        <v>42898</v>
      </c>
      <c r="F892" s="16" t="s">
        <v>32</v>
      </c>
      <c r="G892" s="19" t="s">
        <v>56</v>
      </c>
      <c r="H892" s="16" t="s">
        <v>471</v>
      </c>
      <c r="I892" s="16" t="s">
        <v>32</v>
      </c>
      <c r="J892" s="16" t="s">
        <v>32</v>
      </c>
      <c r="K892" s="16" t="s">
        <v>32</v>
      </c>
      <c r="L892" s="16" t="s">
        <v>32</v>
      </c>
      <c r="M892" s="16" t="s">
        <v>32</v>
      </c>
      <c r="N892" s="16" t="s">
        <v>32</v>
      </c>
      <c r="O892" s="16" t="s">
        <v>32</v>
      </c>
      <c r="P892" s="16" t="s">
        <v>32</v>
      </c>
      <c r="Q892" s="16" t="s">
        <v>32</v>
      </c>
      <c r="R892" s="16">
        <v>99.885596497293292</v>
      </c>
      <c r="S892" s="16">
        <v>32.284940637367214</v>
      </c>
      <c r="T892" s="31" t="s">
        <v>472</v>
      </c>
    </row>
    <row r="893" spans="1:20" x14ac:dyDescent="0.25">
      <c r="A893" s="16">
        <v>890</v>
      </c>
      <c r="B893" s="29">
        <v>6062547.2000000002</v>
      </c>
      <c r="C893" s="29">
        <v>584147.67000000004</v>
      </c>
      <c r="D893" s="27" t="s">
        <v>424</v>
      </c>
      <c r="E893" s="15">
        <v>42898</v>
      </c>
      <c r="F893" s="16" t="s">
        <v>32</v>
      </c>
      <c r="G893" s="19" t="s">
        <v>56</v>
      </c>
      <c r="H893" s="16" t="s">
        <v>471</v>
      </c>
      <c r="I893" s="16" t="s">
        <v>32</v>
      </c>
      <c r="J893" s="16" t="s">
        <v>32</v>
      </c>
      <c r="K893" s="16" t="s">
        <v>32</v>
      </c>
      <c r="L893" s="16" t="s">
        <v>32</v>
      </c>
      <c r="M893" s="16" t="s">
        <v>32</v>
      </c>
      <c r="N893" s="16" t="s">
        <v>32</v>
      </c>
      <c r="O893" s="16" t="s">
        <v>32</v>
      </c>
      <c r="P893" s="16" t="s">
        <v>32</v>
      </c>
      <c r="Q893" s="16" t="s">
        <v>32</v>
      </c>
      <c r="R893" s="16">
        <v>217.09580526713671</v>
      </c>
      <c r="S893" s="16">
        <v>51.103317120547949</v>
      </c>
      <c r="T893" s="31" t="s">
        <v>472</v>
      </c>
    </row>
    <row r="894" spans="1:20" x14ac:dyDescent="0.25">
      <c r="A894" s="16">
        <v>891</v>
      </c>
      <c r="B894" s="29">
        <v>6062636.7000000002</v>
      </c>
      <c r="C894" s="29">
        <v>584124.75</v>
      </c>
      <c r="D894" s="27" t="s">
        <v>424</v>
      </c>
      <c r="E894" s="15">
        <v>42898</v>
      </c>
      <c r="F894" s="16" t="s">
        <v>32</v>
      </c>
      <c r="G894" s="19" t="s">
        <v>56</v>
      </c>
      <c r="H894" s="16" t="s">
        <v>471</v>
      </c>
      <c r="I894" s="16" t="s">
        <v>32</v>
      </c>
      <c r="J894" s="16" t="s">
        <v>32</v>
      </c>
      <c r="K894" s="16" t="s">
        <v>32</v>
      </c>
      <c r="L894" s="16" t="s">
        <v>32</v>
      </c>
      <c r="M894" s="16" t="s">
        <v>32</v>
      </c>
      <c r="N894" s="16" t="s">
        <v>32</v>
      </c>
      <c r="O894" s="16" t="s">
        <v>32</v>
      </c>
      <c r="P894" s="16" t="s">
        <v>32</v>
      </c>
      <c r="Q894" s="16" t="s">
        <v>32</v>
      </c>
      <c r="R894" s="16">
        <v>6.012218761713326</v>
      </c>
      <c r="S894" s="16">
        <v>115.04764632368253</v>
      </c>
      <c r="T894" s="31" t="s">
        <v>472</v>
      </c>
    </row>
    <row r="895" spans="1:20" x14ac:dyDescent="0.25">
      <c r="A895" s="16">
        <v>892</v>
      </c>
      <c r="B895" s="29">
        <v>6062755.7999999998</v>
      </c>
      <c r="C895" s="29">
        <v>584002.01</v>
      </c>
      <c r="D895" s="27" t="s">
        <v>424</v>
      </c>
      <c r="E895" s="15">
        <v>42898</v>
      </c>
      <c r="F895" s="16" t="s">
        <v>32</v>
      </c>
      <c r="G895" s="19" t="s">
        <v>56</v>
      </c>
      <c r="H895" s="16" t="s">
        <v>471</v>
      </c>
      <c r="I895" s="16" t="s">
        <v>32</v>
      </c>
      <c r="J895" s="16" t="s">
        <v>32</v>
      </c>
      <c r="K895" s="16" t="s">
        <v>32</v>
      </c>
      <c r="L895" s="16" t="s">
        <v>32</v>
      </c>
      <c r="M895" s="16" t="s">
        <v>32</v>
      </c>
      <c r="N895" s="16" t="s">
        <v>32</v>
      </c>
      <c r="O895" s="16" t="s">
        <v>32</v>
      </c>
      <c r="P895" s="16" t="s">
        <v>32</v>
      </c>
      <c r="Q895" s="16" t="s">
        <v>32</v>
      </c>
      <c r="R895" s="16">
        <v>6.012218761713326</v>
      </c>
      <c r="S895" s="16">
        <v>63.528431576754841</v>
      </c>
      <c r="T895" s="31" t="s">
        <v>472</v>
      </c>
    </row>
    <row r="896" spans="1:20" x14ac:dyDescent="0.25">
      <c r="A896" s="16">
        <v>893</v>
      </c>
      <c r="B896" s="29">
        <v>6062738.4800000004</v>
      </c>
      <c r="C896" s="29">
        <v>584002.37</v>
      </c>
      <c r="D896" s="27" t="s">
        <v>424</v>
      </c>
      <c r="E896" s="15">
        <v>42901</v>
      </c>
      <c r="F896" s="16" t="s">
        <v>32</v>
      </c>
      <c r="G896" s="19" t="s">
        <v>56</v>
      </c>
      <c r="H896" s="16" t="s">
        <v>473</v>
      </c>
      <c r="I896" s="16" t="s">
        <v>32</v>
      </c>
      <c r="J896" s="16" t="s">
        <v>32</v>
      </c>
      <c r="K896" s="16" t="s">
        <v>32</v>
      </c>
      <c r="L896" s="16" t="s">
        <v>32</v>
      </c>
      <c r="M896" s="16" t="s">
        <v>32</v>
      </c>
      <c r="N896" s="16" t="s">
        <v>32</v>
      </c>
      <c r="O896" s="16" t="s">
        <v>32</v>
      </c>
      <c r="P896" s="16" t="s">
        <v>32</v>
      </c>
      <c r="Q896" s="16" t="s">
        <v>32</v>
      </c>
      <c r="R896" s="16">
        <v>69.102732771378768</v>
      </c>
      <c r="S896" s="16">
        <v>28.525251966334562</v>
      </c>
      <c r="T896" s="31" t="s">
        <v>472</v>
      </c>
    </row>
    <row r="897" spans="1:20" x14ac:dyDescent="0.25">
      <c r="A897" s="16">
        <v>894</v>
      </c>
      <c r="B897" s="29">
        <v>6062607.6100000003</v>
      </c>
      <c r="C897" s="29">
        <v>584115.49</v>
      </c>
      <c r="D897" s="27" t="s">
        <v>424</v>
      </c>
      <c r="E897" s="15">
        <v>42901</v>
      </c>
      <c r="F897" s="16" t="s">
        <v>32</v>
      </c>
      <c r="G897" s="19" t="s">
        <v>56</v>
      </c>
      <c r="H897" s="16" t="s">
        <v>473</v>
      </c>
      <c r="I897" s="16" t="s">
        <v>32</v>
      </c>
      <c r="J897" s="16" t="s">
        <v>32</v>
      </c>
      <c r="K897" s="16" t="s">
        <v>32</v>
      </c>
      <c r="L897" s="16" t="s">
        <v>32</v>
      </c>
      <c r="M897" s="16" t="s">
        <v>32</v>
      </c>
      <c r="N897" s="16" t="s">
        <v>32</v>
      </c>
      <c r="O897" s="16" t="s">
        <v>32</v>
      </c>
      <c r="P897" s="16" t="s">
        <v>32</v>
      </c>
      <c r="Q897" s="16" t="s">
        <v>32</v>
      </c>
      <c r="R897" s="16">
        <v>84.042851055444572</v>
      </c>
      <c r="S897" s="16">
        <v>59.255410094372813</v>
      </c>
      <c r="T897" s="31" t="s">
        <v>472</v>
      </c>
    </row>
    <row r="898" spans="1:20" x14ac:dyDescent="0.25">
      <c r="A898" s="16">
        <v>895</v>
      </c>
      <c r="B898" s="29">
        <v>6062507.8200000003</v>
      </c>
      <c r="C898" s="29">
        <v>584135.17000000004</v>
      </c>
      <c r="D898" s="27" t="s">
        <v>424</v>
      </c>
      <c r="E898" s="15">
        <v>42901</v>
      </c>
      <c r="F898" s="16" t="s">
        <v>32</v>
      </c>
      <c r="G898" s="19" t="s">
        <v>56</v>
      </c>
      <c r="H898" s="16" t="s">
        <v>473</v>
      </c>
      <c r="I898" s="16" t="s">
        <v>32</v>
      </c>
      <c r="J898" s="16" t="s">
        <v>32</v>
      </c>
      <c r="K898" s="16" t="s">
        <v>32</v>
      </c>
      <c r="L898" s="16" t="s">
        <v>32</v>
      </c>
      <c r="M898" s="16" t="s">
        <v>32</v>
      </c>
      <c r="N898" s="16" t="s">
        <v>32</v>
      </c>
      <c r="O898" s="16" t="s">
        <v>32</v>
      </c>
      <c r="P898" s="16" t="s">
        <v>32</v>
      </c>
      <c r="Q898" s="16" t="s">
        <v>32</v>
      </c>
      <c r="R898" s="16">
        <v>124.22123160388081</v>
      </c>
      <c r="S898" s="16">
        <v>68.450215109016867</v>
      </c>
      <c r="T898" s="31" t="s">
        <v>472</v>
      </c>
    </row>
    <row r="899" spans="1:20" x14ac:dyDescent="0.25">
      <c r="A899" s="16">
        <v>896</v>
      </c>
      <c r="B899" s="29">
        <v>6062368.3499999996</v>
      </c>
      <c r="C899" s="29">
        <v>584096.03</v>
      </c>
      <c r="D899" s="27" t="s">
        <v>424</v>
      </c>
      <c r="E899" s="15">
        <v>42901</v>
      </c>
      <c r="F899" s="16" t="s">
        <v>32</v>
      </c>
      <c r="G899" s="19" t="s">
        <v>56</v>
      </c>
      <c r="H899" s="16" t="s">
        <v>473</v>
      </c>
      <c r="I899" s="16" t="s">
        <v>32</v>
      </c>
      <c r="J899" s="16" t="s">
        <v>32</v>
      </c>
      <c r="K899" s="16" t="s">
        <v>32</v>
      </c>
      <c r="L899" s="16" t="s">
        <v>32</v>
      </c>
      <c r="M899" s="16" t="s">
        <v>32</v>
      </c>
      <c r="N899" s="16" t="s">
        <v>32</v>
      </c>
      <c r="O899" s="16" t="s">
        <v>32</v>
      </c>
      <c r="P899" s="16" t="s">
        <v>32</v>
      </c>
      <c r="Q899" s="16" t="s">
        <v>32</v>
      </c>
      <c r="R899" s="16">
        <v>120.9037506411659</v>
      </c>
      <c r="S899" s="16">
        <v>89.904760143186408</v>
      </c>
      <c r="T899" s="31" t="s">
        <v>472</v>
      </c>
    </row>
    <row r="900" spans="1:20" x14ac:dyDescent="0.25">
      <c r="A900" s="16">
        <v>897</v>
      </c>
      <c r="B900" s="29">
        <v>6062226.7599999998</v>
      </c>
      <c r="C900" s="29">
        <v>584082.68999999994</v>
      </c>
      <c r="D900" s="27" t="s">
        <v>424</v>
      </c>
      <c r="E900" s="15">
        <v>42901</v>
      </c>
      <c r="F900" s="16" t="s">
        <v>32</v>
      </c>
      <c r="G900" s="19" t="s">
        <v>56</v>
      </c>
      <c r="H900" s="16" t="s">
        <v>473</v>
      </c>
      <c r="I900" s="16" t="s">
        <v>32</v>
      </c>
      <c r="J900" s="16" t="s">
        <v>32</v>
      </c>
      <c r="K900" s="16" t="s">
        <v>32</v>
      </c>
      <c r="L900" s="16" t="s">
        <v>32</v>
      </c>
      <c r="M900" s="16" t="s">
        <v>32</v>
      </c>
      <c r="N900" s="16" t="s">
        <v>32</v>
      </c>
      <c r="O900" s="16" t="s">
        <v>32</v>
      </c>
      <c r="P900" s="16" t="s">
        <v>32</v>
      </c>
      <c r="Q900" s="16" t="s">
        <v>32</v>
      </c>
      <c r="R900" s="16">
        <v>154.37844555308024</v>
      </c>
      <c r="S900" s="16">
        <v>98.819622883373313</v>
      </c>
      <c r="T900" s="31" t="s">
        <v>472</v>
      </c>
    </row>
    <row r="901" spans="1:20" x14ac:dyDescent="0.25">
      <c r="A901" s="16">
        <v>898</v>
      </c>
      <c r="B901" s="29">
        <v>6062092.4900000002</v>
      </c>
      <c r="C901" s="29">
        <v>584123.02</v>
      </c>
      <c r="D901" s="27" t="s">
        <v>424</v>
      </c>
      <c r="E901" s="15">
        <v>42901</v>
      </c>
      <c r="F901" s="16" t="s">
        <v>32</v>
      </c>
      <c r="G901" s="19" t="s">
        <v>56</v>
      </c>
      <c r="H901" s="16" t="s">
        <v>473</v>
      </c>
      <c r="I901" s="16" t="s">
        <v>32</v>
      </c>
      <c r="J901" s="16" t="s">
        <v>32</v>
      </c>
      <c r="K901" s="16" t="s">
        <v>32</v>
      </c>
      <c r="L901" s="16" t="s">
        <v>32</v>
      </c>
      <c r="M901" s="16" t="s">
        <v>32</v>
      </c>
      <c r="N901" s="16" t="s">
        <v>32</v>
      </c>
      <c r="O901" s="16" t="s">
        <v>32</v>
      </c>
      <c r="P901" s="16" t="s">
        <v>32</v>
      </c>
      <c r="Q901" s="16" t="s">
        <v>32</v>
      </c>
      <c r="R901" s="16">
        <v>157.54150362119145</v>
      </c>
      <c r="S901" s="16">
        <v>128.54519485819222</v>
      </c>
      <c r="T901" s="31" t="s">
        <v>472</v>
      </c>
    </row>
    <row r="902" spans="1:20" x14ac:dyDescent="0.25">
      <c r="A902" s="16">
        <v>899</v>
      </c>
      <c r="B902" s="29">
        <v>6061964.6600000001</v>
      </c>
      <c r="C902" s="29">
        <v>584204.38</v>
      </c>
      <c r="D902" s="27" t="s">
        <v>424</v>
      </c>
      <c r="E902" s="15">
        <v>42901</v>
      </c>
      <c r="F902" s="16" t="s">
        <v>32</v>
      </c>
      <c r="G902" s="19" t="s">
        <v>56</v>
      </c>
      <c r="H902" s="16" t="s">
        <v>473</v>
      </c>
      <c r="I902" s="16" t="s">
        <v>32</v>
      </c>
      <c r="J902" s="16" t="s">
        <v>32</v>
      </c>
      <c r="K902" s="16" t="s">
        <v>32</v>
      </c>
      <c r="L902" s="16" t="s">
        <v>32</v>
      </c>
      <c r="M902" s="16" t="s">
        <v>32</v>
      </c>
      <c r="N902" s="16" t="s">
        <v>32</v>
      </c>
      <c r="O902" s="16" t="s">
        <v>32</v>
      </c>
      <c r="P902" s="16" t="s">
        <v>32</v>
      </c>
      <c r="Q902" s="16" t="s">
        <v>32</v>
      </c>
      <c r="R902" s="16">
        <v>108.00243578616342</v>
      </c>
      <c r="S902" s="16">
        <v>69.471860110644016</v>
      </c>
      <c r="T902" s="31" t="s">
        <v>472</v>
      </c>
    </row>
    <row r="903" spans="1:20" x14ac:dyDescent="0.25">
      <c r="A903" s="16">
        <v>900</v>
      </c>
      <c r="B903" s="29">
        <v>6061844.7599999998</v>
      </c>
      <c r="C903" s="29">
        <v>584280.18000000005</v>
      </c>
      <c r="D903" s="27" t="s">
        <v>424</v>
      </c>
      <c r="E903" s="15">
        <v>42901</v>
      </c>
      <c r="F903" s="16" t="s">
        <v>32</v>
      </c>
      <c r="G903" s="19" t="s">
        <v>56</v>
      </c>
      <c r="H903" s="16" t="s">
        <v>473</v>
      </c>
      <c r="I903" s="16" t="s">
        <v>32</v>
      </c>
      <c r="J903" s="16" t="s">
        <v>32</v>
      </c>
      <c r="K903" s="16" t="s">
        <v>32</v>
      </c>
      <c r="L903" s="16" t="s">
        <v>32</v>
      </c>
      <c r="M903" s="16" t="s">
        <v>32</v>
      </c>
      <c r="N903" s="16" t="s">
        <v>32</v>
      </c>
      <c r="O903" s="16" t="s">
        <v>32</v>
      </c>
      <c r="P903" s="16" t="s">
        <v>32</v>
      </c>
      <c r="Q903" s="16" t="s">
        <v>32</v>
      </c>
      <c r="R903" s="16">
        <v>108.12703601011516</v>
      </c>
      <c r="S903" s="16">
        <v>70.096358604596361</v>
      </c>
      <c r="T903" s="31" t="s">
        <v>472</v>
      </c>
    </row>
    <row r="904" spans="1:20" x14ac:dyDescent="0.25">
      <c r="A904" s="16">
        <v>901</v>
      </c>
      <c r="B904" s="29">
        <v>6061738.25</v>
      </c>
      <c r="C904" s="29">
        <v>584382.68000000005</v>
      </c>
      <c r="D904" s="27" t="s">
        <v>424</v>
      </c>
      <c r="E904" s="15">
        <v>42901</v>
      </c>
      <c r="F904" s="16" t="s">
        <v>32</v>
      </c>
      <c r="G904" s="19" t="s">
        <v>56</v>
      </c>
      <c r="H904" s="16" t="s">
        <v>473</v>
      </c>
      <c r="I904" s="16" t="s">
        <v>32</v>
      </c>
      <c r="J904" s="16" t="s">
        <v>32</v>
      </c>
      <c r="K904" s="16" t="s">
        <v>32</v>
      </c>
      <c r="L904" s="16" t="s">
        <v>32</v>
      </c>
      <c r="M904" s="16" t="s">
        <v>32</v>
      </c>
      <c r="N904" s="16" t="s">
        <v>32</v>
      </c>
      <c r="O904" s="16" t="s">
        <v>32</v>
      </c>
      <c r="P904" s="16" t="s">
        <v>32</v>
      </c>
      <c r="Q904" s="16" t="s">
        <v>32</v>
      </c>
      <c r="R904" s="16">
        <v>111.68852574473556</v>
      </c>
      <c r="S904" s="16">
        <v>96.034630152949077</v>
      </c>
      <c r="T904" s="31" t="s">
        <v>472</v>
      </c>
    </row>
    <row r="905" spans="1:20" x14ac:dyDescent="0.25">
      <c r="A905" s="16">
        <v>902</v>
      </c>
      <c r="B905" s="29">
        <v>6061656.2999999998</v>
      </c>
      <c r="C905" s="29">
        <v>584501.46</v>
      </c>
      <c r="D905" s="27" t="s">
        <v>424</v>
      </c>
      <c r="E905" s="15">
        <v>42901</v>
      </c>
      <c r="F905" s="16" t="s">
        <v>32</v>
      </c>
      <c r="G905" s="19" t="s">
        <v>56</v>
      </c>
      <c r="H905" s="16" t="s">
        <v>473</v>
      </c>
      <c r="I905" s="16" t="s">
        <v>32</v>
      </c>
      <c r="J905" s="16" t="s">
        <v>32</v>
      </c>
      <c r="K905" s="16" t="s">
        <v>32</v>
      </c>
      <c r="L905" s="16" t="s">
        <v>32</v>
      </c>
      <c r="M905" s="16" t="s">
        <v>32</v>
      </c>
      <c r="N905" s="16" t="s">
        <v>32</v>
      </c>
      <c r="O905" s="16" t="s">
        <v>32</v>
      </c>
      <c r="P905" s="16" t="s">
        <v>32</v>
      </c>
      <c r="Q905" s="16" t="s">
        <v>32</v>
      </c>
      <c r="R905" s="16">
        <v>2.2224643043799963</v>
      </c>
      <c r="S905" s="16">
        <v>51.082250081355895</v>
      </c>
      <c r="T905" s="31" t="s">
        <v>472</v>
      </c>
    </row>
    <row r="906" spans="1:20" x14ac:dyDescent="0.25">
      <c r="A906" s="16">
        <v>903</v>
      </c>
      <c r="B906" s="29">
        <v>6061554.5099999998</v>
      </c>
      <c r="C906" s="29">
        <v>584609.34</v>
      </c>
      <c r="D906" s="27" t="s">
        <v>424</v>
      </c>
      <c r="E906" s="15">
        <v>42901</v>
      </c>
      <c r="F906" s="16" t="s">
        <v>32</v>
      </c>
      <c r="G906" s="19" t="s">
        <v>56</v>
      </c>
      <c r="H906" s="16" t="s">
        <v>473</v>
      </c>
      <c r="I906" s="16" t="s">
        <v>32</v>
      </c>
      <c r="J906" s="16" t="s">
        <v>32</v>
      </c>
      <c r="K906" s="16" t="s">
        <v>32</v>
      </c>
      <c r="L906" s="16" t="s">
        <v>32</v>
      </c>
      <c r="M906" s="16" t="s">
        <v>32</v>
      </c>
      <c r="N906" s="16" t="s">
        <v>32</v>
      </c>
      <c r="O906" s="16" t="s">
        <v>32</v>
      </c>
      <c r="P906" s="16" t="s">
        <v>32</v>
      </c>
      <c r="Q906" s="16" t="s">
        <v>32</v>
      </c>
      <c r="R906" s="16">
        <v>2.2224643043799963</v>
      </c>
      <c r="S906" s="16">
        <v>92.445922217656104</v>
      </c>
      <c r="T906" s="31" t="s">
        <v>472</v>
      </c>
    </row>
    <row r="907" spans="1:20" x14ac:dyDescent="0.25">
      <c r="A907" s="16">
        <v>904</v>
      </c>
      <c r="B907" s="29">
        <v>6064803.9299999997</v>
      </c>
      <c r="C907" s="29">
        <v>581817.15</v>
      </c>
      <c r="D907" s="27" t="s">
        <v>424</v>
      </c>
      <c r="E907" s="15">
        <v>42902</v>
      </c>
      <c r="F907" s="16" t="s">
        <v>32</v>
      </c>
      <c r="G907" s="19" t="s">
        <v>56</v>
      </c>
      <c r="H907" s="16" t="s">
        <v>474</v>
      </c>
      <c r="I907" s="16" t="s">
        <v>32</v>
      </c>
      <c r="J907" s="16" t="s">
        <v>32</v>
      </c>
      <c r="K907" s="16" t="s">
        <v>32</v>
      </c>
      <c r="L907" s="16" t="s">
        <v>32</v>
      </c>
      <c r="M907" s="16" t="s">
        <v>32</v>
      </c>
      <c r="N907" s="16" t="s">
        <v>32</v>
      </c>
      <c r="O907" s="16" t="s">
        <v>32</v>
      </c>
      <c r="P907" s="16" t="s">
        <v>32</v>
      </c>
      <c r="Q907" s="16" t="s">
        <v>32</v>
      </c>
      <c r="R907" s="16">
        <v>-221.48740186313179</v>
      </c>
      <c r="S907" s="16">
        <v>92.386333064299151</v>
      </c>
      <c r="T907" s="31" t="s">
        <v>233</v>
      </c>
    </row>
    <row r="908" spans="1:20" x14ac:dyDescent="0.25">
      <c r="A908" s="16">
        <v>905</v>
      </c>
      <c r="B908" s="29">
        <v>6064807.5</v>
      </c>
      <c r="C908" s="29">
        <v>581681.91</v>
      </c>
      <c r="D908" s="27" t="s">
        <v>424</v>
      </c>
      <c r="E908" s="15">
        <v>42902</v>
      </c>
      <c r="F908" s="16" t="s">
        <v>32</v>
      </c>
      <c r="G908" s="19" t="s">
        <v>56</v>
      </c>
      <c r="H908" s="16" t="s">
        <v>474</v>
      </c>
      <c r="I908" s="16" t="s">
        <v>32</v>
      </c>
      <c r="J908" s="16" t="s">
        <v>32</v>
      </c>
      <c r="K908" s="16" t="s">
        <v>32</v>
      </c>
      <c r="L908" s="16" t="s">
        <v>32</v>
      </c>
      <c r="M908" s="16" t="s">
        <v>32</v>
      </c>
      <c r="N908" s="16" t="s">
        <v>32</v>
      </c>
      <c r="O908" s="16" t="s">
        <v>32</v>
      </c>
      <c r="P908" s="16" t="s">
        <v>32</v>
      </c>
      <c r="Q908" s="16" t="s">
        <v>32</v>
      </c>
      <c r="R908" s="16">
        <v>-280.06401777042208</v>
      </c>
      <c r="S908" s="16">
        <v>90.31969595349878</v>
      </c>
      <c r="T908" s="31" t="s">
        <v>233</v>
      </c>
    </row>
    <row r="909" spans="1:20" x14ac:dyDescent="0.25">
      <c r="A909" s="16">
        <v>906</v>
      </c>
      <c r="B909" s="29">
        <v>6064805.3399999999</v>
      </c>
      <c r="C909" s="29">
        <v>581538.53</v>
      </c>
      <c r="D909" s="27" t="s">
        <v>424</v>
      </c>
      <c r="E909" s="15">
        <v>42902</v>
      </c>
      <c r="F909" s="16" t="s">
        <v>32</v>
      </c>
      <c r="G909" s="19" t="s">
        <v>56</v>
      </c>
      <c r="H909" s="16" t="s">
        <v>474</v>
      </c>
      <c r="I909" s="16" t="s">
        <v>32</v>
      </c>
      <c r="J909" s="16" t="s">
        <v>32</v>
      </c>
      <c r="K909" s="16" t="s">
        <v>32</v>
      </c>
      <c r="L909" s="16" t="s">
        <v>32</v>
      </c>
      <c r="M909" s="16" t="s">
        <v>32</v>
      </c>
      <c r="N909" s="16" t="s">
        <v>32</v>
      </c>
      <c r="O909" s="16" t="s">
        <v>32</v>
      </c>
      <c r="P909" s="16" t="s">
        <v>32</v>
      </c>
      <c r="Q909" s="16" t="s">
        <v>32</v>
      </c>
      <c r="R909" s="16">
        <v>-184.71406347955937</v>
      </c>
      <c r="S909" s="16">
        <v>62.673681370565198</v>
      </c>
      <c r="T909" s="31" t="s">
        <v>233</v>
      </c>
    </row>
    <row r="910" spans="1:20" x14ac:dyDescent="0.25">
      <c r="A910" s="16">
        <v>907</v>
      </c>
      <c r="B910" s="29">
        <v>6064780.9500000002</v>
      </c>
      <c r="C910" s="29">
        <v>581387.4</v>
      </c>
      <c r="D910" s="27" t="s">
        <v>424</v>
      </c>
      <c r="E910" s="15">
        <v>42902</v>
      </c>
      <c r="F910" s="16" t="s">
        <v>32</v>
      </c>
      <c r="G910" s="19" t="s">
        <v>56</v>
      </c>
      <c r="H910" s="16" t="s">
        <v>474</v>
      </c>
      <c r="I910" s="16" t="s">
        <v>32</v>
      </c>
      <c r="J910" s="16" t="s">
        <v>32</v>
      </c>
      <c r="K910" s="16" t="s">
        <v>32</v>
      </c>
      <c r="L910" s="16" t="s">
        <v>32</v>
      </c>
      <c r="M910" s="16" t="s">
        <v>32</v>
      </c>
      <c r="N910" s="16" t="s">
        <v>32</v>
      </c>
      <c r="O910" s="16" t="s">
        <v>32</v>
      </c>
      <c r="P910" s="16" t="s">
        <v>32</v>
      </c>
      <c r="Q910" s="16" t="s">
        <v>32</v>
      </c>
      <c r="R910" s="16">
        <v>-161.0523446040786</v>
      </c>
      <c r="S910" s="16">
        <v>62.673681370565198</v>
      </c>
      <c r="T910" s="31" t="s">
        <v>233</v>
      </c>
    </row>
    <row r="911" spans="1:20" x14ac:dyDescent="0.25">
      <c r="A911" s="16">
        <v>908</v>
      </c>
      <c r="B911" s="29">
        <v>6064736.2599999998</v>
      </c>
      <c r="C911" s="29">
        <v>581247.68000000005</v>
      </c>
      <c r="D911" s="27" t="s">
        <v>424</v>
      </c>
      <c r="E911" s="15">
        <v>42902</v>
      </c>
      <c r="F911" s="16" t="s">
        <v>32</v>
      </c>
      <c r="G911" s="19" t="s">
        <v>56</v>
      </c>
      <c r="H911" s="16" t="s">
        <v>474</v>
      </c>
      <c r="I911" s="16" t="s">
        <v>32</v>
      </c>
      <c r="J911" s="16" t="s">
        <v>32</v>
      </c>
      <c r="K911" s="16" t="s">
        <v>32</v>
      </c>
      <c r="L911" s="16" t="s">
        <v>32</v>
      </c>
      <c r="M911" s="16" t="s">
        <v>32</v>
      </c>
      <c r="N911" s="16" t="s">
        <v>32</v>
      </c>
      <c r="O911" s="16" t="s">
        <v>32</v>
      </c>
      <c r="P911" s="16" t="s">
        <v>32</v>
      </c>
      <c r="Q911" s="16" t="s">
        <v>32</v>
      </c>
      <c r="R911" s="16">
        <v>-264.46991718265542</v>
      </c>
      <c r="S911" s="16">
        <v>89.141055949566592</v>
      </c>
      <c r="T911" s="31" t="s">
        <v>233</v>
      </c>
    </row>
    <row r="912" spans="1:20" x14ac:dyDescent="0.25">
      <c r="A912" s="16">
        <v>909</v>
      </c>
      <c r="B912" s="29">
        <v>6064656.9800000004</v>
      </c>
      <c r="C912" s="29">
        <v>581119.86</v>
      </c>
      <c r="D912" s="27" t="s">
        <v>424</v>
      </c>
      <c r="E912" s="15">
        <v>42902</v>
      </c>
      <c r="F912" s="16" t="s">
        <v>32</v>
      </c>
      <c r="G912" s="19" t="s">
        <v>56</v>
      </c>
      <c r="H912" s="16" t="s">
        <v>474</v>
      </c>
      <c r="I912" s="16" t="s">
        <v>32</v>
      </c>
      <c r="J912" s="16" t="s">
        <v>32</v>
      </c>
      <c r="K912" s="16" t="s">
        <v>32</v>
      </c>
      <c r="L912" s="16" t="s">
        <v>32</v>
      </c>
      <c r="M912" s="16" t="s">
        <v>32</v>
      </c>
      <c r="N912" s="16" t="s">
        <v>32</v>
      </c>
      <c r="O912" s="16" t="s">
        <v>32</v>
      </c>
      <c r="P912" s="16" t="s">
        <v>32</v>
      </c>
      <c r="Q912" s="16" t="s">
        <v>32</v>
      </c>
      <c r="R912" s="16">
        <v>-210.36765493455655</v>
      </c>
      <c r="S912" s="16">
        <v>74.37641723356009</v>
      </c>
      <c r="T912" s="31" t="s">
        <v>233</v>
      </c>
    </row>
    <row r="913" spans="1:20" x14ac:dyDescent="0.25">
      <c r="A913" s="16">
        <v>910</v>
      </c>
      <c r="B913" s="29">
        <v>6064572.6299999999</v>
      </c>
      <c r="C913" s="29">
        <v>580994.18000000005</v>
      </c>
      <c r="D913" s="27" t="s">
        <v>424</v>
      </c>
      <c r="E913" s="15">
        <v>42902</v>
      </c>
      <c r="F913" s="16" t="s">
        <v>32</v>
      </c>
      <c r="G913" s="19" t="s">
        <v>56</v>
      </c>
      <c r="H913" s="16" t="s">
        <v>474</v>
      </c>
      <c r="I913" s="16" t="s">
        <v>32</v>
      </c>
      <c r="J913" s="16" t="s">
        <v>32</v>
      </c>
      <c r="K913" s="16" t="s">
        <v>32</v>
      </c>
      <c r="L913" s="16" t="s">
        <v>32</v>
      </c>
      <c r="M913" s="16" t="s">
        <v>32</v>
      </c>
      <c r="N913" s="16" t="s">
        <v>32</v>
      </c>
      <c r="O913" s="16" t="s">
        <v>32</v>
      </c>
      <c r="P913" s="16" t="s">
        <v>32</v>
      </c>
      <c r="Q913" s="16" t="s">
        <v>32</v>
      </c>
      <c r="R913" s="16">
        <v>-195.12362196828434</v>
      </c>
      <c r="S913" s="16">
        <v>73.469387755102034</v>
      </c>
      <c r="T913" s="31" t="s">
        <v>233</v>
      </c>
    </row>
    <row r="914" spans="1:20" x14ac:dyDescent="0.25">
      <c r="A914" s="16">
        <v>911</v>
      </c>
      <c r="B914" s="29">
        <v>6064513.3700000001</v>
      </c>
      <c r="C914" s="29">
        <v>580862.35</v>
      </c>
      <c r="D914" s="27" t="s">
        <v>424</v>
      </c>
      <c r="E914" s="15">
        <v>42902</v>
      </c>
      <c r="F914" s="16" t="s">
        <v>32</v>
      </c>
      <c r="G914" s="19" t="s">
        <v>56</v>
      </c>
      <c r="H914" s="16" t="s">
        <v>474</v>
      </c>
      <c r="I914" s="16" t="s">
        <v>32</v>
      </c>
      <c r="J914" s="16" t="s">
        <v>32</v>
      </c>
      <c r="K914" s="16" t="s">
        <v>32</v>
      </c>
      <c r="L914" s="16" t="s">
        <v>32</v>
      </c>
      <c r="M914" s="16" t="s">
        <v>32</v>
      </c>
      <c r="N914" s="16" t="s">
        <v>32</v>
      </c>
      <c r="O914" s="16" t="s">
        <v>32</v>
      </c>
      <c r="P914" s="16" t="s">
        <v>32</v>
      </c>
      <c r="Q914" s="16" t="s">
        <v>32</v>
      </c>
      <c r="R914" s="16">
        <v>-146.13601772412821</v>
      </c>
      <c r="S914" s="16">
        <v>47.098914895525056</v>
      </c>
      <c r="T914" s="31" t="s">
        <v>233</v>
      </c>
    </row>
    <row r="915" spans="1:20" x14ac:dyDescent="0.25">
      <c r="A915" s="16">
        <v>912</v>
      </c>
      <c r="B915" s="29">
        <v>6064497.3799999999</v>
      </c>
      <c r="C915" s="29">
        <v>580706.72</v>
      </c>
      <c r="D915" s="27" t="s">
        <v>424</v>
      </c>
      <c r="E915" s="15">
        <v>42902</v>
      </c>
      <c r="F915" s="16" t="s">
        <v>32</v>
      </c>
      <c r="G915" s="19" t="s">
        <v>56</v>
      </c>
      <c r="H915" s="16" t="s">
        <v>474</v>
      </c>
      <c r="I915" s="16" t="s">
        <v>32</v>
      </c>
      <c r="J915" s="16" t="s">
        <v>32</v>
      </c>
      <c r="K915" s="16" t="s">
        <v>32</v>
      </c>
      <c r="L915" s="16" t="s">
        <v>32</v>
      </c>
      <c r="M915" s="16" t="s">
        <v>32</v>
      </c>
      <c r="N915" s="16" t="s">
        <v>32</v>
      </c>
      <c r="O915" s="16" t="s">
        <v>32</v>
      </c>
      <c r="P915" s="16" t="s">
        <v>32</v>
      </c>
      <c r="Q915" s="16" t="s">
        <v>32</v>
      </c>
      <c r="R915" s="16">
        <v>-5.3278756461922478</v>
      </c>
      <c r="S915" s="16">
        <v>93.633148766501833</v>
      </c>
      <c r="T915" s="31" t="s">
        <v>233</v>
      </c>
    </row>
    <row r="916" spans="1:20" x14ac:dyDescent="0.25">
      <c r="A916" s="16">
        <v>913</v>
      </c>
      <c r="B916" s="29">
        <v>6064483.79</v>
      </c>
      <c r="C916" s="29">
        <v>580560.91</v>
      </c>
      <c r="D916" s="27" t="s">
        <v>424</v>
      </c>
      <c r="E916" s="15">
        <v>42902</v>
      </c>
      <c r="F916" s="16" t="s">
        <v>32</v>
      </c>
      <c r="G916" s="19" t="s">
        <v>56</v>
      </c>
      <c r="H916" s="16" t="s">
        <v>474</v>
      </c>
      <c r="I916" s="16" t="s">
        <v>32</v>
      </c>
      <c r="J916" s="16" t="s">
        <v>32</v>
      </c>
      <c r="K916" s="16" t="s">
        <v>32</v>
      </c>
      <c r="L916" s="16" t="s">
        <v>32</v>
      </c>
      <c r="M916" s="16" t="s">
        <v>32</v>
      </c>
      <c r="N916" s="16" t="s">
        <v>32</v>
      </c>
      <c r="O916" s="16" t="s">
        <v>32</v>
      </c>
      <c r="P916" s="16" t="s">
        <v>32</v>
      </c>
      <c r="Q916" s="16" t="s">
        <v>32</v>
      </c>
      <c r="R916" s="16">
        <v>1.0050216828333336</v>
      </c>
      <c r="S916" s="16">
        <v>59.346724353212359</v>
      </c>
      <c r="T916" s="31" t="s">
        <v>233</v>
      </c>
    </row>
    <row r="917" spans="1:20" x14ac:dyDescent="0.25">
      <c r="A917" s="16">
        <v>914</v>
      </c>
      <c r="B917" s="29">
        <v>6064475.7699999996</v>
      </c>
      <c r="C917" s="29">
        <v>580416.28</v>
      </c>
      <c r="D917" s="27" t="s">
        <v>424</v>
      </c>
      <c r="E917" s="15">
        <v>42902</v>
      </c>
      <c r="F917" s="16" t="s">
        <v>32</v>
      </c>
      <c r="G917" s="19" t="s">
        <v>56</v>
      </c>
      <c r="H917" s="16" t="s">
        <v>474</v>
      </c>
      <c r="I917" s="16" t="s">
        <v>32</v>
      </c>
      <c r="J917" s="16" t="s">
        <v>32</v>
      </c>
      <c r="K917" s="16" t="s">
        <v>32</v>
      </c>
      <c r="L917" s="16" t="s">
        <v>32</v>
      </c>
      <c r="M917" s="16" t="s">
        <v>32</v>
      </c>
      <c r="N917" s="16" t="s">
        <v>32</v>
      </c>
      <c r="O917" s="16" t="s">
        <v>32</v>
      </c>
      <c r="P917" s="16" t="s">
        <v>32</v>
      </c>
      <c r="Q917" s="16" t="s">
        <v>32</v>
      </c>
      <c r="R917" s="16">
        <v>1.0004907803800003</v>
      </c>
      <c r="S917" s="16">
        <v>113.782092004845</v>
      </c>
      <c r="T917" s="31" t="s">
        <v>233</v>
      </c>
    </row>
    <row r="918" spans="1:20" x14ac:dyDescent="0.25">
      <c r="A918" s="16">
        <v>915</v>
      </c>
      <c r="B918" s="29">
        <v>6064448.6100000003</v>
      </c>
      <c r="C918" s="29">
        <v>580264.04</v>
      </c>
      <c r="D918" s="27" t="s">
        <v>424</v>
      </c>
      <c r="E918" s="15">
        <v>42902</v>
      </c>
      <c r="F918" s="16" t="s">
        <v>32</v>
      </c>
      <c r="G918" s="19" t="s">
        <v>56</v>
      </c>
      <c r="H918" s="16" t="s">
        <v>474</v>
      </c>
      <c r="I918" s="16" t="s">
        <v>32</v>
      </c>
      <c r="J918" s="16" t="s">
        <v>32</v>
      </c>
      <c r="K918" s="16" t="s">
        <v>32</v>
      </c>
      <c r="L918" s="16" t="s">
        <v>32</v>
      </c>
      <c r="M918" s="16" t="s">
        <v>32</v>
      </c>
      <c r="N918" s="16" t="s">
        <v>32</v>
      </c>
      <c r="O918" s="16" t="s">
        <v>32</v>
      </c>
      <c r="P918" s="16" t="s">
        <v>32</v>
      </c>
      <c r="Q918" s="16" t="s">
        <v>32</v>
      </c>
      <c r="R918" s="16">
        <v>1.0004907803800003</v>
      </c>
      <c r="S918" s="16">
        <v>59.716620562957935</v>
      </c>
      <c r="T918" s="31" t="s">
        <v>233</v>
      </c>
    </row>
    <row r="919" spans="1:20" x14ac:dyDescent="0.25">
      <c r="A919" s="16">
        <v>916</v>
      </c>
      <c r="B919" s="29">
        <v>6064400.04</v>
      </c>
      <c r="C919" s="29">
        <v>580127.24</v>
      </c>
      <c r="D919" s="27" t="s">
        <v>424</v>
      </c>
      <c r="E919" s="15">
        <v>42902</v>
      </c>
      <c r="F919" s="16" t="s">
        <v>32</v>
      </c>
      <c r="G919" s="19" t="s">
        <v>56</v>
      </c>
      <c r="H919" s="16" t="s">
        <v>474</v>
      </c>
      <c r="I919" s="16" t="s">
        <v>32</v>
      </c>
      <c r="J919" s="16" t="s">
        <v>32</v>
      </c>
      <c r="K919" s="16" t="s">
        <v>32</v>
      </c>
      <c r="L919" s="16" t="s">
        <v>32</v>
      </c>
      <c r="M919" s="16" t="s">
        <v>32</v>
      </c>
      <c r="N919" s="16" t="s">
        <v>32</v>
      </c>
      <c r="O919" s="16" t="s">
        <v>32</v>
      </c>
      <c r="P919" s="16" t="s">
        <v>32</v>
      </c>
      <c r="Q919" s="16" t="s">
        <v>32</v>
      </c>
      <c r="R919" s="16">
        <v>1.0004907803800003</v>
      </c>
      <c r="S919" s="16">
        <v>99.356347651138577</v>
      </c>
      <c r="T919" s="31" t="s">
        <v>233</v>
      </c>
    </row>
    <row r="920" spans="1:20" x14ac:dyDescent="0.25">
      <c r="A920" s="16">
        <v>917</v>
      </c>
      <c r="B920" s="29">
        <v>6064342.3300000001</v>
      </c>
      <c r="C920" s="29">
        <v>579986.16</v>
      </c>
      <c r="D920" s="27" t="s">
        <v>424</v>
      </c>
      <c r="E920" s="15">
        <v>42902</v>
      </c>
      <c r="F920" s="16" t="s">
        <v>32</v>
      </c>
      <c r="G920" s="19" t="s">
        <v>56</v>
      </c>
      <c r="H920" s="16" t="s">
        <v>474</v>
      </c>
      <c r="I920" s="16" t="s">
        <v>32</v>
      </c>
      <c r="J920" s="16" t="s">
        <v>32</v>
      </c>
      <c r="K920" s="16" t="s">
        <v>32</v>
      </c>
      <c r="L920" s="16" t="s">
        <v>32</v>
      </c>
      <c r="M920" s="16" t="s">
        <v>32</v>
      </c>
      <c r="N920" s="16" t="s">
        <v>32</v>
      </c>
      <c r="O920" s="16" t="s">
        <v>32</v>
      </c>
      <c r="P920" s="16" t="s">
        <v>32</v>
      </c>
      <c r="Q920" s="16" t="s">
        <v>32</v>
      </c>
      <c r="R920" s="16">
        <v>1.0004907803800003</v>
      </c>
      <c r="S920" s="16">
        <v>83.839436214096338</v>
      </c>
      <c r="T920" s="31" t="s">
        <v>233</v>
      </c>
    </row>
    <row r="921" spans="1:20" x14ac:dyDescent="0.25">
      <c r="A921" s="16">
        <v>918</v>
      </c>
      <c r="B921" s="29">
        <v>6064322.6399999997</v>
      </c>
      <c r="C921" s="29">
        <v>579841.93999999994</v>
      </c>
      <c r="D921" s="27" t="s">
        <v>424</v>
      </c>
      <c r="E921" s="15">
        <v>42902</v>
      </c>
      <c r="F921" s="16" t="s">
        <v>32</v>
      </c>
      <c r="G921" s="19" t="s">
        <v>56</v>
      </c>
      <c r="H921" s="16" t="s">
        <v>474</v>
      </c>
      <c r="I921" s="16" t="s">
        <v>32</v>
      </c>
      <c r="J921" s="16" t="s">
        <v>32</v>
      </c>
      <c r="K921" s="16" t="s">
        <v>32</v>
      </c>
      <c r="L921" s="16" t="s">
        <v>32</v>
      </c>
      <c r="M921" s="16" t="s">
        <v>32</v>
      </c>
      <c r="N921" s="16" t="s">
        <v>32</v>
      </c>
      <c r="O921" s="16" t="s">
        <v>32</v>
      </c>
      <c r="P921" s="16" t="s">
        <v>32</v>
      </c>
      <c r="Q921" s="16" t="s">
        <v>32</v>
      </c>
      <c r="R921" s="16">
        <v>1.0004907803800003</v>
      </c>
      <c r="S921" s="16">
        <v>88.704589877134751</v>
      </c>
      <c r="T921" s="31" t="s">
        <v>233</v>
      </c>
    </row>
    <row r="922" spans="1:20" x14ac:dyDescent="0.25">
      <c r="A922" s="16">
        <v>919</v>
      </c>
      <c r="B922" s="29">
        <v>6064295.3499999996</v>
      </c>
      <c r="C922" s="29">
        <v>579861.43999999994</v>
      </c>
      <c r="D922" s="27" t="s">
        <v>424</v>
      </c>
      <c r="E922" s="15">
        <v>42902</v>
      </c>
      <c r="F922" s="16" t="s">
        <v>32</v>
      </c>
      <c r="G922" s="19" t="s">
        <v>56</v>
      </c>
      <c r="H922" s="16" t="s">
        <v>452</v>
      </c>
      <c r="I922" s="16" t="s">
        <v>32</v>
      </c>
      <c r="J922" s="16" t="s">
        <v>32</v>
      </c>
      <c r="K922" s="16" t="s">
        <v>32</v>
      </c>
      <c r="L922" s="16" t="s">
        <v>32</v>
      </c>
      <c r="M922" s="16" t="s">
        <v>32</v>
      </c>
      <c r="N922" s="16" t="s">
        <v>32</v>
      </c>
      <c r="O922" s="16" t="s">
        <v>32</v>
      </c>
      <c r="P922" s="16" t="s">
        <v>32</v>
      </c>
      <c r="Q922" s="16" t="s">
        <v>32</v>
      </c>
      <c r="R922" s="16">
        <v>-236.8260434199006</v>
      </c>
      <c r="S922" s="16">
        <v>58.320363728930417</v>
      </c>
      <c r="T922" s="31" t="s">
        <v>233</v>
      </c>
    </row>
    <row r="923" spans="1:20" x14ac:dyDescent="0.25">
      <c r="A923" s="16">
        <v>920</v>
      </c>
      <c r="B923" s="29">
        <v>6064312.1600000001</v>
      </c>
      <c r="C923" s="29">
        <v>579990.21</v>
      </c>
      <c r="D923" s="27" t="s">
        <v>424</v>
      </c>
      <c r="E923" s="15">
        <v>42902</v>
      </c>
      <c r="F923" s="16" t="s">
        <v>32</v>
      </c>
      <c r="G923" s="19" t="s">
        <v>56</v>
      </c>
      <c r="H923" s="16" t="s">
        <v>452</v>
      </c>
      <c r="I923" s="16" t="s">
        <v>32</v>
      </c>
      <c r="J923" s="16" t="s">
        <v>32</v>
      </c>
      <c r="K923" s="16" t="s">
        <v>32</v>
      </c>
      <c r="L923" s="16" t="s">
        <v>32</v>
      </c>
      <c r="M923" s="16" t="s">
        <v>32</v>
      </c>
      <c r="N923" s="16" t="s">
        <v>32</v>
      </c>
      <c r="O923" s="16" t="s">
        <v>32</v>
      </c>
      <c r="P923" s="16" t="s">
        <v>32</v>
      </c>
      <c r="Q923" s="16" t="s">
        <v>32</v>
      </c>
      <c r="R923" s="16">
        <v>-224.08540184351358</v>
      </c>
      <c r="S923" s="16">
        <v>58.320363728930445</v>
      </c>
      <c r="T923" s="31" t="s">
        <v>233</v>
      </c>
    </row>
    <row r="924" spans="1:20" x14ac:dyDescent="0.25">
      <c r="A924" s="16">
        <v>921</v>
      </c>
      <c r="B924" s="29">
        <v>6064366.6699999999</v>
      </c>
      <c r="C924" s="29">
        <v>580130.36</v>
      </c>
      <c r="D924" s="27" t="s">
        <v>424</v>
      </c>
      <c r="E924" s="15">
        <v>42902</v>
      </c>
      <c r="F924" s="16" t="s">
        <v>32</v>
      </c>
      <c r="G924" s="19" t="s">
        <v>56</v>
      </c>
      <c r="H924" s="16" t="s">
        <v>452</v>
      </c>
      <c r="I924" s="16" t="s">
        <v>32</v>
      </c>
      <c r="J924" s="16" t="s">
        <v>32</v>
      </c>
      <c r="K924" s="16" t="s">
        <v>32</v>
      </c>
      <c r="L924" s="16" t="s">
        <v>32</v>
      </c>
      <c r="M924" s="16" t="s">
        <v>32</v>
      </c>
      <c r="N924" s="16" t="s">
        <v>32</v>
      </c>
      <c r="O924" s="16" t="s">
        <v>32</v>
      </c>
      <c r="P924" s="16" t="s">
        <v>32</v>
      </c>
      <c r="Q924" s="16" t="s">
        <v>32</v>
      </c>
      <c r="R924" s="16">
        <v>-187.26750909745385</v>
      </c>
      <c r="S924" s="16">
        <v>95.777970759998468</v>
      </c>
      <c r="T924" s="31" t="s">
        <v>233</v>
      </c>
    </row>
    <row r="925" spans="1:20" x14ac:dyDescent="0.25">
      <c r="A925" s="16">
        <v>922</v>
      </c>
      <c r="B925" s="29">
        <v>6064425.1299999999</v>
      </c>
      <c r="C925" s="29">
        <v>580270.23</v>
      </c>
      <c r="D925" s="27" t="s">
        <v>424</v>
      </c>
      <c r="E925" s="15">
        <v>42902</v>
      </c>
      <c r="F925" s="16" t="s">
        <v>32</v>
      </c>
      <c r="G925" s="19" t="s">
        <v>56</v>
      </c>
      <c r="H925" s="16" t="s">
        <v>452</v>
      </c>
      <c r="I925" s="16" t="s">
        <v>32</v>
      </c>
      <c r="J925" s="16" t="s">
        <v>32</v>
      </c>
      <c r="K925" s="16" t="s">
        <v>32</v>
      </c>
      <c r="L925" s="16" t="s">
        <v>32</v>
      </c>
      <c r="M925" s="16" t="s">
        <v>32</v>
      </c>
      <c r="N925" s="16" t="s">
        <v>32</v>
      </c>
      <c r="O925" s="16" t="s">
        <v>32</v>
      </c>
      <c r="P925" s="16" t="s">
        <v>32</v>
      </c>
      <c r="Q925" s="16" t="s">
        <v>32</v>
      </c>
      <c r="R925" s="16">
        <v>-164.93119137182771</v>
      </c>
      <c r="S925" s="16">
        <v>62.408489488884435</v>
      </c>
      <c r="T925" s="31" t="s">
        <v>233</v>
      </c>
    </row>
    <row r="926" spans="1:20" x14ac:dyDescent="0.25">
      <c r="A926" s="16">
        <v>923</v>
      </c>
      <c r="B926" s="29">
        <v>6064449.9100000001</v>
      </c>
      <c r="C926" s="29">
        <v>580413.34</v>
      </c>
      <c r="D926" s="27" t="s">
        <v>424</v>
      </c>
      <c r="E926" s="15">
        <v>42902</v>
      </c>
      <c r="F926" s="16" t="s">
        <v>32</v>
      </c>
      <c r="G926" s="19" t="s">
        <v>56</v>
      </c>
      <c r="H926" s="16" t="s">
        <v>452</v>
      </c>
      <c r="I926" s="16" t="s">
        <v>32</v>
      </c>
      <c r="J926" s="16" t="s">
        <v>32</v>
      </c>
      <c r="K926" s="16" t="s">
        <v>32</v>
      </c>
      <c r="L926" s="16" t="s">
        <v>32</v>
      </c>
      <c r="M926" s="16" t="s">
        <v>32</v>
      </c>
      <c r="N926" s="16" t="s">
        <v>32</v>
      </c>
      <c r="O926" s="16" t="s">
        <v>32</v>
      </c>
      <c r="P926" s="16" t="s">
        <v>32</v>
      </c>
      <c r="Q926" s="16" t="s">
        <v>32</v>
      </c>
      <c r="R926" s="16">
        <v>-244.25000129528513</v>
      </c>
      <c r="S926" s="16">
        <v>133.52219074598679</v>
      </c>
      <c r="T926" s="31" t="s">
        <v>233</v>
      </c>
    </row>
    <row r="927" spans="1:20" x14ac:dyDescent="0.25">
      <c r="A927" s="16">
        <v>924</v>
      </c>
      <c r="B927" s="29">
        <v>6064456.5099999998</v>
      </c>
      <c r="C927" s="29">
        <v>580565.68999999994</v>
      </c>
      <c r="D927" s="27" t="s">
        <v>424</v>
      </c>
      <c r="E927" s="15">
        <v>42902</v>
      </c>
      <c r="F927" s="16" t="s">
        <v>32</v>
      </c>
      <c r="G927" s="19" t="s">
        <v>56</v>
      </c>
      <c r="H927" s="16" t="s">
        <v>452</v>
      </c>
      <c r="I927" s="16" t="s">
        <v>32</v>
      </c>
      <c r="J927" s="16" t="s">
        <v>32</v>
      </c>
      <c r="K927" s="16" t="s">
        <v>32</v>
      </c>
      <c r="L927" s="16" t="s">
        <v>32</v>
      </c>
      <c r="M927" s="16" t="s">
        <v>32</v>
      </c>
      <c r="N927" s="16" t="s">
        <v>32</v>
      </c>
      <c r="O927" s="16" t="s">
        <v>32</v>
      </c>
      <c r="P927" s="16" t="s">
        <v>32</v>
      </c>
      <c r="Q927" s="16" t="s">
        <v>32</v>
      </c>
      <c r="R927" s="16">
        <v>-204.92489105152839</v>
      </c>
      <c r="S927" s="16">
        <v>62.320590207914151</v>
      </c>
      <c r="T927" s="31" t="s">
        <v>233</v>
      </c>
    </row>
    <row r="928" spans="1:20" x14ac:dyDescent="0.25">
      <c r="A928" s="16">
        <v>925</v>
      </c>
      <c r="B928" s="29">
        <v>6064462.04</v>
      </c>
      <c r="C928" s="29">
        <v>580713.59</v>
      </c>
      <c r="D928" s="27" t="s">
        <v>424</v>
      </c>
      <c r="E928" s="15">
        <v>42902</v>
      </c>
      <c r="F928" s="16" t="s">
        <v>32</v>
      </c>
      <c r="G928" s="19" t="s">
        <v>56</v>
      </c>
      <c r="H928" s="16" t="s">
        <v>452</v>
      </c>
      <c r="I928" s="16" t="s">
        <v>32</v>
      </c>
      <c r="J928" s="16" t="s">
        <v>32</v>
      </c>
      <c r="K928" s="16" t="s">
        <v>32</v>
      </c>
      <c r="L928" s="16" t="s">
        <v>32</v>
      </c>
      <c r="M928" s="16" t="s">
        <v>32</v>
      </c>
      <c r="N928" s="16" t="s">
        <v>32</v>
      </c>
      <c r="O928" s="16" t="s">
        <v>32</v>
      </c>
      <c r="P928" s="16" t="s">
        <v>32</v>
      </c>
      <c r="Q928" s="16" t="s">
        <v>32</v>
      </c>
      <c r="R928" s="16">
        <v>-132.03243481699189</v>
      </c>
      <c r="S928" s="16">
        <v>41.107041107041105</v>
      </c>
      <c r="T928" s="31" t="s">
        <v>233</v>
      </c>
    </row>
    <row r="929" spans="1:20" x14ac:dyDescent="0.25">
      <c r="A929" s="16">
        <v>926</v>
      </c>
      <c r="B929" s="29">
        <v>6064480.5499999998</v>
      </c>
      <c r="C929" s="29">
        <v>580863.57999999996</v>
      </c>
      <c r="D929" s="27" t="s">
        <v>424</v>
      </c>
      <c r="E929" s="15">
        <v>42902</v>
      </c>
      <c r="F929" s="16" t="s">
        <v>32</v>
      </c>
      <c r="G929" s="19" t="s">
        <v>56</v>
      </c>
      <c r="H929" s="16" t="s">
        <v>452</v>
      </c>
      <c r="I929" s="16" t="s">
        <v>32</v>
      </c>
      <c r="J929" s="16" t="s">
        <v>32</v>
      </c>
      <c r="K929" s="16" t="s">
        <v>32</v>
      </c>
      <c r="L929" s="16" t="s">
        <v>32</v>
      </c>
      <c r="M929" s="16" t="s">
        <v>32</v>
      </c>
      <c r="N929" s="16" t="s">
        <v>32</v>
      </c>
      <c r="O929" s="16" t="s">
        <v>32</v>
      </c>
      <c r="P929" s="16" t="s">
        <v>32</v>
      </c>
      <c r="Q929" s="16" t="s">
        <v>32</v>
      </c>
      <c r="R929" s="16">
        <v>-129.96881900729281</v>
      </c>
      <c r="S929" s="16">
        <v>37.987776210625299</v>
      </c>
      <c r="T929" s="31" t="s">
        <v>233</v>
      </c>
    </row>
    <row r="930" spans="1:20" x14ac:dyDescent="0.25">
      <c r="A930" s="16">
        <v>927</v>
      </c>
      <c r="B930" s="29">
        <v>6064543.3799999999</v>
      </c>
      <c r="C930" s="29">
        <v>581000.21</v>
      </c>
      <c r="D930" s="27" t="s">
        <v>424</v>
      </c>
      <c r="E930" s="15">
        <v>42902</v>
      </c>
      <c r="F930" s="16" t="s">
        <v>32</v>
      </c>
      <c r="G930" s="19" t="s">
        <v>56</v>
      </c>
      <c r="H930" s="16" t="s">
        <v>452</v>
      </c>
      <c r="I930" s="16" t="s">
        <v>32</v>
      </c>
      <c r="J930" s="16" t="s">
        <v>32</v>
      </c>
      <c r="K930" s="16" t="s">
        <v>32</v>
      </c>
      <c r="L930" s="16" t="s">
        <v>32</v>
      </c>
      <c r="M930" s="16" t="s">
        <v>32</v>
      </c>
      <c r="N930" s="16" t="s">
        <v>32</v>
      </c>
      <c r="O930" s="16" t="s">
        <v>32</v>
      </c>
      <c r="P930" s="16" t="s">
        <v>32</v>
      </c>
      <c r="Q930" s="16" t="s">
        <v>32</v>
      </c>
      <c r="R930" s="16">
        <v>-131.67464097017805</v>
      </c>
      <c r="S930" s="16">
        <v>38.947179625145743</v>
      </c>
      <c r="T930" s="31" t="s">
        <v>233</v>
      </c>
    </row>
    <row r="931" spans="1:20" x14ac:dyDescent="0.25">
      <c r="A931" s="16">
        <v>928</v>
      </c>
      <c r="B931" s="29">
        <v>6064626.5599999996</v>
      </c>
      <c r="C931" s="29">
        <v>581122.22</v>
      </c>
      <c r="D931" s="27" t="s">
        <v>424</v>
      </c>
      <c r="E931" s="15">
        <v>42902</v>
      </c>
      <c r="F931" s="16" t="s">
        <v>32</v>
      </c>
      <c r="G931" s="19" t="s">
        <v>56</v>
      </c>
      <c r="H931" s="16" t="s">
        <v>452</v>
      </c>
      <c r="I931" s="16" t="s">
        <v>32</v>
      </c>
      <c r="J931" s="16" t="s">
        <v>32</v>
      </c>
      <c r="K931" s="16" t="s">
        <v>32</v>
      </c>
      <c r="L931" s="16" t="s">
        <v>32</v>
      </c>
      <c r="M931" s="16" t="s">
        <v>32</v>
      </c>
      <c r="N931" s="16" t="s">
        <v>32</v>
      </c>
      <c r="O931" s="16" t="s">
        <v>32</v>
      </c>
      <c r="P931" s="16" t="s">
        <v>32</v>
      </c>
      <c r="Q931" s="16" t="s">
        <v>32</v>
      </c>
      <c r="R931" s="16">
        <v>6.4698399095000045</v>
      </c>
      <c r="S931" s="16">
        <v>56.821378340365669</v>
      </c>
      <c r="T931" s="31" t="s">
        <v>233</v>
      </c>
    </row>
    <row r="932" spans="1:20" x14ac:dyDescent="0.25">
      <c r="A932" s="16">
        <v>929</v>
      </c>
      <c r="B932" s="29">
        <v>6064700.4199999999</v>
      </c>
      <c r="C932" s="29">
        <v>581257.72</v>
      </c>
      <c r="D932" s="27" t="s">
        <v>424</v>
      </c>
      <c r="E932" s="15">
        <v>42902</v>
      </c>
      <c r="F932" s="16" t="s">
        <v>32</v>
      </c>
      <c r="G932" s="19" t="s">
        <v>56</v>
      </c>
      <c r="H932" s="16" t="s">
        <v>452</v>
      </c>
      <c r="I932" s="16" t="s">
        <v>32</v>
      </c>
      <c r="J932" s="16" t="s">
        <v>32</v>
      </c>
      <c r="K932" s="16" t="s">
        <v>32</v>
      </c>
      <c r="L932" s="16" t="s">
        <v>32</v>
      </c>
      <c r="M932" s="16" t="s">
        <v>32</v>
      </c>
      <c r="N932" s="16" t="s">
        <v>32</v>
      </c>
      <c r="O932" s="16" t="s">
        <v>32</v>
      </c>
      <c r="P932" s="16" t="s">
        <v>32</v>
      </c>
      <c r="Q932" s="16" t="s">
        <v>32</v>
      </c>
      <c r="R932" s="16">
        <v>6.2598865323800084</v>
      </c>
      <c r="S932" s="16">
        <v>78.035921011764046</v>
      </c>
      <c r="T932" s="31" t="s">
        <v>233</v>
      </c>
    </row>
    <row r="933" spans="1:20" x14ac:dyDescent="0.25">
      <c r="A933" s="16">
        <v>930</v>
      </c>
      <c r="B933" s="29">
        <v>6064761.2199999997</v>
      </c>
      <c r="C933" s="29">
        <v>581398.86</v>
      </c>
      <c r="D933" s="27" t="s">
        <v>424</v>
      </c>
      <c r="E933" s="15">
        <v>42902</v>
      </c>
      <c r="F933" s="16" t="s">
        <v>32</v>
      </c>
      <c r="G933" s="19" t="s">
        <v>56</v>
      </c>
      <c r="H933" s="16" t="s">
        <v>452</v>
      </c>
      <c r="I933" s="16" t="s">
        <v>32</v>
      </c>
      <c r="J933" s="16" t="s">
        <v>32</v>
      </c>
      <c r="K933" s="16" t="s">
        <v>32</v>
      </c>
      <c r="L933" s="16" t="s">
        <v>32</v>
      </c>
      <c r="M933" s="16" t="s">
        <v>32</v>
      </c>
      <c r="N933" s="16" t="s">
        <v>32</v>
      </c>
      <c r="O933" s="16" t="s">
        <v>32</v>
      </c>
      <c r="P933" s="16" t="s">
        <v>32</v>
      </c>
      <c r="Q933" s="16" t="s">
        <v>32</v>
      </c>
      <c r="R933" s="16">
        <v>6.2598865323800084</v>
      </c>
      <c r="S933" s="16">
        <v>58.403205154681736</v>
      </c>
      <c r="T933" s="31" t="s">
        <v>233</v>
      </c>
    </row>
    <row r="934" spans="1:20" x14ac:dyDescent="0.25">
      <c r="A934" s="16">
        <v>931</v>
      </c>
      <c r="B934" s="29">
        <v>6064774.8399999999</v>
      </c>
      <c r="C934" s="29">
        <v>581547.11</v>
      </c>
      <c r="D934" s="27" t="s">
        <v>424</v>
      </c>
      <c r="E934" s="15">
        <v>42902</v>
      </c>
      <c r="F934" s="16" t="s">
        <v>32</v>
      </c>
      <c r="G934" s="19" t="s">
        <v>56</v>
      </c>
      <c r="H934" s="16" t="s">
        <v>452</v>
      </c>
      <c r="I934" s="16" t="s">
        <v>32</v>
      </c>
      <c r="J934" s="16" t="s">
        <v>32</v>
      </c>
      <c r="K934" s="16" t="s">
        <v>32</v>
      </c>
      <c r="L934" s="16" t="s">
        <v>32</v>
      </c>
      <c r="M934" s="16" t="s">
        <v>32</v>
      </c>
      <c r="N934" s="16" t="s">
        <v>32</v>
      </c>
      <c r="O934" s="16" t="s">
        <v>32</v>
      </c>
      <c r="P934" s="16" t="s">
        <v>32</v>
      </c>
      <c r="Q934" s="16" t="s">
        <v>32</v>
      </c>
      <c r="R934" s="16">
        <v>6.4698399095000045</v>
      </c>
      <c r="S934" s="16">
        <v>68.934240362811792</v>
      </c>
      <c r="T934" s="31" t="s">
        <v>233</v>
      </c>
    </row>
    <row r="935" spans="1:20" x14ac:dyDescent="0.25">
      <c r="A935" s="16">
        <v>932</v>
      </c>
      <c r="B935" s="29">
        <v>6064780.7800000003</v>
      </c>
      <c r="C935" s="29">
        <v>581693.91</v>
      </c>
      <c r="D935" s="27" t="s">
        <v>424</v>
      </c>
      <c r="E935" s="15">
        <v>42902</v>
      </c>
      <c r="F935" s="16" t="s">
        <v>32</v>
      </c>
      <c r="G935" s="19" t="s">
        <v>56</v>
      </c>
      <c r="H935" s="16" t="s">
        <v>452</v>
      </c>
      <c r="I935" s="16" t="s">
        <v>32</v>
      </c>
      <c r="J935" s="16" t="s">
        <v>32</v>
      </c>
      <c r="K935" s="16" t="s">
        <v>32</v>
      </c>
      <c r="L935" s="16" t="s">
        <v>32</v>
      </c>
      <c r="M935" s="16" t="s">
        <v>32</v>
      </c>
      <c r="N935" s="16" t="s">
        <v>32</v>
      </c>
      <c r="O935" s="16" t="s">
        <v>32</v>
      </c>
      <c r="P935" s="16" t="s">
        <v>32</v>
      </c>
      <c r="Q935" s="16" t="s">
        <v>32</v>
      </c>
      <c r="R935" s="16">
        <v>6.4698399095000045</v>
      </c>
      <c r="S935" s="16">
        <v>140.87811063559994</v>
      </c>
      <c r="T935" s="31" t="s">
        <v>233</v>
      </c>
    </row>
    <row r="936" spans="1:20" x14ac:dyDescent="0.25">
      <c r="A936" s="16">
        <v>933</v>
      </c>
      <c r="B936" s="29">
        <v>6064780.0099999998</v>
      </c>
      <c r="C936" s="29">
        <v>581822.12</v>
      </c>
      <c r="D936" s="27" t="s">
        <v>424</v>
      </c>
      <c r="E936" s="15">
        <v>42902</v>
      </c>
      <c r="F936" s="16" t="s">
        <v>32</v>
      </c>
      <c r="G936" s="19" t="s">
        <v>56</v>
      </c>
      <c r="H936" s="16" t="s">
        <v>452</v>
      </c>
      <c r="I936" s="16" t="s">
        <v>32</v>
      </c>
      <c r="J936" s="16" t="s">
        <v>32</v>
      </c>
      <c r="K936" s="16" t="s">
        <v>32</v>
      </c>
      <c r="L936" s="16" t="s">
        <v>32</v>
      </c>
      <c r="M936" s="16" t="s">
        <v>32</v>
      </c>
      <c r="N936" s="16" t="s">
        <v>32</v>
      </c>
      <c r="O936" s="16" t="s">
        <v>32</v>
      </c>
      <c r="P936" s="16" t="s">
        <v>32</v>
      </c>
      <c r="Q936" s="16" t="s">
        <v>32</v>
      </c>
      <c r="R936" s="16">
        <v>6.4698399095000045</v>
      </c>
      <c r="S936" s="16">
        <v>88.106479607896048</v>
      </c>
      <c r="T936" s="31" t="s">
        <v>233</v>
      </c>
    </row>
    <row r="937" spans="1:20" x14ac:dyDescent="0.25">
      <c r="A937" s="16">
        <v>934</v>
      </c>
      <c r="B937" s="21">
        <v>6075430</v>
      </c>
      <c r="C937" s="21">
        <v>584431</v>
      </c>
      <c r="D937" s="27" t="s">
        <v>424</v>
      </c>
      <c r="E937" s="15">
        <v>42885</v>
      </c>
      <c r="F937" s="16" t="s">
        <v>32</v>
      </c>
      <c r="G937" s="19" t="s">
        <v>56</v>
      </c>
      <c r="H937" s="16" t="s">
        <v>525</v>
      </c>
      <c r="I937" s="16" t="s">
        <v>32</v>
      </c>
      <c r="J937" s="16" t="s">
        <v>32</v>
      </c>
      <c r="K937" s="16" t="s">
        <v>32</v>
      </c>
      <c r="L937" s="16" t="s">
        <v>32</v>
      </c>
      <c r="M937" s="16" t="s">
        <v>32</v>
      </c>
      <c r="N937" s="16" t="s">
        <v>32</v>
      </c>
      <c r="O937" s="16" t="s">
        <v>32</v>
      </c>
      <c r="P937" s="16" t="s">
        <v>32</v>
      </c>
      <c r="Q937" s="16" t="s">
        <v>32</v>
      </c>
      <c r="R937" s="16">
        <v>-3625.6176895949875</v>
      </c>
      <c r="S937" s="16">
        <v>342.11837121212125</v>
      </c>
      <c r="T937" s="31" t="s">
        <v>475</v>
      </c>
    </row>
    <row r="938" spans="1:20" x14ac:dyDescent="0.25">
      <c r="A938" s="16">
        <v>935</v>
      </c>
      <c r="B938" s="21">
        <v>6075324</v>
      </c>
      <c r="C938" s="21">
        <v>584549</v>
      </c>
      <c r="D938" s="27" t="s">
        <v>424</v>
      </c>
      <c r="E938" s="15">
        <v>42885</v>
      </c>
      <c r="F938" s="16" t="s">
        <v>32</v>
      </c>
      <c r="G938" s="19" t="s">
        <v>56</v>
      </c>
      <c r="H938" s="16" t="s">
        <v>525</v>
      </c>
      <c r="I938" s="16" t="s">
        <v>32</v>
      </c>
      <c r="J938" s="16" t="s">
        <v>32</v>
      </c>
      <c r="K938" s="16" t="s">
        <v>32</v>
      </c>
      <c r="L938" s="16" t="s">
        <v>32</v>
      </c>
      <c r="M938" s="16" t="s">
        <v>32</v>
      </c>
      <c r="N938" s="16" t="s">
        <v>32</v>
      </c>
      <c r="O938" s="16" t="s">
        <v>32</v>
      </c>
      <c r="P938" s="16" t="s">
        <v>32</v>
      </c>
      <c r="Q938" s="16" t="s">
        <v>32</v>
      </c>
      <c r="R938" s="16">
        <v>-3530.9884614686953</v>
      </c>
      <c r="S938" s="16">
        <v>305.53096926713948</v>
      </c>
      <c r="T938" s="31" t="s">
        <v>475</v>
      </c>
    </row>
    <row r="939" spans="1:20" x14ac:dyDescent="0.25">
      <c r="A939" s="16">
        <v>936</v>
      </c>
      <c r="B939" s="21">
        <v>6075240</v>
      </c>
      <c r="C939" s="21">
        <v>584674</v>
      </c>
      <c r="D939" s="27" t="s">
        <v>424</v>
      </c>
      <c r="E939" s="15">
        <v>42885</v>
      </c>
      <c r="F939" s="16" t="s">
        <v>32</v>
      </c>
      <c r="G939" s="19" t="s">
        <v>56</v>
      </c>
      <c r="H939" s="16" t="s">
        <v>525</v>
      </c>
      <c r="I939" s="16" t="s">
        <v>32</v>
      </c>
      <c r="J939" s="16" t="s">
        <v>32</v>
      </c>
      <c r="K939" s="16" t="s">
        <v>32</v>
      </c>
      <c r="L939" s="16" t="s">
        <v>32</v>
      </c>
      <c r="M939" s="16" t="s">
        <v>32</v>
      </c>
      <c r="N939" s="16" t="s">
        <v>32</v>
      </c>
      <c r="O939" s="16" t="s">
        <v>32</v>
      </c>
      <c r="P939" s="16" t="s">
        <v>32</v>
      </c>
      <c r="Q939" s="16" t="s">
        <v>32</v>
      </c>
      <c r="R939" s="16">
        <v>-2009.7178254821827</v>
      </c>
      <c r="S939" s="16">
        <v>177.1678486997636</v>
      </c>
      <c r="T939" s="31" t="s">
        <v>475</v>
      </c>
    </row>
    <row r="940" spans="1:20" x14ac:dyDescent="0.25">
      <c r="A940" s="16">
        <v>937</v>
      </c>
      <c r="B940" s="21">
        <v>6075204</v>
      </c>
      <c r="C940" s="21">
        <v>584756</v>
      </c>
      <c r="D940" s="27" t="s">
        <v>424</v>
      </c>
      <c r="E940" s="15">
        <v>42885</v>
      </c>
      <c r="F940" s="16" t="s">
        <v>32</v>
      </c>
      <c r="G940" s="19" t="s">
        <v>56</v>
      </c>
      <c r="H940" s="16" t="s">
        <v>525</v>
      </c>
      <c r="I940" s="16" t="s">
        <v>32</v>
      </c>
      <c r="J940" s="16" t="s">
        <v>32</v>
      </c>
      <c r="K940" s="16" t="s">
        <v>32</v>
      </c>
      <c r="L940" s="16" t="s">
        <v>32</v>
      </c>
      <c r="M940" s="16" t="s">
        <v>32</v>
      </c>
      <c r="N940" s="16" t="s">
        <v>32</v>
      </c>
      <c r="O940" s="16" t="s">
        <v>32</v>
      </c>
      <c r="P940" s="16" t="s">
        <v>32</v>
      </c>
      <c r="Q940" s="16" t="s">
        <v>32</v>
      </c>
      <c r="R940" s="16">
        <v>-1855.3103536999588</v>
      </c>
      <c r="S940" s="16">
        <v>148.66666666666666</v>
      </c>
      <c r="T940" s="31" t="s">
        <v>475</v>
      </c>
    </row>
    <row r="941" spans="1:20" x14ac:dyDescent="0.25">
      <c r="A941" s="16">
        <v>938</v>
      </c>
      <c r="B941" s="21">
        <v>6075160</v>
      </c>
      <c r="C941" s="21">
        <v>584899</v>
      </c>
      <c r="D941" s="27" t="s">
        <v>424</v>
      </c>
      <c r="E941" s="15">
        <v>42885</v>
      </c>
      <c r="F941" s="16" t="s">
        <v>32</v>
      </c>
      <c r="G941" s="19" t="s">
        <v>56</v>
      </c>
      <c r="H941" s="16" t="s">
        <v>525</v>
      </c>
      <c r="I941" s="16" t="s">
        <v>32</v>
      </c>
      <c r="J941" s="16" t="s">
        <v>32</v>
      </c>
      <c r="K941" s="16" t="s">
        <v>32</v>
      </c>
      <c r="L941" s="16" t="s">
        <v>32</v>
      </c>
      <c r="M941" s="16" t="s">
        <v>32</v>
      </c>
      <c r="N941" s="16" t="s">
        <v>32</v>
      </c>
      <c r="O941" s="16" t="s">
        <v>32</v>
      </c>
      <c r="P941" s="16" t="s">
        <v>32</v>
      </c>
      <c r="Q941" s="16" t="s">
        <v>32</v>
      </c>
      <c r="R941" s="16">
        <v>-1759.8697256411772</v>
      </c>
      <c r="S941" s="16">
        <v>139.13653483992468</v>
      </c>
      <c r="T941" s="31" t="s">
        <v>475</v>
      </c>
    </row>
    <row r="942" spans="1:20" x14ac:dyDescent="0.25">
      <c r="A942" s="16">
        <v>939</v>
      </c>
      <c r="B942" s="21">
        <v>6075187</v>
      </c>
      <c r="C942" s="21">
        <v>585046</v>
      </c>
      <c r="D942" s="27" t="s">
        <v>424</v>
      </c>
      <c r="E942" s="15">
        <v>42885</v>
      </c>
      <c r="F942" s="16" t="s">
        <v>32</v>
      </c>
      <c r="G942" s="19" t="s">
        <v>56</v>
      </c>
      <c r="H942" s="16" t="s">
        <v>525</v>
      </c>
      <c r="I942" s="16" t="s">
        <v>32</v>
      </c>
      <c r="J942" s="16" t="s">
        <v>32</v>
      </c>
      <c r="K942" s="16" t="s">
        <v>32</v>
      </c>
      <c r="L942" s="16" t="s">
        <v>32</v>
      </c>
      <c r="M942" s="16" t="s">
        <v>32</v>
      </c>
      <c r="N942" s="16" t="s">
        <v>32</v>
      </c>
      <c r="O942" s="16" t="s">
        <v>32</v>
      </c>
      <c r="P942" s="16" t="s">
        <v>32</v>
      </c>
      <c r="Q942" s="16" t="s">
        <v>32</v>
      </c>
      <c r="R942" s="16">
        <v>-2331.221626793335</v>
      </c>
      <c r="S942" s="16">
        <v>168</v>
      </c>
      <c r="T942" s="31" t="s">
        <v>475</v>
      </c>
    </row>
    <row r="943" spans="1:20" x14ac:dyDescent="0.25">
      <c r="A943" s="16">
        <v>940</v>
      </c>
      <c r="B943" s="21">
        <v>6075224</v>
      </c>
      <c r="C943" s="21">
        <v>585192</v>
      </c>
      <c r="D943" s="27" t="s">
        <v>424</v>
      </c>
      <c r="E943" s="15">
        <v>42885</v>
      </c>
      <c r="F943" s="16" t="s">
        <v>32</v>
      </c>
      <c r="G943" s="19" t="s">
        <v>56</v>
      </c>
      <c r="H943" s="16" t="s">
        <v>525</v>
      </c>
      <c r="I943" s="16" t="s">
        <v>32</v>
      </c>
      <c r="J943" s="16" t="s">
        <v>32</v>
      </c>
      <c r="K943" s="16" t="s">
        <v>32</v>
      </c>
      <c r="L943" s="16" t="s">
        <v>32</v>
      </c>
      <c r="M943" s="16" t="s">
        <v>32</v>
      </c>
      <c r="N943" s="16" t="s">
        <v>32</v>
      </c>
      <c r="O943" s="16" t="s">
        <v>32</v>
      </c>
      <c r="P943" s="16" t="s">
        <v>32</v>
      </c>
      <c r="Q943" s="16" t="s">
        <v>32</v>
      </c>
      <c r="R943" s="16">
        <v>-1855.7487041490308</v>
      </c>
      <c r="S943" s="16">
        <v>122.51988636363637</v>
      </c>
      <c r="T943" s="31" t="s">
        <v>475</v>
      </c>
    </row>
    <row r="944" spans="1:20" x14ac:dyDescent="0.25">
      <c r="A944" s="16">
        <v>941</v>
      </c>
      <c r="B944" s="21">
        <v>6075255</v>
      </c>
      <c r="C944" s="21">
        <v>585337</v>
      </c>
      <c r="D944" s="27" t="s">
        <v>424</v>
      </c>
      <c r="E944" s="15">
        <v>42885</v>
      </c>
      <c r="F944" s="16" t="s">
        <v>32</v>
      </c>
      <c r="G944" s="19" t="s">
        <v>56</v>
      </c>
      <c r="H944" s="16" t="s">
        <v>525</v>
      </c>
      <c r="I944" s="16" t="s">
        <v>32</v>
      </c>
      <c r="J944" s="16" t="s">
        <v>32</v>
      </c>
      <c r="K944" s="16" t="s">
        <v>32</v>
      </c>
      <c r="L944" s="16" t="s">
        <v>32</v>
      </c>
      <c r="M944" s="16" t="s">
        <v>32</v>
      </c>
      <c r="N944" s="16" t="s">
        <v>32</v>
      </c>
      <c r="O944" s="16" t="s">
        <v>32</v>
      </c>
      <c r="P944" s="16" t="s">
        <v>32</v>
      </c>
      <c r="Q944" s="16" t="s">
        <v>32</v>
      </c>
      <c r="R944" s="16">
        <v>-3228.5754515727149</v>
      </c>
      <c r="S944" s="16">
        <v>227.12537601121466</v>
      </c>
      <c r="T944" s="31" t="s">
        <v>475</v>
      </c>
    </row>
    <row r="945" spans="1:20" x14ac:dyDescent="0.25">
      <c r="A945" s="16">
        <v>942</v>
      </c>
      <c r="B945" s="21">
        <v>6075291</v>
      </c>
      <c r="C945" s="21">
        <v>585482</v>
      </c>
      <c r="D945" s="27" t="s">
        <v>424</v>
      </c>
      <c r="E945" s="15">
        <v>42885</v>
      </c>
      <c r="F945" s="16" t="s">
        <v>32</v>
      </c>
      <c r="G945" s="19" t="s">
        <v>56</v>
      </c>
      <c r="H945" s="16" t="s">
        <v>525</v>
      </c>
      <c r="I945" s="16" t="s">
        <v>32</v>
      </c>
      <c r="J945" s="16" t="s">
        <v>32</v>
      </c>
      <c r="K945" s="16" t="s">
        <v>32</v>
      </c>
      <c r="L945" s="16" t="s">
        <v>32</v>
      </c>
      <c r="M945" s="16" t="s">
        <v>32</v>
      </c>
      <c r="N945" s="16" t="s">
        <v>32</v>
      </c>
      <c r="O945" s="16" t="s">
        <v>32</v>
      </c>
      <c r="P945" s="16" t="s">
        <v>32</v>
      </c>
      <c r="Q945" s="16" t="s">
        <v>32</v>
      </c>
      <c r="R945" s="16">
        <v>-2525.6224585156083</v>
      </c>
      <c r="S945" s="16">
        <v>161.6569290181925</v>
      </c>
      <c r="T945" s="31" t="s">
        <v>475</v>
      </c>
    </row>
    <row r="946" spans="1:20" x14ac:dyDescent="0.25">
      <c r="A946" s="16">
        <v>943</v>
      </c>
      <c r="B946" s="21">
        <v>6075323</v>
      </c>
      <c r="C946" s="21">
        <v>585629</v>
      </c>
      <c r="D946" s="27" t="s">
        <v>424</v>
      </c>
      <c r="E946" s="15">
        <v>42885</v>
      </c>
      <c r="F946" s="16" t="s">
        <v>32</v>
      </c>
      <c r="G946" s="19" t="s">
        <v>56</v>
      </c>
      <c r="H946" s="16" t="s">
        <v>525</v>
      </c>
      <c r="I946" s="16" t="s">
        <v>32</v>
      </c>
      <c r="J946" s="16" t="s">
        <v>32</v>
      </c>
      <c r="K946" s="16" t="s">
        <v>32</v>
      </c>
      <c r="L946" s="16" t="s">
        <v>32</v>
      </c>
      <c r="M946" s="16" t="s">
        <v>32</v>
      </c>
      <c r="N946" s="16" t="s">
        <v>32</v>
      </c>
      <c r="O946" s="16" t="s">
        <v>32</v>
      </c>
      <c r="P946" s="16" t="s">
        <v>32</v>
      </c>
      <c r="Q946" s="16" t="s">
        <v>32</v>
      </c>
      <c r="R946" s="16">
        <v>186.62372129237994</v>
      </c>
      <c r="S946" s="16">
        <v>199.65512189870046</v>
      </c>
      <c r="T946" s="31" t="s">
        <v>475</v>
      </c>
    </row>
    <row r="947" spans="1:20" x14ac:dyDescent="0.25">
      <c r="A947" s="16">
        <v>944</v>
      </c>
      <c r="B947" s="21">
        <v>6075355</v>
      </c>
      <c r="C947" s="21">
        <v>585769</v>
      </c>
      <c r="D947" s="27" t="s">
        <v>424</v>
      </c>
      <c r="E947" s="15">
        <v>42885</v>
      </c>
      <c r="F947" s="16" t="s">
        <v>32</v>
      </c>
      <c r="G947" s="19" t="s">
        <v>56</v>
      </c>
      <c r="H947" s="16" t="s">
        <v>525</v>
      </c>
      <c r="I947" s="16" t="s">
        <v>32</v>
      </c>
      <c r="J947" s="16" t="s">
        <v>32</v>
      </c>
      <c r="K947" s="16" t="s">
        <v>32</v>
      </c>
      <c r="L947" s="16" t="s">
        <v>32</v>
      </c>
      <c r="M947" s="16" t="s">
        <v>32</v>
      </c>
      <c r="N947" s="16" t="s">
        <v>32</v>
      </c>
      <c r="O947" s="16" t="s">
        <v>32</v>
      </c>
      <c r="P947" s="16" t="s">
        <v>32</v>
      </c>
      <c r="Q947" s="16" t="s">
        <v>32</v>
      </c>
      <c r="R947" s="16">
        <v>186.62372129237994</v>
      </c>
      <c r="S947" s="16">
        <v>214.91599478000003</v>
      </c>
      <c r="T947" s="31" t="s">
        <v>475</v>
      </c>
    </row>
    <row r="948" spans="1:20" x14ac:dyDescent="0.25">
      <c r="A948" s="16">
        <v>945</v>
      </c>
      <c r="B948" s="21">
        <v>6075329</v>
      </c>
      <c r="C948" s="21">
        <v>585915</v>
      </c>
      <c r="D948" s="27" t="s">
        <v>424</v>
      </c>
      <c r="E948" s="15">
        <v>42885</v>
      </c>
      <c r="F948" s="16" t="s">
        <v>32</v>
      </c>
      <c r="G948" s="19" t="s">
        <v>56</v>
      </c>
      <c r="H948" s="16" t="s">
        <v>525</v>
      </c>
      <c r="I948" s="16" t="s">
        <v>32</v>
      </c>
      <c r="J948" s="16" t="s">
        <v>32</v>
      </c>
      <c r="K948" s="16" t="s">
        <v>32</v>
      </c>
      <c r="L948" s="16" t="s">
        <v>32</v>
      </c>
      <c r="M948" s="16" t="s">
        <v>32</v>
      </c>
      <c r="N948" s="16" t="s">
        <v>32</v>
      </c>
      <c r="O948" s="16" t="s">
        <v>32</v>
      </c>
      <c r="P948" s="16" t="s">
        <v>32</v>
      </c>
      <c r="Q948" s="16" t="s">
        <v>32</v>
      </c>
      <c r="R948" s="16">
        <v>186.62372129237994</v>
      </c>
      <c r="S948" s="16">
        <v>154.10879721555946</v>
      </c>
      <c r="T948" s="31" t="s">
        <v>475</v>
      </c>
    </row>
    <row r="949" spans="1:20" x14ac:dyDescent="0.25">
      <c r="A949" s="16">
        <v>946</v>
      </c>
      <c r="B949" s="21">
        <v>6075266</v>
      </c>
      <c r="C949" s="21">
        <v>586050</v>
      </c>
      <c r="D949" s="27" t="s">
        <v>424</v>
      </c>
      <c r="E949" s="15">
        <v>42885</v>
      </c>
      <c r="F949" s="16" t="s">
        <v>32</v>
      </c>
      <c r="G949" s="19" t="s">
        <v>56</v>
      </c>
      <c r="H949" s="16" t="s">
        <v>525</v>
      </c>
      <c r="I949" s="16" t="s">
        <v>32</v>
      </c>
      <c r="J949" s="16" t="s">
        <v>32</v>
      </c>
      <c r="K949" s="16" t="s">
        <v>32</v>
      </c>
      <c r="L949" s="16" t="s">
        <v>32</v>
      </c>
      <c r="M949" s="16" t="s">
        <v>32</v>
      </c>
      <c r="N949" s="16" t="s">
        <v>32</v>
      </c>
      <c r="O949" s="16" t="s">
        <v>32</v>
      </c>
      <c r="P949" s="16" t="s">
        <v>32</v>
      </c>
      <c r="Q949" s="16" t="s">
        <v>32</v>
      </c>
      <c r="R949" s="16">
        <v>186.62372129237994</v>
      </c>
      <c r="S949" s="16">
        <v>191.46106076978427</v>
      </c>
      <c r="T949" s="31" t="s">
        <v>475</v>
      </c>
    </row>
    <row r="950" spans="1:20" x14ac:dyDescent="0.25">
      <c r="A950" s="16">
        <v>947</v>
      </c>
      <c r="B950" s="21">
        <v>6075174</v>
      </c>
      <c r="C950" s="21">
        <v>586162</v>
      </c>
      <c r="D950" s="27" t="s">
        <v>424</v>
      </c>
      <c r="E950" s="15">
        <v>42885</v>
      </c>
      <c r="F950" s="16" t="s">
        <v>32</v>
      </c>
      <c r="G950" s="19" t="s">
        <v>56</v>
      </c>
      <c r="H950" s="16" t="s">
        <v>525</v>
      </c>
      <c r="I950" s="16" t="s">
        <v>32</v>
      </c>
      <c r="J950" s="16" t="s">
        <v>32</v>
      </c>
      <c r="K950" s="16" t="s">
        <v>32</v>
      </c>
      <c r="L950" s="16" t="s">
        <v>32</v>
      </c>
      <c r="M950" s="16" t="s">
        <v>32</v>
      </c>
      <c r="N950" s="16" t="s">
        <v>32</v>
      </c>
      <c r="O950" s="16" t="s">
        <v>32</v>
      </c>
      <c r="P950" s="16" t="s">
        <v>32</v>
      </c>
      <c r="Q950" s="16" t="s">
        <v>32</v>
      </c>
      <c r="R950" s="16">
        <v>186.62372129237994</v>
      </c>
      <c r="S950" s="16">
        <v>220.86847860043741</v>
      </c>
      <c r="T950" s="31" t="s">
        <v>475</v>
      </c>
    </row>
    <row r="951" spans="1:20" x14ac:dyDescent="0.25">
      <c r="A951" s="16">
        <v>948</v>
      </c>
      <c r="B951" s="21">
        <v>6075141</v>
      </c>
      <c r="C951" s="21">
        <v>586211</v>
      </c>
      <c r="D951" s="27" t="s">
        <v>424</v>
      </c>
      <c r="E951" s="15">
        <v>42885</v>
      </c>
      <c r="F951" s="16" t="s">
        <v>32</v>
      </c>
      <c r="G951" s="19" t="s">
        <v>56</v>
      </c>
      <c r="H951" s="16" t="s">
        <v>526</v>
      </c>
      <c r="I951" s="16" t="s">
        <v>32</v>
      </c>
      <c r="J951" s="16" t="s">
        <v>32</v>
      </c>
      <c r="K951" s="16" t="s">
        <v>32</v>
      </c>
      <c r="L951" s="16" t="s">
        <v>32</v>
      </c>
      <c r="M951" s="16" t="s">
        <v>32</v>
      </c>
      <c r="N951" s="16" t="s">
        <v>32</v>
      </c>
      <c r="O951" s="16" t="s">
        <v>32</v>
      </c>
      <c r="P951" s="16" t="s">
        <v>32</v>
      </c>
      <c r="Q951" s="16" t="s">
        <v>32</v>
      </c>
      <c r="R951" s="16">
        <v>-3434.6915968722292</v>
      </c>
      <c r="S951" s="16">
        <v>205.0449576868829</v>
      </c>
      <c r="T951" s="31" t="s">
        <v>475</v>
      </c>
    </row>
    <row r="952" spans="1:20" x14ac:dyDescent="0.25">
      <c r="A952" s="16">
        <v>949</v>
      </c>
      <c r="B952" s="21">
        <v>6075220</v>
      </c>
      <c r="C952" s="21">
        <v>586114</v>
      </c>
      <c r="D952" s="27" t="s">
        <v>424</v>
      </c>
      <c r="E952" s="15">
        <v>42885</v>
      </c>
      <c r="F952" s="16" t="s">
        <v>32</v>
      </c>
      <c r="G952" s="19" t="s">
        <v>56</v>
      </c>
      <c r="H952" s="16" t="s">
        <v>526</v>
      </c>
      <c r="I952" s="16" t="s">
        <v>32</v>
      </c>
      <c r="J952" s="16" t="s">
        <v>32</v>
      </c>
      <c r="K952" s="16" t="s">
        <v>32</v>
      </c>
      <c r="L952" s="16" t="s">
        <v>32</v>
      </c>
      <c r="M952" s="16" t="s">
        <v>32</v>
      </c>
      <c r="N952" s="16" t="s">
        <v>32</v>
      </c>
      <c r="O952" s="16" t="s">
        <v>32</v>
      </c>
      <c r="P952" s="16" t="s">
        <v>32</v>
      </c>
      <c r="Q952" s="16" t="s">
        <v>32</v>
      </c>
      <c r="R952" s="16">
        <v>-3760.7090786324834</v>
      </c>
      <c r="S952" s="16">
        <v>235.2593426452251</v>
      </c>
      <c r="T952" s="31" t="s">
        <v>475</v>
      </c>
    </row>
    <row r="953" spans="1:20" x14ac:dyDescent="0.25">
      <c r="A953" s="16">
        <v>950</v>
      </c>
      <c r="B953" s="21">
        <v>6075299</v>
      </c>
      <c r="C953" s="21">
        <v>585988</v>
      </c>
      <c r="D953" s="27" t="s">
        <v>424</v>
      </c>
      <c r="E953" s="15">
        <v>42885</v>
      </c>
      <c r="F953" s="16" t="s">
        <v>32</v>
      </c>
      <c r="G953" s="19" t="s">
        <v>56</v>
      </c>
      <c r="H953" s="16" t="s">
        <v>526</v>
      </c>
      <c r="I953" s="16" t="s">
        <v>32</v>
      </c>
      <c r="J953" s="16" t="s">
        <v>32</v>
      </c>
      <c r="K953" s="16" t="s">
        <v>32</v>
      </c>
      <c r="L953" s="16" t="s">
        <v>32</v>
      </c>
      <c r="M953" s="16" t="s">
        <v>32</v>
      </c>
      <c r="N953" s="16" t="s">
        <v>32</v>
      </c>
      <c r="O953" s="16" t="s">
        <v>32</v>
      </c>
      <c r="P953" s="16" t="s">
        <v>32</v>
      </c>
      <c r="Q953" s="16" t="s">
        <v>32</v>
      </c>
      <c r="R953" s="16">
        <v>-4485.8336745527931</v>
      </c>
      <c r="S953" s="16">
        <v>312.58505022265291</v>
      </c>
      <c r="T953" s="31" t="s">
        <v>475</v>
      </c>
    </row>
    <row r="954" spans="1:20" x14ac:dyDescent="0.25">
      <c r="A954" s="16">
        <v>951</v>
      </c>
      <c r="B954" s="21">
        <v>6075334</v>
      </c>
      <c r="C954" s="21">
        <v>585847</v>
      </c>
      <c r="D954" s="27" t="s">
        <v>424</v>
      </c>
      <c r="E954" s="15">
        <v>42885</v>
      </c>
      <c r="F954" s="16" t="s">
        <v>32</v>
      </c>
      <c r="G954" s="19" t="s">
        <v>56</v>
      </c>
      <c r="H954" s="16" t="s">
        <v>526</v>
      </c>
      <c r="I954" s="16" t="s">
        <v>32</v>
      </c>
      <c r="J954" s="16" t="s">
        <v>32</v>
      </c>
      <c r="K954" s="16" t="s">
        <v>32</v>
      </c>
      <c r="L954" s="16" t="s">
        <v>32</v>
      </c>
      <c r="M954" s="16" t="s">
        <v>32</v>
      </c>
      <c r="N954" s="16" t="s">
        <v>32</v>
      </c>
      <c r="O954" s="16" t="s">
        <v>32</v>
      </c>
      <c r="P954" s="16" t="s">
        <v>32</v>
      </c>
      <c r="Q954" s="16" t="s">
        <v>32</v>
      </c>
      <c r="R954" s="16">
        <v>-3915.0715370351418</v>
      </c>
      <c r="S954" s="16">
        <v>240.83399079030744</v>
      </c>
      <c r="T954" s="31" t="s">
        <v>475</v>
      </c>
    </row>
    <row r="955" spans="1:20" x14ac:dyDescent="0.25">
      <c r="A955" s="16">
        <v>952</v>
      </c>
      <c r="B955" s="21">
        <v>6075344</v>
      </c>
      <c r="C955" s="21">
        <v>585705</v>
      </c>
      <c r="D955" s="27" t="s">
        <v>424</v>
      </c>
      <c r="E955" s="15">
        <v>42885</v>
      </c>
      <c r="F955" s="16" t="s">
        <v>32</v>
      </c>
      <c r="G955" s="19" t="s">
        <v>56</v>
      </c>
      <c r="H955" s="16" t="s">
        <v>526</v>
      </c>
      <c r="I955" s="16" t="s">
        <v>32</v>
      </c>
      <c r="J955" s="16" t="s">
        <v>32</v>
      </c>
      <c r="K955" s="16" t="s">
        <v>32</v>
      </c>
      <c r="L955" s="16" t="s">
        <v>32</v>
      </c>
      <c r="M955" s="16" t="s">
        <v>32</v>
      </c>
      <c r="N955" s="16" t="s">
        <v>32</v>
      </c>
      <c r="O955" s="16" t="s">
        <v>32</v>
      </c>
      <c r="P955" s="16" t="s">
        <v>32</v>
      </c>
      <c r="Q955" s="16" t="s">
        <v>32</v>
      </c>
      <c r="R955" s="16">
        <v>-2598.8547928855801</v>
      </c>
      <c r="S955" s="16">
        <v>169.32208684786008</v>
      </c>
      <c r="T955" s="31" t="s">
        <v>475</v>
      </c>
    </row>
    <row r="956" spans="1:20" x14ac:dyDescent="0.25">
      <c r="A956" s="16">
        <v>953</v>
      </c>
      <c r="B956" s="21">
        <v>6075309</v>
      </c>
      <c r="C956" s="21">
        <v>585561</v>
      </c>
      <c r="D956" s="27" t="s">
        <v>424</v>
      </c>
      <c r="E956" s="15">
        <v>42885</v>
      </c>
      <c r="F956" s="16" t="s">
        <v>32</v>
      </c>
      <c r="G956" s="19" t="s">
        <v>56</v>
      </c>
      <c r="H956" s="16" t="s">
        <v>526</v>
      </c>
      <c r="I956" s="16" t="s">
        <v>32</v>
      </c>
      <c r="J956" s="16" t="s">
        <v>32</v>
      </c>
      <c r="K956" s="16" t="s">
        <v>32</v>
      </c>
      <c r="L956" s="16" t="s">
        <v>32</v>
      </c>
      <c r="M956" s="16" t="s">
        <v>32</v>
      </c>
      <c r="N956" s="16" t="s">
        <v>32</v>
      </c>
      <c r="O956" s="16" t="s">
        <v>32</v>
      </c>
      <c r="P956" s="16" t="s">
        <v>32</v>
      </c>
      <c r="Q956" s="16" t="s">
        <v>32</v>
      </c>
      <c r="R956" s="16">
        <v>-3036.2918720469156</v>
      </c>
      <c r="S956" s="16">
        <v>202.0977863681056</v>
      </c>
      <c r="T956" s="31" t="s">
        <v>475</v>
      </c>
    </row>
    <row r="957" spans="1:20" x14ac:dyDescent="0.25">
      <c r="A957" s="16">
        <v>954</v>
      </c>
      <c r="B957" s="21">
        <v>6075243</v>
      </c>
      <c r="C957" s="21">
        <v>585268</v>
      </c>
      <c r="D957" s="27" t="s">
        <v>424</v>
      </c>
      <c r="E957" s="15">
        <v>42885</v>
      </c>
      <c r="F957" s="16" t="s">
        <v>32</v>
      </c>
      <c r="G957" s="19" t="s">
        <v>56</v>
      </c>
      <c r="H957" s="16" t="s">
        <v>526</v>
      </c>
      <c r="I957" s="16" t="s">
        <v>32</v>
      </c>
      <c r="J957" s="16" t="s">
        <v>32</v>
      </c>
      <c r="K957" s="16" t="s">
        <v>32</v>
      </c>
      <c r="L957" s="16" t="s">
        <v>32</v>
      </c>
      <c r="M957" s="16" t="s">
        <v>32</v>
      </c>
      <c r="N957" s="16" t="s">
        <v>32</v>
      </c>
      <c r="O957" s="16" t="s">
        <v>32</v>
      </c>
      <c r="P957" s="16" t="s">
        <v>32</v>
      </c>
      <c r="Q957" s="16" t="s">
        <v>32</v>
      </c>
      <c r="R957" s="16">
        <v>-2982.8780097037243</v>
      </c>
      <c r="S957" s="16">
        <v>236.80099968759765</v>
      </c>
      <c r="T957" s="31" t="s">
        <v>475</v>
      </c>
    </row>
    <row r="958" spans="1:20" x14ac:dyDescent="0.25">
      <c r="A958" s="16">
        <v>955</v>
      </c>
      <c r="B958" s="21">
        <v>6075211</v>
      </c>
      <c r="C958" s="21">
        <v>585123</v>
      </c>
      <c r="D958" s="27" t="s">
        <v>424</v>
      </c>
      <c r="E958" s="15">
        <v>42885</v>
      </c>
      <c r="F958" s="16" t="s">
        <v>32</v>
      </c>
      <c r="G958" s="19" t="s">
        <v>56</v>
      </c>
      <c r="H958" s="16" t="s">
        <v>526</v>
      </c>
      <c r="I958" s="16" t="s">
        <v>32</v>
      </c>
      <c r="J958" s="16" t="s">
        <v>32</v>
      </c>
      <c r="K958" s="16" t="s">
        <v>32</v>
      </c>
      <c r="L958" s="16" t="s">
        <v>32</v>
      </c>
      <c r="M958" s="16" t="s">
        <v>32</v>
      </c>
      <c r="N958" s="16" t="s">
        <v>32</v>
      </c>
      <c r="O958" s="16" t="s">
        <v>32</v>
      </c>
      <c r="P958" s="16" t="s">
        <v>32</v>
      </c>
      <c r="Q958" s="16" t="s">
        <v>32</v>
      </c>
      <c r="R958" s="16">
        <v>-3533.7189227810713</v>
      </c>
      <c r="S958" s="16">
        <v>262.28131833801939</v>
      </c>
      <c r="T958" s="31" t="s">
        <v>475</v>
      </c>
    </row>
    <row r="959" spans="1:20" x14ac:dyDescent="0.25">
      <c r="A959" s="16">
        <v>956</v>
      </c>
      <c r="B959" s="21">
        <v>6075175</v>
      </c>
      <c r="C959" s="21">
        <v>584976</v>
      </c>
      <c r="D959" s="27" t="s">
        <v>424</v>
      </c>
      <c r="E959" s="15">
        <v>42885</v>
      </c>
      <c r="F959" s="16" t="s">
        <v>32</v>
      </c>
      <c r="G959" s="19" t="s">
        <v>56</v>
      </c>
      <c r="H959" s="16" t="s">
        <v>526</v>
      </c>
      <c r="I959" s="16" t="s">
        <v>32</v>
      </c>
      <c r="J959" s="16" t="s">
        <v>32</v>
      </c>
      <c r="K959" s="16" t="s">
        <v>32</v>
      </c>
      <c r="L959" s="16" t="s">
        <v>32</v>
      </c>
      <c r="M959" s="16" t="s">
        <v>32</v>
      </c>
      <c r="N959" s="16" t="s">
        <v>32</v>
      </c>
      <c r="O959" s="16" t="s">
        <v>32</v>
      </c>
      <c r="P959" s="16" t="s">
        <v>32</v>
      </c>
      <c r="Q959" s="16" t="s">
        <v>32</v>
      </c>
      <c r="R959" s="16">
        <v>-1780.9492172791188</v>
      </c>
      <c r="S959" s="16">
        <v>124.66666666666667</v>
      </c>
      <c r="T959" s="31" t="s">
        <v>475</v>
      </c>
    </row>
    <row r="960" spans="1:20" x14ac:dyDescent="0.25">
      <c r="A960" s="16">
        <v>957</v>
      </c>
      <c r="B960" s="21">
        <v>6075182</v>
      </c>
      <c r="C960" s="21">
        <v>584833</v>
      </c>
      <c r="D960" s="27" t="s">
        <v>424</v>
      </c>
      <c r="E960" s="15">
        <v>42885</v>
      </c>
      <c r="F960" s="16" t="s">
        <v>32</v>
      </c>
      <c r="G960" s="19" t="s">
        <v>56</v>
      </c>
      <c r="H960" s="16" t="s">
        <v>526</v>
      </c>
      <c r="I960" s="16" t="s">
        <v>32</v>
      </c>
      <c r="J960" s="16" t="s">
        <v>32</v>
      </c>
      <c r="K960" s="16" t="s">
        <v>32</v>
      </c>
      <c r="L960" s="16" t="s">
        <v>32</v>
      </c>
      <c r="M960" s="16" t="s">
        <v>32</v>
      </c>
      <c r="N960" s="16" t="s">
        <v>32</v>
      </c>
      <c r="O960" s="16" t="s">
        <v>32</v>
      </c>
      <c r="P960" s="16" t="s">
        <v>32</v>
      </c>
      <c r="Q960" s="16" t="s">
        <v>32</v>
      </c>
      <c r="R960" s="16">
        <v>129.75143800000001</v>
      </c>
      <c r="S960" s="16">
        <v>169.09416195856872</v>
      </c>
      <c r="T960" s="31" t="s">
        <v>475</v>
      </c>
    </row>
    <row r="961" spans="1:20" x14ac:dyDescent="0.25">
      <c r="A961" s="16">
        <v>958</v>
      </c>
      <c r="B961" s="21">
        <v>6075233</v>
      </c>
      <c r="C961" s="21">
        <v>584691</v>
      </c>
      <c r="D961" s="27" t="s">
        <v>424</v>
      </c>
      <c r="E961" s="15">
        <v>42885</v>
      </c>
      <c r="F961" s="16" t="s">
        <v>32</v>
      </c>
      <c r="G961" s="19" t="s">
        <v>56</v>
      </c>
      <c r="H961" s="16" t="s">
        <v>526</v>
      </c>
      <c r="I961" s="16" t="s">
        <v>32</v>
      </c>
      <c r="J961" s="16" t="s">
        <v>32</v>
      </c>
      <c r="K961" s="16" t="s">
        <v>32</v>
      </c>
      <c r="L961" s="16" t="s">
        <v>32</v>
      </c>
      <c r="M961" s="16" t="s">
        <v>32</v>
      </c>
      <c r="N961" s="16" t="s">
        <v>32</v>
      </c>
      <c r="O961" s="16" t="s">
        <v>32</v>
      </c>
      <c r="P961" s="16" t="s">
        <v>32</v>
      </c>
      <c r="Q961" s="16" t="s">
        <v>32</v>
      </c>
      <c r="R961" s="16">
        <v>129.75143800000001</v>
      </c>
      <c r="S961" s="16">
        <v>216.3059490084986</v>
      </c>
      <c r="T961" s="31" t="s">
        <v>475</v>
      </c>
    </row>
    <row r="962" spans="1:20" x14ac:dyDescent="0.25">
      <c r="A962" s="16">
        <v>959</v>
      </c>
      <c r="B962" s="21">
        <v>6075316</v>
      </c>
      <c r="C962" s="21">
        <v>584568</v>
      </c>
      <c r="D962" s="27" t="s">
        <v>424</v>
      </c>
      <c r="E962" s="15">
        <v>42885</v>
      </c>
      <c r="F962" s="16" t="s">
        <v>32</v>
      </c>
      <c r="G962" s="19" t="s">
        <v>56</v>
      </c>
      <c r="H962" s="16" t="s">
        <v>526</v>
      </c>
      <c r="I962" s="16" t="s">
        <v>32</v>
      </c>
      <c r="J962" s="16" t="s">
        <v>32</v>
      </c>
      <c r="K962" s="16" t="s">
        <v>32</v>
      </c>
      <c r="L962" s="16" t="s">
        <v>32</v>
      </c>
      <c r="M962" s="16" t="s">
        <v>32</v>
      </c>
      <c r="N962" s="16" t="s">
        <v>32</v>
      </c>
      <c r="O962" s="16" t="s">
        <v>32</v>
      </c>
      <c r="P962" s="16" t="s">
        <v>32</v>
      </c>
      <c r="Q962" s="16" t="s">
        <v>32</v>
      </c>
      <c r="R962" s="16">
        <v>129.75143800000001</v>
      </c>
      <c r="S962" s="16">
        <v>187.19621749408984</v>
      </c>
      <c r="T962" s="31" t="s">
        <v>475</v>
      </c>
    </row>
    <row r="963" spans="1:20" x14ac:dyDescent="0.25">
      <c r="A963" s="16">
        <v>960</v>
      </c>
      <c r="B963" s="21">
        <v>6075411</v>
      </c>
      <c r="C963" s="21">
        <v>584452</v>
      </c>
      <c r="D963" s="27" t="s">
        <v>424</v>
      </c>
      <c r="E963" s="15">
        <v>42885</v>
      </c>
      <c r="F963" s="16" t="s">
        <v>32</v>
      </c>
      <c r="G963" s="19" t="s">
        <v>56</v>
      </c>
      <c r="H963" s="16" t="s">
        <v>526</v>
      </c>
      <c r="I963" s="16" t="s">
        <v>32</v>
      </c>
      <c r="J963" s="16" t="s">
        <v>32</v>
      </c>
      <c r="K963" s="16" t="s">
        <v>32</v>
      </c>
      <c r="L963" s="16" t="s">
        <v>32</v>
      </c>
      <c r="M963" s="16" t="s">
        <v>32</v>
      </c>
      <c r="N963" s="16" t="s">
        <v>32</v>
      </c>
      <c r="O963" s="16" t="s">
        <v>32</v>
      </c>
      <c r="P963" s="16" t="s">
        <v>32</v>
      </c>
      <c r="Q963" s="16" t="s">
        <v>32</v>
      </c>
      <c r="R963" s="16">
        <v>129.75143800000001</v>
      </c>
      <c r="S963" s="16">
        <v>273.30551558753001</v>
      </c>
      <c r="T963" s="31" t="s">
        <v>475</v>
      </c>
    </row>
    <row r="964" spans="1:20" x14ac:dyDescent="0.25">
      <c r="A964" s="16">
        <v>961</v>
      </c>
      <c r="B964" s="21">
        <v>6075509</v>
      </c>
      <c r="C964" s="21">
        <v>584340</v>
      </c>
      <c r="D964" s="27" t="s">
        <v>424</v>
      </c>
      <c r="E964" s="15">
        <v>42885</v>
      </c>
      <c r="F964" s="16" t="s">
        <v>32</v>
      </c>
      <c r="G964" s="19" t="s">
        <v>56</v>
      </c>
      <c r="H964" s="16" t="s">
        <v>526</v>
      </c>
      <c r="I964" s="16" t="s">
        <v>32</v>
      </c>
      <c r="J964" s="16" t="s">
        <v>32</v>
      </c>
      <c r="K964" s="16" t="s">
        <v>32</v>
      </c>
      <c r="L964" s="16" t="s">
        <v>32</v>
      </c>
      <c r="M964" s="16" t="s">
        <v>32</v>
      </c>
      <c r="N964" s="16" t="s">
        <v>32</v>
      </c>
      <c r="O964" s="16" t="s">
        <v>32</v>
      </c>
      <c r="P964" s="16" t="s">
        <v>32</v>
      </c>
      <c r="Q964" s="16" t="s">
        <v>32</v>
      </c>
      <c r="R964" s="16">
        <v>129.75143800000001</v>
      </c>
      <c r="S964" s="16">
        <v>187.73446327683618</v>
      </c>
      <c r="T964" s="31" t="s">
        <v>475</v>
      </c>
    </row>
    <row r="965" spans="1:20" x14ac:dyDescent="0.25">
      <c r="A965" s="16">
        <v>962</v>
      </c>
      <c r="B965" s="16">
        <v>6060021.0099999998</v>
      </c>
      <c r="C965" s="16">
        <v>582466.92000000004</v>
      </c>
      <c r="D965" s="27" t="s">
        <v>424</v>
      </c>
      <c r="E965" s="15">
        <v>42894</v>
      </c>
      <c r="F965" s="16" t="s">
        <v>32</v>
      </c>
      <c r="G965" s="19" t="s">
        <v>56</v>
      </c>
      <c r="H965" s="16" t="s">
        <v>278</v>
      </c>
      <c r="I965" s="16" t="s">
        <v>32</v>
      </c>
      <c r="J965" s="16" t="s">
        <v>32</v>
      </c>
      <c r="K965" s="16" t="s">
        <v>32</v>
      </c>
      <c r="L965" s="16" t="s">
        <v>32</v>
      </c>
      <c r="M965" s="16" t="s">
        <v>32</v>
      </c>
      <c r="N965" s="16" t="s">
        <v>32</v>
      </c>
      <c r="O965" s="16" t="s">
        <v>32</v>
      </c>
      <c r="P965" s="16" t="s">
        <v>32</v>
      </c>
      <c r="Q965" s="16" t="s">
        <v>32</v>
      </c>
      <c r="R965" s="16">
        <v>379.62630917783457</v>
      </c>
      <c r="S965" s="16">
        <v>112.90166096900606</v>
      </c>
      <c r="T965" s="31" t="s">
        <v>476</v>
      </c>
    </row>
    <row r="966" spans="1:20" x14ac:dyDescent="0.25">
      <c r="A966" s="16">
        <v>963</v>
      </c>
      <c r="B966" s="16">
        <v>6060063.9199999999</v>
      </c>
      <c r="C966" s="16">
        <v>582323.07999999996</v>
      </c>
      <c r="D966" s="27" t="s">
        <v>424</v>
      </c>
      <c r="E966" s="15">
        <v>42894</v>
      </c>
      <c r="F966" s="16" t="s">
        <v>32</v>
      </c>
      <c r="G966" s="19" t="s">
        <v>56</v>
      </c>
      <c r="H966" s="16" t="s">
        <v>278</v>
      </c>
      <c r="I966" s="16" t="s">
        <v>32</v>
      </c>
      <c r="J966" s="16" t="s">
        <v>32</v>
      </c>
      <c r="K966" s="16" t="s">
        <v>32</v>
      </c>
      <c r="L966" s="16" t="s">
        <v>32</v>
      </c>
      <c r="M966" s="16" t="s">
        <v>32</v>
      </c>
      <c r="N966" s="16" t="s">
        <v>32</v>
      </c>
      <c r="O966" s="16" t="s">
        <v>32</v>
      </c>
      <c r="P966" s="16" t="s">
        <v>32</v>
      </c>
      <c r="Q966" s="16" t="s">
        <v>32</v>
      </c>
      <c r="R966" s="16">
        <v>512.44428150124145</v>
      </c>
      <c r="S966" s="16">
        <v>179.44682949469168</v>
      </c>
      <c r="T966" s="31" t="s">
        <v>476</v>
      </c>
    </row>
    <row r="967" spans="1:20" x14ac:dyDescent="0.25">
      <c r="A967" s="16">
        <v>964</v>
      </c>
      <c r="B967" s="16">
        <v>6060042.6100000003</v>
      </c>
      <c r="C967" s="16">
        <v>582183.21</v>
      </c>
      <c r="D967" s="27" t="s">
        <v>424</v>
      </c>
      <c r="E967" s="15">
        <v>42894</v>
      </c>
      <c r="F967" s="16" t="s">
        <v>32</v>
      </c>
      <c r="G967" s="19" t="s">
        <v>56</v>
      </c>
      <c r="H967" s="16" t="s">
        <v>278</v>
      </c>
      <c r="I967" s="16" t="s">
        <v>32</v>
      </c>
      <c r="J967" s="16" t="s">
        <v>32</v>
      </c>
      <c r="K967" s="16" t="s">
        <v>32</v>
      </c>
      <c r="L967" s="16" t="s">
        <v>32</v>
      </c>
      <c r="M967" s="16" t="s">
        <v>32</v>
      </c>
      <c r="N967" s="16" t="s">
        <v>32</v>
      </c>
      <c r="O967" s="16" t="s">
        <v>32</v>
      </c>
      <c r="P967" s="16" t="s">
        <v>32</v>
      </c>
      <c r="Q967" s="16" t="s">
        <v>32</v>
      </c>
      <c r="R967" s="16">
        <v>380.16478621212946</v>
      </c>
      <c r="S967" s="16">
        <v>101.3289763306736</v>
      </c>
      <c r="T967" s="31" t="s">
        <v>476</v>
      </c>
    </row>
    <row r="968" spans="1:20" x14ac:dyDescent="0.25">
      <c r="A968" s="16">
        <v>965</v>
      </c>
      <c r="B968" s="16">
        <v>6059993.9299999997</v>
      </c>
      <c r="C968" s="16">
        <v>582037.96</v>
      </c>
      <c r="D968" s="27" t="s">
        <v>424</v>
      </c>
      <c r="E968" s="15">
        <v>42894</v>
      </c>
      <c r="F968" s="16" t="s">
        <v>32</v>
      </c>
      <c r="G968" s="19" t="s">
        <v>56</v>
      </c>
      <c r="H968" s="16" t="s">
        <v>278</v>
      </c>
      <c r="I968" s="16" t="s">
        <v>32</v>
      </c>
      <c r="J968" s="16" t="s">
        <v>32</v>
      </c>
      <c r="K968" s="16" t="s">
        <v>32</v>
      </c>
      <c r="L968" s="16" t="s">
        <v>32</v>
      </c>
      <c r="M968" s="16" t="s">
        <v>32</v>
      </c>
      <c r="N968" s="16" t="s">
        <v>32</v>
      </c>
      <c r="O968" s="16" t="s">
        <v>32</v>
      </c>
      <c r="P968" s="16" t="s">
        <v>32</v>
      </c>
      <c r="Q968" s="16" t="s">
        <v>32</v>
      </c>
      <c r="R968" s="16">
        <v>378.51303554388204</v>
      </c>
      <c r="S968" s="16">
        <v>120.35743103299706</v>
      </c>
      <c r="T968" s="31" t="s">
        <v>476</v>
      </c>
    </row>
    <row r="969" spans="1:20" x14ac:dyDescent="0.25">
      <c r="A969" s="16">
        <v>966</v>
      </c>
      <c r="B969" s="16">
        <v>6059951.3399999999</v>
      </c>
      <c r="C969" s="16">
        <v>581897.91</v>
      </c>
      <c r="D969" s="27" t="s">
        <v>424</v>
      </c>
      <c r="E969" s="15">
        <v>42894</v>
      </c>
      <c r="F969" s="16" t="s">
        <v>32</v>
      </c>
      <c r="G969" s="19" t="s">
        <v>56</v>
      </c>
      <c r="H969" s="16" t="s">
        <v>278</v>
      </c>
      <c r="I969" s="16" t="s">
        <v>32</v>
      </c>
      <c r="J969" s="16" t="s">
        <v>32</v>
      </c>
      <c r="K969" s="16" t="s">
        <v>32</v>
      </c>
      <c r="L969" s="16" t="s">
        <v>32</v>
      </c>
      <c r="M969" s="16" t="s">
        <v>32</v>
      </c>
      <c r="N969" s="16" t="s">
        <v>32</v>
      </c>
      <c r="O969" s="16" t="s">
        <v>32</v>
      </c>
      <c r="P969" s="16" t="s">
        <v>32</v>
      </c>
      <c r="Q969" s="16" t="s">
        <v>32</v>
      </c>
      <c r="R969" s="16">
        <v>339.06819179492521</v>
      </c>
      <c r="S969" s="16">
        <v>81.89746862369708</v>
      </c>
      <c r="T969" s="31" t="s">
        <v>476</v>
      </c>
    </row>
    <row r="970" spans="1:20" x14ac:dyDescent="0.25">
      <c r="A970" s="16">
        <v>967</v>
      </c>
      <c r="B970" s="16">
        <v>6059903.0199999996</v>
      </c>
      <c r="C970" s="16">
        <v>581756.30000000005</v>
      </c>
      <c r="D970" s="27" t="s">
        <v>424</v>
      </c>
      <c r="E970" s="15">
        <v>42894</v>
      </c>
      <c r="F970" s="16" t="s">
        <v>32</v>
      </c>
      <c r="G970" s="19" t="s">
        <v>56</v>
      </c>
      <c r="H970" s="16" t="s">
        <v>278</v>
      </c>
      <c r="I970" s="16" t="s">
        <v>32</v>
      </c>
      <c r="J970" s="16" t="s">
        <v>32</v>
      </c>
      <c r="K970" s="16" t="s">
        <v>32</v>
      </c>
      <c r="L970" s="16" t="s">
        <v>32</v>
      </c>
      <c r="M970" s="16" t="s">
        <v>32</v>
      </c>
      <c r="N970" s="16" t="s">
        <v>32</v>
      </c>
      <c r="O970" s="16" t="s">
        <v>32</v>
      </c>
      <c r="P970" s="16" t="s">
        <v>32</v>
      </c>
      <c r="Q970" s="16" t="s">
        <v>32</v>
      </c>
      <c r="R970" s="16">
        <v>407.99352914340176</v>
      </c>
      <c r="S970" s="16">
        <v>153.15890236119975</v>
      </c>
      <c r="T970" s="31" t="s">
        <v>476</v>
      </c>
    </row>
    <row r="971" spans="1:20" x14ac:dyDescent="0.25">
      <c r="A971" s="16">
        <v>968</v>
      </c>
      <c r="B971" s="16">
        <v>6059847.6399999997</v>
      </c>
      <c r="C971" s="16">
        <v>581615.53</v>
      </c>
      <c r="D971" s="27" t="s">
        <v>424</v>
      </c>
      <c r="E971" s="15">
        <v>42894</v>
      </c>
      <c r="F971" s="16" t="s">
        <v>32</v>
      </c>
      <c r="G971" s="19" t="s">
        <v>56</v>
      </c>
      <c r="H971" s="16" t="s">
        <v>278</v>
      </c>
      <c r="I971" s="16" t="s">
        <v>32</v>
      </c>
      <c r="J971" s="16" t="s">
        <v>32</v>
      </c>
      <c r="K971" s="16" t="s">
        <v>32</v>
      </c>
      <c r="L971" s="16" t="s">
        <v>32</v>
      </c>
      <c r="M971" s="16" t="s">
        <v>32</v>
      </c>
      <c r="N971" s="16" t="s">
        <v>32</v>
      </c>
      <c r="O971" s="16" t="s">
        <v>32</v>
      </c>
      <c r="P971" s="16" t="s">
        <v>32</v>
      </c>
      <c r="Q971" s="16" t="s">
        <v>32</v>
      </c>
      <c r="R971" s="16">
        <v>252.39638071842418</v>
      </c>
      <c r="S971" s="16">
        <v>58.251016415446514</v>
      </c>
      <c r="T971" s="31" t="s">
        <v>476</v>
      </c>
    </row>
    <row r="972" spans="1:20" x14ac:dyDescent="0.25">
      <c r="A972" s="16">
        <v>969</v>
      </c>
      <c r="B972" s="16">
        <v>6059796.7800000003</v>
      </c>
      <c r="C972" s="16">
        <v>581472.39</v>
      </c>
      <c r="D972" s="27" t="s">
        <v>424</v>
      </c>
      <c r="E972" s="15">
        <v>42894</v>
      </c>
      <c r="F972" s="16" t="s">
        <v>32</v>
      </c>
      <c r="G972" s="19" t="s">
        <v>56</v>
      </c>
      <c r="H972" s="16" t="s">
        <v>278</v>
      </c>
      <c r="I972" s="16" t="s">
        <v>32</v>
      </c>
      <c r="J972" s="16" t="s">
        <v>32</v>
      </c>
      <c r="K972" s="16" t="s">
        <v>32</v>
      </c>
      <c r="L972" s="16" t="s">
        <v>32</v>
      </c>
      <c r="M972" s="16" t="s">
        <v>32</v>
      </c>
      <c r="N972" s="16" t="s">
        <v>32</v>
      </c>
      <c r="O972" s="16" t="s">
        <v>32</v>
      </c>
      <c r="P972" s="16" t="s">
        <v>32</v>
      </c>
      <c r="Q972" s="16" t="s">
        <v>32</v>
      </c>
      <c r="R972" s="16">
        <v>385.73904993958001</v>
      </c>
      <c r="S972" s="16">
        <v>127.99449641769291</v>
      </c>
      <c r="T972" s="31" t="s">
        <v>476</v>
      </c>
    </row>
    <row r="973" spans="1:20" x14ac:dyDescent="0.25">
      <c r="A973" s="16">
        <v>970</v>
      </c>
      <c r="B973" s="16">
        <v>6059745.3799999999</v>
      </c>
      <c r="C973" s="16">
        <v>581333.30000000005</v>
      </c>
      <c r="D973" s="27" t="s">
        <v>424</v>
      </c>
      <c r="E973" s="15">
        <v>42894</v>
      </c>
      <c r="F973" s="16" t="s">
        <v>32</v>
      </c>
      <c r="G973" s="19" t="s">
        <v>56</v>
      </c>
      <c r="H973" s="16" t="s">
        <v>278</v>
      </c>
      <c r="I973" s="16" t="s">
        <v>32</v>
      </c>
      <c r="J973" s="16" t="s">
        <v>32</v>
      </c>
      <c r="K973" s="16" t="s">
        <v>32</v>
      </c>
      <c r="L973" s="16" t="s">
        <v>32</v>
      </c>
      <c r="M973" s="16" t="s">
        <v>32</v>
      </c>
      <c r="N973" s="16" t="s">
        <v>32</v>
      </c>
      <c r="O973" s="16" t="s">
        <v>32</v>
      </c>
      <c r="P973" s="16" t="s">
        <v>32</v>
      </c>
      <c r="Q973" s="16" t="s">
        <v>32</v>
      </c>
      <c r="R973" s="16">
        <v>309.05231907865311</v>
      </c>
      <c r="S973" s="16">
        <v>81.89746862369708</v>
      </c>
      <c r="T973" s="31" t="s">
        <v>476</v>
      </c>
    </row>
    <row r="974" spans="1:20" x14ac:dyDescent="0.25">
      <c r="A974" s="16">
        <v>971</v>
      </c>
      <c r="B974" s="16">
        <v>6059695.7999999998</v>
      </c>
      <c r="C974" s="16">
        <v>581190.40000000002</v>
      </c>
      <c r="D974" s="27" t="s">
        <v>424</v>
      </c>
      <c r="E974" s="15">
        <v>42894</v>
      </c>
      <c r="F974" s="16" t="s">
        <v>32</v>
      </c>
      <c r="G974" s="19" t="s">
        <v>56</v>
      </c>
      <c r="H974" s="16" t="s">
        <v>278</v>
      </c>
      <c r="I974" s="16" t="s">
        <v>32</v>
      </c>
      <c r="J974" s="16" t="s">
        <v>32</v>
      </c>
      <c r="K974" s="16" t="s">
        <v>32</v>
      </c>
      <c r="L974" s="16" t="s">
        <v>32</v>
      </c>
      <c r="M974" s="16" t="s">
        <v>32</v>
      </c>
      <c r="N974" s="16" t="s">
        <v>32</v>
      </c>
      <c r="O974" s="16" t="s">
        <v>32</v>
      </c>
      <c r="P974" s="16" t="s">
        <v>32</v>
      </c>
      <c r="Q974" s="16" t="s">
        <v>32</v>
      </c>
      <c r="R974" s="16">
        <v>12.369754152379986</v>
      </c>
      <c r="S974" s="16">
        <v>110.61476281642203</v>
      </c>
      <c r="T974" s="31" t="s">
        <v>476</v>
      </c>
    </row>
    <row r="975" spans="1:20" x14ac:dyDescent="0.25">
      <c r="A975" s="16">
        <v>972</v>
      </c>
      <c r="B975" s="16">
        <v>6059649.6500000004</v>
      </c>
      <c r="C975" s="16">
        <v>581049.81999999995</v>
      </c>
      <c r="D975" s="27" t="s">
        <v>424</v>
      </c>
      <c r="E975" s="15">
        <v>42894</v>
      </c>
      <c r="F975" s="16" t="s">
        <v>32</v>
      </c>
      <c r="G975" s="19" t="s">
        <v>56</v>
      </c>
      <c r="H975" s="16" t="s">
        <v>278</v>
      </c>
      <c r="I975" s="16" t="s">
        <v>32</v>
      </c>
      <c r="J975" s="16" t="s">
        <v>32</v>
      </c>
      <c r="K975" s="16" t="s">
        <v>32</v>
      </c>
      <c r="L975" s="16" t="s">
        <v>32</v>
      </c>
      <c r="M975" s="16" t="s">
        <v>32</v>
      </c>
      <c r="N975" s="16" t="s">
        <v>32</v>
      </c>
      <c r="O975" s="16" t="s">
        <v>32</v>
      </c>
      <c r="P975" s="16" t="s">
        <v>32</v>
      </c>
      <c r="Q975" s="16" t="s">
        <v>32</v>
      </c>
      <c r="R975" s="16">
        <v>12.369754152379986</v>
      </c>
      <c r="S975" s="16">
        <v>92.40280647103576</v>
      </c>
      <c r="T975" s="31" t="s">
        <v>476</v>
      </c>
    </row>
    <row r="976" spans="1:20" x14ac:dyDescent="0.25">
      <c r="A976" s="16">
        <v>973</v>
      </c>
      <c r="B976" s="16">
        <v>6059590.54</v>
      </c>
      <c r="C976" s="16">
        <v>580912.19999999995</v>
      </c>
      <c r="D976" s="27" t="s">
        <v>424</v>
      </c>
      <c r="E976" s="15">
        <v>42894</v>
      </c>
      <c r="F976" s="16" t="s">
        <v>32</v>
      </c>
      <c r="G976" s="19" t="s">
        <v>56</v>
      </c>
      <c r="H976" s="16" t="s">
        <v>278</v>
      </c>
      <c r="I976" s="16" t="s">
        <v>32</v>
      </c>
      <c r="J976" s="16" t="s">
        <v>32</v>
      </c>
      <c r="K976" s="16" t="s">
        <v>32</v>
      </c>
      <c r="L976" s="16" t="s">
        <v>32</v>
      </c>
      <c r="M976" s="16" t="s">
        <v>32</v>
      </c>
      <c r="N976" s="16" t="s">
        <v>32</v>
      </c>
      <c r="O976" s="16" t="s">
        <v>32</v>
      </c>
      <c r="P976" s="16" t="s">
        <v>32</v>
      </c>
      <c r="Q976" s="16" t="s">
        <v>32</v>
      </c>
      <c r="R976" s="16">
        <v>12.369754152379986</v>
      </c>
      <c r="S976" s="16">
        <v>54.167162414055433</v>
      </c>
      <c r="T976" s="31" t="s">
        <v>476</v>
      </c>
    </row>
    <row r="977" spans="1:20" x14ac:dyDescent="0.25">
      <c r="A977" s="16">
        <v>974</v>
      </c>
      <c r="B977" s="16">
        <v>6059570.3200000003</v>
      </c>
      <c r="C977" s="16">
        <v>580861.68000000005</v>
      </c>
      <c r="D977" s="27" t="s">
        <v>424</v>
      </c>
      <c r="E977" s="15">
        <v>42894</v>
      </c>
      <c r="F977" s="16" t="s">
        <v>32</v>
      </c>
      <c r="G977" s="19" t="s">
        <v>56</v>
      </c>
      <c r="H977" s="16" t="s">
        <v>429</v>
      </c>
      <c r="I977" s="16" t="s">
        <v>32</v>
      </c>
      <c r="J977" s="16" t="s">
        <v>32</v>
      </c>
      <c r="K977" s="16" t="s">
        <v>32</v>
      </c>
      <c r="L977" s="16" t="s">
        <v>32</v>
      </c>
      <c r="M977" s="16" t="s">
        <v>32</v>
      </c>
      <c r="N977" s="16" t="s">
        <v>32</v>
      </c>
      <c r="O977" s="16" t="s">
        <v>32</v>
      </c>
      <c r="P977" s="16" t="s">
        <v>32</v>
      </c>
      <c r="Q977" s="16" t="s">
        <v>32</v>
      </c>
      <c r="R977" s="16">
        <v>244.92019946957072</v>
      </c>
      <c r="S977" s="16">
        <v>56.450830484503001</v>
      </c>
      <c r="T977" s="31" t="s">
        <v>476</v>
      </c>
    </row>
    <row r="978" spans="1:20" x14ac:dyDescent="0.25">
      <c r="A978" s="16">
        <v>975</v>
      </c>
      <c r="B978" s="16">
        <v>6059626.9800000004</v>
      </c>
      <c r="C978" s="16">
        <v>581012.21</v>
      </c>
      <c r="D978" s="27" t="s">
        <v>424</v>
      </c>
      <c r="E978" s="15">
        <v>42894</v>
      </c>
      <c r="F978" s="16" t="s">
        <v>32</v>
      </c>
      <c r="G978" s="19" t="s">
        <v>56</v>
      </c>
      <c r="H978" s="16" t="s">
        <v>429</v>
      </c>
      <c r="I978" s="16" t="s">
        <v>32</v>
      </c>
      <c r="J978" s="16" t="s">
        <v>32</v>
      </c>
      <c r="K978" s="16" t="s">
        <v>32</v>
      </c>
      <c r="L978" s="16" t="s">
        <v>32</v>
      </c>
      <c r="M978" s="16" t="s">
        <v>32</v>
      </c>
      <c r="N978" s="16" t="s">
        <v>32</v>
      </c>
      <c r="O978" s="16" t="s">
        <v>32</v>
      </c>
      <c r="P978" s="16" t="s">
        <v>32</v>
      </c>
      <c r="Q978" s="16" t="s">
        <v>32</v>
      </c>
      <c r="R978" s="16">
        <v>522.12533432376665</v>
      </c>
      <c r="S978" s="16">
        <v>164.02694140780125</v>
      </c>
      <c r="T978" s="31" t="s">
        <v>476</v>
      </c>
    </row>
    <row r="979" spans="1:20" x14ac:dyDescent="0.25">
      <c r="A979" s="16">
        <v>976</v>
      </c>
      <c r="B979" s="16">
        <v>6059665.4699999997</v>
      </c>
      <c r="C979" s="16">
        <v>581141.63</v>
      </c>
      <c r="D979" s="27" t="s">
        <v>424</v>
      </c>
      <c r="E979" s="15">
        <v>42894</v>
      </c>
      <c r="F979" s="16" t="s">
        <v>32</v>
      </c>
      <c r="G979" s="19" t="s">
        <v>56</v>
      </c>
      <c r="H979" s="16" t="s">
        <v>429</v>
      </c>
      <c r="I979" s="16" t="s">
        <v>32</v>
      </c>
      <c r="J979" s="16" t="s">
        <v>32</v>
      </c>
      <c r="K979" s="16" t="s">
        <v>32</v>
      </c>
      <c r="L979" s="16" t="s">
        <v>32</v>
      </c>
      <c r="M979" s="16" t="s">
        <v>32</v>
      </c>
      <c r="N979" s="16" t="s">
        <v>32</v>
      </c>
      <c r="O979" s="16" t="s">
        <v>32</v>
      </c>
      <c r="P979" s="16" t="s">
        <v>32</v>
      </c>
      <c r="Q979" s="16" t="s">
        <v>32</v>
      </c>
      <c r="R979" s="16">
        <v>343.51498775289144</v>
      </c>
      <c r="S979" s="16">
        <v>97.851520952988722</v>
      </c>
      <c r="T979" s="31" t="s">
        <v>476</v>
      </c>
    </row>
    <row r="980" spans="1:20" x14ac:dyDescent="0.25">
      <c r="A980" s="16">
        <v>977</v>
      </c>
      <c r="B980" s="16">
        <v>6059722.1699999999</v>
      </c>
      <c r="C980" s="16">
        <v>581281.88</v>
      </c>
      <c r="D980" s="27" t="s">
        <v>424</v>
      </c>
      <c r="E980" s="15">
        <v>42894</v>
      </c>
      <c r="F980" s="16" t="s">
        <v>32</v>
      </c>
      <c r="G980" s="19" t="s">
        <v>56</v>
      </c>
      <c r="H980" s="16" t="s">
        <v>429</v>
      </c>
      <c r="I980" s="16" t="s">
        <v>32</v>
      </c>
      <c r="J980" s="16" t="s">
        <v>32</v>
      </c>
      <c r="K980" s="16" t="s">
        <v>32</v>
      </c>
      <c r="L980" s="16" t="s">
        <v>32</v>
      </c>
      <c r="M980" s="16" t="s">
        <v>32</v>
      </c>
      <c r="N980" s="16" t="s">
        <v>32</v>
      </c>
      <c r="O980" s="16" t="s">
        <v>32</v>
      </c>
      <c r="P980" s="16" t="s">
        <v>32</v>
      </c>
      <c r="Q980" s="16" t="s">
        <v>32</v>
      </c>
      <c r="R980" s="16">
        <v>410.79797092850725</v>
      </c>
      <c r="S980" s="16">
        <v>134.2038611518374</v>
      </c>
      <c r="T980" s="31" t="s">
        <v>476</v>
      </c>
    </row>
    <row r="981" spans="1:20" x14ac:dyDescent="0.25">
      <c r="A981" s="16">
        <v>978</v>
      </c>
      <c r="B981" s="16">
        <v>6059772.4000000004</v>
      </c>
      <c r="C981" s="16">
        <v>581422.81999999995</v>
      </c>
      <c r="D981" s="27" t="s">
        <v>424</v>
      </c>
      <c r="E981" s="15">
        <v>42894</v>
      </c>
      <c r="F981" s="16" t="s">
        <v>32</v>
      </c>
      <c r="G981" s="19" t="s">
        <v>56</v>
      </c>
      <c r="H981" s="16" t="s">
        <v>429</v>
      </c>
      <c r="I981" s="16" t="s">
        <v>32</v>
      </c>
      <c r="J981" s="16" t="s">
        <v>32</v>
      </c>
      <c r="K981" s="16" t="s">
        <v>32</v>
      </c>
      <c r="L981" s="16" t="s">
        <v>32</v>
      </c>
      <c r="M981" s="16" t="s">
        <v>32</v>
      </c>
      <c r="N981" s="16" t="s">
        <v>32</v>
      </c>
      <c r="O981" s="16" t="s">
        <v>32</v>
      </c>
      <c r="P981" s="16" t="s">
        <v>32</v>
      </c>
      <c r="Q981" s="16" t="s">
        <v>32</v>
      </c>
      <c r="R981" s="16">
        <v>536.24417058074562</v>
      </c>
      <c r="S981" s="16">
        <v>210.1242982857126</v>
      </c>
      <c r="T981" s="31" t="s">
        <v>476</v>
      </c>
    </row>
    <row r="982" spans="1:20" x14ac:dyDescent="0.25">
      <c r="A982" s="16">
        <v>979</v>
      </c>
      <c r="B982" s="16">
        <v>6059821.4100000001</v>
      </c>
      <c r="C982" s="16">
        <v>581565.06000000006</v>
      </c>
      <c r="D982" s="27" t="s">
        <v>424</v>
      </c>
      <c r="E982" s="15">
        <v>42894</v>
      </c>
      <c r="F982" s="16" t="s">
        <v>32</v>
      </c>
      <c r="G982" s="19" t="s">
        <v>56</v>
      </c>
      <c r="H982" s="16" t="s">
        <v>429</v>
      </c>
      <c r="I982" s="16" t="s">
        <v>32</v>
      </c>
      <c r="J982" s="16" t="s">
        <v>32</v>
      </c>
      <c r="K982" s="16" t="s">
        <v>32</v>
      </c>
      <c r="L982" s="16" t="s">
        <v>32</v>
      </c>
      <c r="M982" s="16" t="s">
        <v>32</v>
      </c>
      <c r="N982" s="16" t="s">
        <v>32</v>
      </c>
      <c r="O982" s="16" t="s">
        <v>32</v>
      </c>
      <c r="P982" s="16" t="s">
        <v>32</v>
      </c>
      <c r="Q982" s="16" t="s">
        <v>32</v>
      </c>
      <c r="R982" s="16">
        <v>399.0999372274693</v>
      </c>
      <c r="S982" s="16">
        <v>139.33205700914698</v>
      </c>
      <c r="T982" s="31" t="s">
        <v>476</v>
      </c>
    </row>
    <row r="983" spans="1:20" x14ac:dyDescent="0.25">
      <c r="A983" s="16">
        <v>980</v>
      </c>
      <c r="B983" s="16">
        <v>6059870.96</v>
      </c>
      <c r="C983" s="16">
        <v>581704.26</v>
      </c>
      <c r="D983" s="27" t="s">
        <v>424</v>
      </c>
      <c r="E983" s="15">
        <v>42894</v>
      </c>
      <c r="F983" s="16" t="s">
        <v>32</v>
      </c>
      <c r="G983" s="19" t="s">
        <v>56</v>
      </c>
      <c r="H983" s="16" t="s">
        <v>429</v>
      </c>
      <c r="I983" s="16" t="s">
        <v>32</v>
      </c>
      <c r="J983" s="16" t="s">
        <v>32</v>
      </c>
      <c r="K983" s="16" t="s">
        <v>32</v>
      </c>
      <c r="L983" s="16" t="s">
        <v>32</v>
      </c>
      <c r="M983" s="16" t="s">
        <v>32</v>
      </c>
      <c r="N983" s="16" t="s">
        <v>32</v>
      </c>
      <c r="O983" s="16" t="s">
        <v>32</v>
      </c>
      <c r="P983" s="16" t="s">
        <v>32</v>
      </c>
      <c r="Q983" s="16" t="s">
        <v>32</v>
      </c>
      <c r="R983" s="16">
        <v>414.66372308035113</v>
      </c>
      <c r="S983" s="16">
        <v>154.22250584981919</v>
      </c>
      <c r="T983" s="31" t="s">
        <v>476</v>
      </c>
    </row>
    <row r="984" spans="1:20" x14ac:dyDescent="0.25">
      <c r="A984" s="16">
        <v>981</v>
      </c>
      <c r="B984" s="16">
        <v>6059928.2300000004</v>
      </c>
      <c r="C984" s="16">
        <v>581847.32999999996</v>
      </c>
      <c r="D984" s="27" t="s">
        <v>424</v>
      </c>
      <c r="E984" s="15">
        <v>42894</v>
      </c>
      <c r="F984" s="16" t="s">
        <v>32</v>
      </c>
      <c r="G984" s="19" t="s">
        <v>56</v>
      </c>
      <c r="H984" s="16" t="s">
        <v>429</v>
      </c>
      <c r="I984" s="16" t="s">
        <v>32</v>
      </c>
      <c r="J984" s="16" t="s">
        <v>32</v>
      </c>
      <c r="K984" s="16" t="s">
        <v>32</v>
      </c>
      <c r="L984" s="16" t="s">
        <v>32</v>
      </c>
      <c r="M984" s="16" t="s">
        <v>32</v>
      </c>
      <c r="N984" s="16" t="s">
        <v>32</v>
      </c>
      <c r="O984" s="16" t="s">
        <v>32</v>
      </c>
      <c r="P984" s="16" t="s">
        <v>32</v>
      </c>
      <c r="Q984" s="16" t="s">
        <v>32</v>
      </c>
      <c r="R984" s="16">
        <v>430.9444284520244</v>
      </c>
      <c r="S984" s="16">
        <v>155.94783991800583</v>
      </c>
      <c r="T984" s="31" t="s">
        <v>476</v>
      </c>
    </row>
    <row r="985" spans="1:20" x14ac:dyDescent="0.25">
      <c r="A985" s="16">
        <v>982</v>
      </c>
      <c r="B985" s="16">
        <v>6059962.6799999997</v>
      </c>
      <c r="C985" s="16">
        <v>581989.32999999996</v>
      </c>
      <c r="D985" s="27" t="s">
        <v>424</v>
      </c>
      <c r="E985" s="15">
        <v>42894</v>
      </c>
      <c r="F985" s="16" t="s">
        <v>32</v>
      </c>
      <c r="G985" s="19" t="s">
        <v>56</v>
      </c>
      <c r="H985" s="16" t="s">
        <v>429</v>
      </c>
      <c r="I985" s="16" t="s">
        <v>32</v>
      </c>
      <c r="J985" s="16" t="s">
        <v>32</v>
      </c>
      <c r="K985" s="16" t="s">
        <v>32</v>
      </c>
      <c r="L985" s="16" t="s">
        <v>32</v>
      </c>
      <c r="M985" s="16" t="s">
        <v>32</v>
      </c>
      <c r="N985" s="16" t="s">
        <v>32</v>
      </c>
      <c r="O985" s="16" t="s">
        <v>32</v>
      </c>
      <c r="P985" s="16" t="s">
        <v>32</v>
      </c>
      <c r="Q985" s="16" t="s">
        <v>32</v>
      </c>
      <c r="R985" s="16">
        <v>313.94316477463155</v>
      </c>
      <c r="S985" s="16">
        <v>69.232150594201855</v>
      </c>
      <c r="T985" s="31" t="s">
        <v>476</v>
      </c>
    </row>
    <row r="986" spans="1:20" x14ac:dyDescent="0.25">
      <c r="A986" s="16">
        <v>983</v>
      </c>
      <c r="B986" s="16">
        <v>6060014.3300000001</v>
      </c>
      <c r="C986" s="16">
        <v>582129.53</v>
      </c>
      <c r="D986" s="27" t="s">
        <v>424</v>
      </c>
      <c r="E986" s="15">
        <v>42894</v>
      </c>
      <c r="F986" s="16" t="s">
        <v>32</v>
      </c>
      <c r="G986" s="19" t="s">
        <v>56</v>
      </c>
      <c r="H986" s="16" t="s">
        <v>429</v>
      </c>
      <c r="I986" s="16" t="s">
        <v>32</v>
      </c>
      <c r="J986" s="16" t="s">
        <v>32</v>
      </c>
      <c r="K986" s="16" t="s">
        <v>32</v>
      </c>
      <c r="L986" s="16" t="s">
        <v>32</v>
      </c>
      <c r="M986" s="16" t="s">
        <v>32</v>
      </c>
      <c r="N986" s="16" t="s">
        <v>32</v>
      </c>
      <c r="O986" s="16" t="s">
        <v>32</v>
      </c>
      <c r="P986" s="16" t="s">
        <v>32</v>
      </c>
      <c r="Q986" s="16" t="s">
        <v>32</v>
      </c>
      <c r="R986" s="16">
        <v>12.369754152379986</v>
      </c>
      <c r="S986" s="16">
        <v>113.80557328228036</v>
      </c>
      <c r="T986" s="31" t="s">
        <v>476</v>
      </c>
    </row>
    <row r="987" spans="1:20" x14ac:dyDescent="0.25">
      <c r="A987" s="16">
        <v>984</v>
      </c>
      <c r="B987" s="16">
        <v>6060062.0300000003</v>
      </c>
      <c r="C987" s="16">
        <v>582282.72</v>
      </c>
      <c r="D987" s="27" t="s">
        <v>424</v>
      </c>
      <c r="E987" s="15">
        <v>42894</v>
      </c>
      <c r="F987" s="16" t="s">
        <v>32</v>
      </c>
      <c r="G987" s="19" t="s">
        <v>56</v>
      </c>
      <c r="H987" s="16" t="s">
        <v>429</v>
      </c>
      <c r="I987" s="16" t="s">
        <v>32</v>
      </c>
      <c r="J987" s="16" t="s">
        <v>32</v>
      </c>
      <c r="K987" s="16" t="s">
        <v>32</v>
      </c>
      <c r="L987" s="16" t="s">
        <v>32</v>
      </c>
      <c r="M987" s="16" t="s">
        <v>32</v>
      </c>
      <c r="N987" s="16" t="s">
        <v>32</v>
      </c>
      <c r="O987" s="16" t="s">
        <v>32</v>
      </c>
      <c r="P987" s="16" t="s">
        <v>32</v>
      </c>
      <c r="Q987" s="16" t="s">
        <v>32</v>
      </c>
      <c r="R987" s="16">
        <v>12.369754152379986</v>
      </c>
      <c r="S987" s="16">
        <v>73.492590630768063</v>
      </c>
      <c r="T987" s="31" t="s">
        <v>476</v>
      </c>
    </row>
    <row r="988" spans="1:20" x14ac:dyDescent="0.25">
      <c r="A988" s="16">
        <v>985</v>
      </c>
      <c r="B988" s="16">
        <v>6060031.3499999996</v>
      </c>
      <c r="C988" s="16">
        <v>582416.43999999994</v>
      </c>
      <c r="D988" s="27" t="s">
        <v>424</v>
      </c>
      <c r="E988" s="15">
        <v>42894</v>
      </c>
      <c r="F988" s="16" t="s">
        <v>32</v>
      </c>
      <c r="G988" s="19" t="s">
        <v>56</v>
      </c>
      <c r="H988" s="16" t="s">
        <v>429</v>
      </c>
      <c r="I988" s="16" t="s">
        <v>32</v>
      </c>
      <c r="J988" s="16" t="s">
        <v>32</v>
      </c>
      <c r="K988" s="16" t="s">
        <v>32</v>
      </c>
      <c r="L988" s="16" t="s">
        <v>32</v>
      </c>
      <c r="M988" s="16" t="s">
        <v>32</v>
      </c>
      <c r="N988" s="16" t="s">
        <v>32</v>
      </c>
      <c r="O988" s="16" t="s">
        <v>32</v>
      </c>
      <c r="P988" s="16" t="s">
        <v>32</v>
      </c>
      <c r="Q988" s="16" t="s">
        <v>32</v>
      </c>
      <c r="R988" s="16">
        <v>12.369754152379986</v>
      </c>
      <c r="S988" s="16">
        <v>97.713312590060738</v>
      </c>
      <c r="T988" s="31" t="s">
        <v>476</v>
      </c>
    </row>
    <row r="989" spans="1:20" x14ac:dyDescent="0.25">
      <c r="A989" s="16">
        <v>986</v>
      </c>
      <c r="B989" s="29">
        <v>6062730.6799999997</v>
      </c>
      <c r="C989" s="29">
        <v>590933.88</v>
      </c>
      <c r="D989" s="27" t="s">
        <v>424</v>
      </c>
      <c r="E989" s="15">
        <v>42894</v>
      </c>
      <c r="F989" s="16" t="s">
        <v>32</v>
      </c>
      <c r="G989" s="19" t="s">
        <v>56</v>
      </c>
      <c r="H989" s="16" t="s">
        <v>477</v>
      </c>
      <c r="I989" s="16" t="s">
        <v>32</v>
      </c>
      <c r="J989" s="16" t="s">
        <v>32</v>
      </c>
      <c r="K989" s="16" t="s">
        <v>32</v>
      </c>
      <c r="L989" s="16" t="s">
        <v>32</v>
      </c>
      <c r="M989" s="16" t="s">
        <v>32</v>
      </c>
      <c r="N989" s="16" t="s">
        <v>32</v>
      </c>
      <c r="O989" s="16" t="s">
        <v>32</v>
      </c>
      <c r="P989" s="16" t="s">
        <v>32</v>
      </c>
      <c r="Q989" s="16" t="s">
        <v>32</v>
      </c>
      <c r="R989" s="16">
        <v>-391.32968160881876</v>
      </c>
      <c r="S989" s="16">
        <v>168.85208012326652</v>
      </c>
      <c r="T989" s="31" t="s">
        <v>478</v>
      </c>
    </row>
    <row r="990" spans="1:20" x14ac:dyDescent="0.25">
      <c r="A990" s="16">
        <v>987</v>
      </c>
      <c r="B990" s="29">
        <v>6062587.3300000001</v>
      </c>
      <c r="C990" s="29">
        <v>590962.06000000006</v>
      </c>
      <c r="D990" s="27" t="s">
        <v>424</v>
      </c>
      <c r="E990" s="15">
        <v>42894</v>
      </c>
      <c r="F990" s="16" t="s">
        <v>32</v>
      </c>
      <c r="G990" s="19" t="s">
        <v>56</v>
      </c>
      <c r="H990" s="16" t="s">
        <v>477</v>
      </c>
      <c r="I990" s="16" t="s">
        <v>32</v>
      </c>
      <c r="J990" s="16" t="s">
        <v>32</v>
      </c>
      <c r="K990" s="16" t="s">
        <v>32</v>
      </c>
      <c r="L990" s="16" t="s">
        <v>32</v>
      </c>
      <c r="M990" s="16" t="s">
        <v>32</v>
      </c>
      <c r="N990" s="16" t="s">
        <v>32</v>
      </c>
      <c r="O990" s="16" t="s">
        <v>32</v>
      </c>
      <c r="P990" s="16" t="s">
        <v>32</v>
      </c>
      <c r="Q990" s="16" t="s">
        <v>32</v>
      </c>
      <c r="R990" s="16">
        <v>-390.03622192460983</v>
      </c>
      <c r="S990" s="16">
        <v>173.14655725092962</v>
      </c>
      <c r="T990" s="31" t="s">
        <v>478</v>
      </c>
    </row>
    <row r="991" spans="1:20" x14ac:dyDescent="0.25">
      <c r="A991" s="16">
        <v>988</v>
      </c>
      <c r="B991" s="29">
        <v>6062508.3099999996</v>
      </c>
      <c r="C991" s="29">
        <v>590972.4</v>
      </c>
      <c r="D991" s="27" t="s">
        <v>424</v>
      </c>
      <c r="E991" s="15">
        <v>42894</v>
      </c>
      <c r="F991" s="16" t="s">
        <v>32</v>
      </c>
      <c r="G991" s="19" t="s">
        <v>56</v>
      </c>
      <c r="H991" s="16" t="s">
        <v>477</v>
      </c>
      <c r="I991" s="16" t="s">
        <v>32</v>
      </c>
      <c r="J991" s="16" t="s">
        <v>32</v>
      </c>
      <c r="K991" s="16" t="s">
        <v>32</v>
      </c>
      <c r="L991" s="16" t="s">
        <v>32</v>
      </c>
      <c r="M991" s="16" t="s">
        <v>32</v>
      </c>
      <c r="N991" s="16" t="s">
        <v>32</v>
      </c>
      <c r="O991" s="16" t="s">
        <v>32</v>
      </c>
      <c r="P991" s="16" t="s">
        <v>32</v>
      </c>
      <c r="Q991" s="16" t="s">
        <v>32</v>
      </c>
      <c r="R991" s="16">
        <v>-356.93345482003218</v>
      </c>
      <c r="S991" s="16">
        <v>169.09090909090907</v>
      </c>
      <c r="T991" s="31" t="s">
        <v>478</v>
      </c>
    </row>
    <row r="992" spans="1:20" x14ac:dyDescent="0.25">
      <c r="A992" s="16">
        <v>989</v>
      </c>
      <c r="B992" s="29">
        <v>6062365.6100000003</v>
      </c>
      <c r="C992" s="29">
        <v>590980.81000000006</v>
      </c>
      <c r="D992" s="27" t="s">
        <v>424</v>
      </c>
      <c r="E992" s="15">
        <v>42894</v>
      </c>
      <c r="F992" s="16" t="s">
        <v>32</v>
      </c>
      <c r="G992" s="19" t="s">
        <v>56</v>
      </c>
      <c r="H992" s="16" t="s">
        <v>477</v>
      </c>
      <c r="I992" s="16" t="s">
        <v>32</v>
      </c>
      <c r="J992" s="16" t="s">
        <v>32</v>
      </c>
      <c r="K992" s="16" t="s">
        <v>32</v>
      </c>
      <c r="L992" s="16" t="s">
        <v>32</v>
      </c>
      <c r="M992" s="16" t="s">
        <v>32</v>
      </c>
      <c r="N992" s="16" t="s">
        <v>32</v>
      </c>
      <c r="O992" s="16" t="s">
        <v>32</v>
      </c>
      <c r="P992" s="16" t="s">
        <v>32</v>
      </c>
      <c r="Q992" s="16" t="s">
        <v>32</v>
      </c>
      <c r="R992" s="16">
        <v>-190.49392519517275</v>
      </c>
      <c r="S992" s="16">
        <v>57.762936065361167</v>
      </c>
      <c r="T992" s="31" t="s">
        <v>478</v>
      </c>
    </row>
    <row r="993" spans="1:20" x14ac:dyDescent="0.25">
      <c r="A993" s="16">
        <v>990</v>
      </c>
      <c r="B993" s="29">
        <v>6062209.5499999998</v>
      </c>
      <c r="C993" s="29">
        <v>591000.72</v>
      </c>
      <c r="D993" s="27" t="s">
        <v>424</v>
      </c>
      <c r="E993" s="15">
        <v>42894</v>
      </c>
      <c r="F993" s="16" t="s">
        <v>32</v>
      </c>
      <c r="G993" s="19" t="s">
        <v>56</v>
      </c>
      <c r="H993" s="16" t="s">
        <v>477</v>
      </c>
      <c r="I993" s="16" t="s">
        <v>32</v>
      </c>
      <c r="J993" s="16" t="s">
        <v>32</v>
      </c>
      <c r="K993" s="16" t="s">
        <v>32</v>
      </c>
      <c r="L993" s="16" t="s">
        <v>32</v>
      </c>
      <c r="M993" s="16" t="s">
        <v>32</v>
      </c>
      <c r="N993" s="16" t="s">
        <v>32</v>
      </c>
      <c r="O993" s="16" t="s">
        <v>32</v>
      </c>
      <c r="P993" s="16" t="s">
        <v>32</v>
      </c>
      <c r="Q993" s="16" t="s">
        <v>32</v>
      </c>
      <c r="R993" s="16">
        <v>-336.58841641911226</v>
      </c>
      <c r="S993" s="16">
        <v>124.72186453772854</v>
      </c>
      <c r="T993" s="31" t="s">
        <v>478</v>
      </c>
    </row>
    <row r="994" spans="1:20" x14ac:dyDescent="0.25">
      <c r="A994" s="16">
        <v>991</v>
      </c>
      <c r="B994" s="29">
        <v>6062065.5199999996</v>
      </c>
      <c r="C994" s="29">
        <v>591036.9</v>
      </c>
      <c r="D994" s="27" t="s">
        <v>424</v>
      </c>
      <c r="E994" s="15">
        <v>42894</v>
      </c>
      <c r="F994" s="16" t="s">
        <v>32</v>
      </c>
      <c r="G994" s="19" t="s">
        <v>56</v>
      </c>
      <c r="H994" s="16" t="s">
        <v>477</v>
      </c>
      <c r="I994" s="16" t="s">
        <v>32</v>
      </c>
      <c r="J994" s="16" t="s">
        <v>32</v>
      </c>
      <c r="K994" s="16" t="s">
        <v>32</v>
      </c>
      <c r="L994" s="16" t="s">
        <v>32</v>
      </c>
      <c r="M994" s="16" t="s">
        <v>32</v>
      </c>
      <c r="N994" s="16" t="s">
        <v>32</v>
      </c>
      <c r="O994" s="16" t="s">
        <v>32</v>
      </c>
      <c r="P994" s="16" t="s">
        <v>32</v>
      </c>
      <c r="Q994" s="16" t="s">
        <v>32</v>
      </c>
      <c r="R994" s="16">
        <v>-520.51318819538528</v>
      </c>
      <c r="S994" s="16">
        <v>250.70921985815602</v>
      </c>
      <c r="T994" s="31" t="s">
        <v>478</v>
      </c>
    </row>
    <row r="995" spans="1:20" x14ac:dyDescent="0.25">
      <c r="A995" s="16">
        <v>992</v>
      </c>
      <c r="B995" s="29">
        <v>6061924.4000000004</v>
      </c>
      <c r="C995" s="29">
        <v>590986.87</v>
      </c>
      <c r="D995" s="27" t="s">
        <v>424</v>
      </c>
      <c r="E995" s="15">
        <v>42894</v>
      </c>
      <c r="F995" s="16" t="s">
        <v>32</v>
      </c>
      <c r="G995" s="19" t="s">
        <v>56</v>
      </c>
      <c r="H995" s="16" t="s">
        <v>477</v>
      </c>
      <c r="I995" s="16" t="s">
        <v>32</v>
      </c>
      <c r="J995" s="16" t="s">
        <v>32</v>
      </c>
      <c r="K995" s="16" t="s">
        <v>32</v>
      </c>
      <c r="L995" s="16" t="s">
        <v>32</v>
      </c>
      <c r="M995" s="16" t="s">
        <v>32</v>
      </c>
      <c r="N995" s="16" t="s">
        <v>32</v>
      </c>
      <c r="O995" s="16" t="s">
        <v>32</v>
      </c>
      <c r="P995" s="16" t="s">
        <v>32</v>
      </c>
      <c r="Q995" s="16" t="s">
        <v>32</v>
      </c>
      <c r="R995" s="16">
        <v>-569.48148069437741</v>
      </c>
      <c r="S995" s="16">
        <v>284.9393504630234</v>
      </c>
      <c r="T995" s="31" t="s">
        <v>478</v>
      </c>
    </row>
    <row r="996" spans="1:20" x14ac:dyDescent="0.25">
      <c r="A996" s="16">
        <v>993</v>
      </c>
      <c r="B996" s="29">
        <v>6061786.8799999999</v>
      </c>
      <c r="C996" s="29">
        <v>591020.71</v>
      </c>
      <c r="D996" s="27" t="s">
        <v>424</v>
      </c>
      <c r="E996" s="15">
        <v>42894</v>
      </c>
      <c r="F996" s="16" t="s">
        <v>32</v>
      </c>
      <c r="G996" s="19" t="s">
        <v>56</v>
      </c>
      <c r="H996" s="16" t="s">
        <v>477</v>
      </c>
      <c r="I996" s="16" t="s">
        <v>32</v>
      </c>
      <c r="J996" s="16" t="s">
        <v>32</v>
      </c>
      <c r="K996" s="16" t="s">
        <v>32</v>
      </c>
      <c r="L996" s="16" t="s">
        <v>32</v>
      </c>
      <c r="M996" s="16" t="s">
        <v>32</v>
      </c>
      <c r="N996" s="16" t="s">
        <v>32</v>
      </c>
      <c r="O996" s="16" t="s">
        <v>32</v>
      </c>
      <c r="P996" s="16" t="s">
        <v>32</v>
      </c>
      <c r="Q996" s="16" t="s">
        <v>32</v>
      </c>
      <c r="R996" s="16">
        <v>-306.05716625720163</v>
      </c>
      <c r="S996" s="16">
        <v>123.81148596446047</v>
      </c>
      <c r="T996" s="31" t="s">
        <v>478</v>
      </c>
    </row>
    <row r="997" spans="1:20" x14ac:dyDescent="0.25">
      <c r="A997" s="16">
        <v>994</v>
      </c>
      <c r="B997" s="29">
        <v>6061639.3799999999</v>
      </c>
      <c r="C997" s="29">
        <v>591061.01</v>
      </c>
      <c r="D997" s="27" t="s">
        <v>424</v>
      </c>
      <c r="E997" s="15">
        <v>42894</v>
      </c>
      <c r="F997" s="16" t="s">
        <v>32</v>
      </c>
      <c r="G997" s="19" t="s">
        <v>56</v>
      </c>
      <c r="H997" s="16" t="s">
        <v>477</v>
      </c>
      <c r="I997" s="16" t="s">
        <v>32</v>
      </c>
      <c r="J997" s="16" t="s">
        <v>32</v>
      </c>
      <c r="K997" s="16" t="s">
        <v>32</v>
      </c>
      <c r="L997" s="16" t="s">
        <v>32</v>
      </c>
      <c r="M997" s="16" t="s">
        <v>32</v>
      </c>
      <c r="N997" s="16" t="s">
        <v>32</v>
      </c>
      <c r="O997" s="16" t="s">
        <v>32</v>
      </c>
      <c r="P997" s="16" t="s">
        <v>32</v>
      </c>
      <c r="Q997" s="16" t="s">
        <v>32</v>
      </c>
      <c r="R997" s="16">
        <v>-479.8537962918831</v>
      </c>
      <c r="S997" s="16">
        <v>186.65756275198331</v>
      </c>
      <c r="T997" s="31" t="s">
        <v>478</v>
      </c>
    </row>
    <row r="998" spans="1:20" x14ac:dyDescent="0.25">
      <c r="A998" s="16">
        <v>995</v>
      </c>
      <c r="B998" s="29">
        <v>6061480.5700000003</v>
      </c>
      <c r="C998" s="29">
        <v>591101.54</v>
      </c>
      <c r="D998" s="27" t="s">
        <v>424</v>
      </c>
      <c r="E998" s="15">
        <v>42894</v>
      </c>
      <c r="F998" s="16" t="s">
        <v>32</v>
      </c>
      <c r="G998" s="19" t="s">
        <v>56</v>
      </c>
      <c r="H998" s="16" t="s">
        <v>477</v>
      </c>
      <c r="I998" s="16" t="s">
        <v>32</v>
      </c>
      <c r="J998" s="16" t="s">
        <v>32</v>
      </c>
      <c r="K998" s="16" t="s">
        <v>32</v>
      </c>
      <c r="L998" s="16" t="s">
        <v>32</v>
      </c>
      <c r="M998" s="16" t="s">
        <v>32</v>
      </c>
      <c r="N998" s="16" t="s">
        <v>32</v>
      </c>
      <c r="O998" s="16" t="s">
        <v>32</v>
      </c>
      <c r="P998" s="16" t="s">
        <v>32</v>
      </c>
      <c r="Q998" s="16" t="s">
        <v>32</v>
      </c>
      <c r="R998" s="16">
        <v>6.2080401333333333</v>
      </c>
      <c r="S998" s="16">
        <v>68.993323061119668</v>
      </c>
      <c r="T998" s="31" t="s">
        <v>478</v>
      </c>
    </row>
    <row r="999" spans="1:20" x14ac:dyDescent="0.25">
      <c r="A999" s="16">
        <v>996</v>
      </c>
      <c r="B999" s="29">
        <v>6061362.6399999997</v>
      </c>
      <c r="C999" s="29">
        <v>591154.75</v>
      </c>
      <c r="D999" s="27" t="s">
        <v>424</v>
      </c>
      <c r="E999" s="15">
        <v>42894</v>
      </c>
      <c r="F999" s="16" t="s">
        <v>32</v>
      </c>
      <c r="G999" s="19" t="s">
        <v>56</v>
      </c>
      <c r="H999" s="16" t="s">
        <v>477</v>
      </c>
      <c r="I999" s="16" t="s">
        <v>32</v>
      </c>
      <c r="J999" s="16" t="s">
        <v>32</v>
      </c>
      <c r="K999" s="16" t="s">
        <v>32</v>
      </c>
      <c r="L999" s="16" t="s">
        <v>32</v>
      </c>
      <c r="M999" s="16" t="s">
        <v>32</v>
      </c>
      <c r="N999" s="16" t="s">
        <v>32</v>
      </c>
      <c r="O999" s="16" t="s">
        <v>32</v>
      </c>
      <c r="P999" s="16" t="s">
        <v>32</v>
      </c>
      <c r="Q999" s="16" t="s">
        <v>32</v>
      </c>
      <c r="R999" s="16">
        <v>6.2080401333333333</v>
      </c>
      <c r="S999" s="16">
        <v>183.11318311318306</v>
      </c>
      <c r="T999" s="31" t="s">
        <v>478</v>
      </c>
    </row>
    <row r="1000" spans="1:20" x14ac:dyDescent="0.25">
      <c r="A1000" s="16">
        <v>997</v>
      </c>
      <c r="B1000" s="16">
        <v>6061309.4800000004</v>
      </c>
      <c r="C1000" s="16">
        <v>591180.4</v>
      </c>
      <c r="D1000" s="27" t="s">
        <v>424</v>
      </c>
      <c r="E1000" s="15">
        <v>42894</v>
      </c>
      <c r="F1000" s="16" t="s">
        <v>32</v>
      </c>
      <c r="G1000" s="19" t="s">
        <v>56</v>
      </c>
      <c r="H1000" s="16" t="s">
        <v>479</v>
      </c>
      <c r="I1000" s="16" t="s">
        <v>32</v>
      </c>
      <c r="J1000" s="16" t="s">
        <v>32</v>
      </c>
      <c r="K1000" s="16" t="s">
        <v>32</v>
      </c>
      <c r="L1000" s="16" t="s">
        <v>32</v>
      </c>
      <c r="M1000" s="16" t="s">
        <v>32</v>
      </c>
      <c r="N1000" s="16" t="s">
        <v>32</v>
      </c>
      <c r="O1000" s="16" t="s">
        <v>32</v>
      </c>
      <c r="P1000" s="16" t="s">
        <v>32</v>
      </c>
      <c r="Q1000" s="16" t="s">
        <v>32</v>
      </c>
      <c r="R1000" s="16">
        <v>-472.82385997261963</v>
      </c>
      <c r="S1000" s="16">
        <v>204.41121804138618</v>
      </c>
      <c r="T1000" s="31" t="s">
        <v>478</v>
      </c>
    </row>
    <row r="1001" spans="1:20" x14ac:dyDescent="0.25">
      <c r="A1001" s="16">
        <v>998</v>
      </c>
      <c r="B1001" s="16">
        <v>6061444.1399999997</v>
      </c>
      <c r="C1001" s="16">
        <v>591119.55000000005</v>
      </c>
      <c r="D1001" s="27" t="s">
        <v>424</v>
      </c>
      <c r="E1001" s="15">
        <v>42894</v>
      </c>
      <c r="F1001" s="16" t="s">
        <v>32</v>
      </c>
      <c r="G1001" s="19" t="s">
        <v>56</v>
      </c>
      <c r="H1001" s="16" t="s">
        <v>479</v>
      </c>
      <c r="I1001" s="16" t="s">
        <v>32</v>
      </c>
      <c r="J1001" s="16" t="s">
        <v>32</v>
      </c>
      <c r="K1001" s="16" t="s">
        <v>32</v>
      </c>
      <c r="L1001" s="16" t="s">
        <v>32</v>
      </c>
      <c r="M1001" s="16" t="s">
        <v>32</v>
      </c>
      <c r="N1001" s="16" t="s">
        <v>32</v>
      </c>
      <c r="O1001" s="16" t="s">
        <v>32</v>
      </c>
      <c r="P1001" s="16" t="s">
        <v>32</v>
      </c>
      <c r="Q1001" s="16" t="s">
        <v>32</v>
      </c>
      <c r="R1001" s="16">
        <v>-481.4129588595336</v>
      </c>
      <c r="S1001" s="16">
        <v>245.55705862638411</v>
      </c>
      <c r="T1001" s="31" t="s">
        <v>478</v>
      </c>
    </row>
    <row r="1002" spans="1:20" x14ac:dyDescent="0.25">
      <c r="A1002" s="16">
        <v>999</v>
      </c>
      <c r="B1002" s="16">
        <v>6061589</v>
      </c>
      <c r="C1002" s="16">
        <v>591076.86</v>
      </c>
      <c r="D1002" s="27" t="s">
        <v>424</v>
      </c>
      <c r="E1002" s="15">
        <v>42894</v>
      </c>
      <c r="F1002" s="16" t="s">
        <v>32</v>
      </c>
      <c r="G1002" s="19" t="s">
        <v>56</v>
      </c>
      <c r="H1002" s="16" t="s">
        <v>479</v>
      </c>
      <c r="I1002" s="16" t="s">
        <v>32</v>
      </c>
      <c r="J1002" s="16" t="s">
        <v>32</v>
      </c>
      <c r="K1002" s="16" t="s">
        <v>32</v>
      </c>
      <c r="L1002" s="16" t="s">
        <v>32</v>
      </c>
      <c r="M1002" s="16" t="s">
        <v>32</v>
      </c>
      <c r="N1002" s="16" t="s">
        <v>32</v>
      </c>
      <c r="O1002" s="16" t="s">
        <v>32</v>
      </c>
      <c r="P1002" s="16" t="s">
        <v>32</v>
      </c>
      <c r="Q1002" s="16" t="s">
        <v>32</v>
      </c>
      <c r="R1002" s="16">
        <v>-177.61318129793821</v>
      </c>
      <c r="S1002" s="16">
        <v>62.610215695485103</v>
      </c>
      <c r="T1002" s="31" t="s">
        <v>478</v>
      </c>
    </row>
    <row r="1003" spans="1:20" x14ac:dyDescent="0.25">
      <c r="A1003" s="16">
        <v>1000</v>
      </c>
      <c r="B1003" s="16">
        <v>6061730.3799999999</v>
      </c>
      <c r="C1003" s="16">
        <v>591038.06000000006</v>
      </c>
      <c r="D1003" s="27" t="s">
        <v>424</v>
      </c>
      <c r="E1003" s="15">
        <v>42894</v>
      </c>
      <c r="F1003" s="16" t="s">
        <v>32</v>
      </c>
      <c r="G1003" s="19" t="s">
        <v>56</v>
      </c>
      <c r="H1003" s="16" t="s">
        <v>479</v>
      </c>
      <c r="I1003" s="16" t="s">
        <v>32</v>
      </c>
      <c r="J1003" s="16" t="s">
        <v>32</v>
      </c>
      <c r="K1003" s="16" t="s">
        <v>32</v>
      </c>
      <c r="L1003" s="16" t="s">
        <v>32</v>
      </c>
      <c r="M1003" s="16" t="s">
        <v>32</v>
      </c>
      <c r="N1003" s="16" t="s">
        <v>32</v>
      </c>
      <c r="O1003" s="16" t="s">
        <v>32</v>
      </c>
      <c r="P1003" s="16" t="s">
        <v>32</v>
      </c>
      <c r="Q1003" s="16" t="s">
        <v>32</v>
      </c>
      <c r="R1003" s="16">
        <v>-312.3387053251804</v>
      </c>
      <c r="S1003" s="16">
        <v>129.08707865168537</v>
      </c>
      <c r="T1003" s="31" t="s">
        <v>478</v>
      </c>
    </row>
    <row r="1004" spans="1:20" x14ac:dyDescent="0.25">
      <c r="A1004" s="16">
        <v>1001</v>
      </c>
      <c r="B1004" s="16">
        <v>6061876.6699999999</v>
      </c>
      <c r="C1004" s="16">
        <v>590990.06000000006</v>
      </c>
      <c r="D1004" s="27" t="s">
        <v>424</v>
      </c>
      <c r="E1004" s="15">
        <v>42894</v>
      </c>
      <c r="F1004" s="16" t="s">
        <v>32</v>
      </c>
      <c r="G1004" s="19" t="s">
        <v>56</v>
      </c>
      <c r="H1004" s="16" t="s">
        <v>479</v>
      </c>
      <c r="I1004" s="16" t="s">
        <v>32</v>
      </c>
      <c r="J1004" s="16" t="s">
        <v>32</v>
      </c>
      <c r="K1004" s="16" t="s">
        <v>32</v>
      </c>
      <c r="L1004" s="16" t="s">
        <v>32</v>
      </c>
      <c r="M1004" s="16" t="s">
        <v>32</v>
      </c>
      <c r="N1004" s="16" t="s">
        <v>32</v>
      </c>
      <c r="O1004" s="16" t="s">
        <v>32</v>
      </c>
      <c r="P1004" s="16" t="s">
        <v>32</v>
      </c>
      <c r="Q1004" s="16" t="s">
        <v>32</v>
      </c>
      <c r="R1004" s="16">
        <v>-380.57370050735562</v>
      </c>
      <c r="S1004" s="16">
        <v>167.3481597086747</v>
      </c>
      <c r="T1004" s="31" t="s">
        <v>478</v>
      </c>
    </row>
    <row r="1005" spans="1:20" x14ac:dyDescent="0.25">
      <c r="A1005" s="16">
        <v>1002</v>
      </c>
      <c r="B1005" s="16">
        <v>6062025.0099999998</v>
      </c>
      <c r="C1005" s="16">
        <v>591035.5</v>
      </c>
      <c r="D1005" s="27" t="s">
        <v>424</v>
      </c>
      <c r="E1005" s="15">
        <v>42894</v>
      </c>
      <c r="F1005" s="16" t="s">
        <v>32</v>
      </c>
      <c r="G1005" s="19" t="s">
        <v>56</v>
      </c>
      <c r="H1005" s="16" t="s">
        <v>479</v>
      </c>
      <c r="I1005" s="16" t="s">
        <v>32</v>
      </c>
      <c r="J1005" s="16" t="s">
        <v>32</v>
      </c>
      <c r="K1005" s="16" t="s">
        <v>32</v>
      </c>
      <c r="L1005" s="16" t="s">
        <v>32</v>
      </c>
      <c r="M1005" s="16" t="s">
        <v>32</v>
      </c>
      <c r="N1005" s="16" t="s">
        <v>32</v>
      </c>
      <c r="O1005" s="16" t="s">
        <v>32</v>
      </c>
      <c r="P1005" s="16" t="s">
        <v>32</v>
      </c>
      <c r="Q1005" s="16" t="s">
        <v>32</v>
      </c>
      <c r="R1005" s="16">
        <v>-381.34171234521074</v>
      </c>
      <c r="S1005" s="16">
        <v>162.03969270166453</v>
      </c>
      <c r="T1005" s="31" t="s">
        <v>478</v>
      </c>
    </row>
    <row r="1006" spans="1:20" x14ac:dyDescent="0.25">
      <c r="A1006" s="16">
        <v>1003</v>
      </c>
      <c r="B1006" s="16">
        <v>6062164.3399999999</v>
      </c>
      <c r="C1006" s="16">
        <v>591014.18999999994</v>
      </c>
      <c r="D1006" s="27" t="s">
        <v>424</v>
      </c>
      <c r="E1006" s="15">
        <v>42894</v>
      </c>
      <c r="F1006" s="16" t="s">
        <v>32</v>
      </c>
      <c r="G1006" s="19" t="s">
        <v>56</v>
      </c>
      <c r="H1006" s="16" t="s">
        <v>479</v>
      </c>
      <c r="I1006" s="16" t="s">
        <v>32</v>
      </c>
      <c r="J1006" s="16" t="s">
        <v>32</v>
      </c>
      <c r="K1006" s="16" t="s">
        <v>32</v>
      </c>
      <c r="L1006" s="16" t="s">
        <v>32</v>
      </c>
      <c r="M1006" s="16" t="s">
        <v>32</v>
      </c>
      <c r="N1006" s="16" t="s">
        <v>32</v>
      </c>
      <c r="O1006" s="16" t="s">
        <v>32</v>
      </c>
      <c r="P1006" s="16" t="s">
        <v>32</v>
      </c>
      <c r="Q1006" s="16" t="s">
        <v>32</v>
      </c>
      <c r="R1006" s="16">
        <v>-288.59398829744146</v>
      </c>
      <c r="S1006" s="16">
        <v>101.19535783365568</v>
      </c>
      <c r="T1006" s="31" t="s">
        <v>478</v>
      </c>
    </row>
    <row r="1007" spans="1:20" x14ac:dyDescent="0.25">
      <c r="A1007" s="16">
        <v>1004</v>
      </c>
      <c r="B1007" s="16">
        <v>6062307.6900000004</v>
      </c>
      <c r="C1007" s="16">
        <v>590990.41</v>
      </c>
      <c r="D1007" s="27" t="s">
        <v>424</v>
      </c>
      <c r="E1007" s="15">
        <v>42894</v>
      </c>
      <c r="F1007" s="16" t="s">
        <v>32</v>
      </c>
      <c r="G1007" s="19" t="s">
        <v>56</v>
      </c>
      <c r="H1007" s="16" t="s">
        <v>479</v>
      </c>
      <c r="I1007" s="16" t="s">
        <v>32</v>
      </c>
      <c r="J1007" s="16" t="s">
        <v>32</v>
      </c>
      <c r="K1007" s="16" t="s">
        <v>32</v>
      </c>
      <c r="L1007" s="16" t="s">
        <v>32</v>
      </c>
      <c r="M1007" s="16" t="s">
        <v>32</v>
      </c>
      <c r="N1007" s="16" t="s">
        <v>32</v>
      </c>
      <c r="O1007" s="16" t="s">
        <v>32</v>
      </c>
      <c r="P1007" s="16" t="s">
        <v>32</v>
      </c>
      <c r="Q1007" s="16" t="s">
        <v>32</v>
      </c>
      <c r="R1007" s="16">
        <v>-425.80663389622498</v>
      </c>
      <c r="S1007" s="16">
        <v>194.18568665377174</v>
      </c>
      <c r="T1007" s="31" t="s">
        <v>478</v>
      </c>
    </row>
    <row r="1008" spans="1:20" x14ac:dyDescent="0.25">
      <c r="A1008" s="16">
        <v>1005</v>
      </c>
      <c r="B1008" s="16">
        <v>6062459.4100000001</v>
      </c>
      <c r="C1008" s="16">
        <v>590979.76</v>
      </c>
      <c r="D1008" s="27" t="s">
        <v>424</v>
      </c>
      <c r="E1008" s="15">
        <v>42894</v>
      </c>
      <c r="F1008" s="16" t="s">
        <v>32</v>
      </c>
      <c r="G1008" s="19" t="s">
        <v>56</v>
      </c>
      <c r="H1008" s="16" t="s">
        <v>479</v>
      </c>
      <c r="I1008" s="16" t="s">
        <v>32</v>
      </c>
      <c r="J1008" s="16" t="s">
        <v>32</v>
      </c>
      <c r="K1008" s="16" t="s">
        <v>32</v>
      </c>
      <c r="L1008" s="16" t="s">
        <v>32</v>
      </c>
      <c r="M1008" s="16" t="s">
        <v>32</v>
      </c>
      <c r="N1008" s="16" t="s">
        <v>32</v>
      </c>
      <c r="O1008" s="16" t="s">
        <v>32</v>
      </c>
      <c r="P1008" s="16" t="s">
        <v>32</v>
      </c>
      <c r="Q1008" s="16" t="s">
        <v>32</v>
      </c>
      <c r="R1008" s="16">
        <v>-433.74861451962539</v>
      </c>
      <c r="S1008" s="16">
        <v>203.88077072287592</v>
      </c>
      <c r="T1008" s="31" t="s">
        <v>478</v>
      </c>
    </row>
    <row r="1009" spans="1:20" x14ac:dyDescent="0.25">
      <c r="A1009" s="16">
        <v>1006</v>
      </c>
      <c r="B1009" s="16">
        <v>6062609.0099999998</v>
      </c>
      <c r="C1009" s="16">
        <v>590973.32999999996</v>
      </c>
      <c r="D1009" s="27" t="s">
        <v>424</v>
      </c>
      <c r="E1009" s="15">
        <v>42894</v>
      </c>
      <c r="F1009" s="16" t="s">
        <v>32</v>
      </c>
      <c r="G1009" s="19" t="s">
        <v>56</v>
      </c>
      <c r="H1009" s="16" t="s">
        <v>479</v>
      </c>
      <c r="I1009" s="16" t="s">
        <v>32</v>
      </c>
      <c r="J1009" s="16" t="s">
        <v>32</v>
      </c>
      <c r="K1009" s="16" t="s">
        <v>32</v>
      </c>
      <c r="L1009" s="16" t="s">
        <v>32</v>
      </c>
      <c r="M1009" s="16" t="s">
        <v>32</v>
      </c>
      <c r="N1009" s="16" t="s">
        <v>32</v>
      </c>
      <c r="O1009" s="16" t="s">
        <v>32</v>
      </c>
      <c r="P1009" s="16" t="s">
        <v>32</v>
      </c>
      <c r="Q1009" s="16" t="s">
        <v>32</v>
      </c>
      <c r="R1009" s="16">
        <v>6.2080401333333333</v>
      </c>
      <c r="S1009" s="16">
        <v>176.02783452502555</v>
      </c>
      <c r="T1009" s="31" t="s">
        <v>478</v>
      </c>
    </row>
    <row r="1010" spans="1:20" x14ac:dyDescent="0.25">
      <c r="A1010" s="16">
        <v>1007</v>
      </c>
      <c r="B1010" s="16">
        <v>6062754.0099999998</v>
      </c>
      <c r="C1010" s="16">
        <v>590943.06999999995</v>
      </c>
      <c r="D1010" s="27" t="s">
        <v>424</v>
      </c>
      <c r="E1010" s="15">
        <v>42894</v>
      </c>
      <c r="F1010" s="16" t="s">
        <v>32</v>
      </c>
      <c r="G1010" s="19" t="s">
        <v>56</v>
      </c>
      <c r="H1010" s="16" t="s">
        <v>479</v>
      </c>
      <c r="I1010" s="16" t="s">
        <v>32</v>
      </c>
      <c r="J1010" s="16" t="s">
        <v>32</v>
      </c>
      <c r="K1010" s="16" t="s">
        <v>32</v>
      </c>
      <c r="L1010" s="16" t="s">
        <v>32</v>
      </c>
      <c r="M1010" s="16" t="s">
        <v>32</v>
      </c>
      <c r="N1010" s="16" t="s">
        <v>32</v>
      </c>
      <c r="O1010" s="16" t="s">
        <v>32</v>
      </c>
      <c r="P1010" s="16" t="s">
        <v>32</v>
      </c>
      <c r="Q1010" s="16" t="s">
        <v>32</v>
      </c>
      <c r="R1010" s="16">
        <v>6.2080401333333333</v>
      </c>
      <c r="S1010" s="16">
        <v>171.3335042954225</v>
      </c>
      <c r="T1010" s="31" t="s">
        <v>478</v>
      </c>
    </row>
    <row r="1011" spans="1:20" x14ac:dyDescent="0.25">
      <c r="A1011" s="16">
        <v>1008</v>
      </c>
      <c r="B1011" s="16">
        <v>6063281.9500000002</v>
      </c>
      <c r="C1011" s="16">
        <v>578780.56000000006</v>
      </c>
      <c r="D1011" s="27" t="s">
        <v>424</v>
      </c>
      <c r="E1011" s="15">
        <v>42899</v>
      </c>
      <c r="F1011" s="16" t="s">
        <v>32</v>
      </c>
      <c r="G1011" s="19" t="s">
        <v>56</v>
      </c>
      <c r="H1011" s="16" t="s">
        <v>480</v>
      </c>
      <c r="I1011" s="16" t="s">
        <v>32</v>
      </c>
      <c r="J1011" s="16" t="s">
        <v>32</v>
      </c>
      <c r="K1011" s="16" t="s">
        <v>32</v>
      </c>
      <c r="L1011" s="16" t="s">
        <v>32</v>
      </c>
      <c r="M1011" s="16" t="s">
        <v>32</v>
      </c>
      <c r="N1011" s="16" t="s">
        <v>32</v>
      </c>
      <c r="O1011" s="16" t="s">
        <v>32</v>
      </c>
      <c r="P1011" s="16" t="s">
        <v>32</v>
      </c>
      <c r="Q1011" s="16" t="s">
        <v>32</v>
      </c>
      <c r="R1011" s="16">
        <v>152.69250725991571</v>
      </c>
      <c r="S1011" s="16">
        <v>53.991372894110292</v>
      </c>
      <c r="T1011" s="31" t="s">
        <v>481</v>
      </c>
    </row>
    <row r="1012" spans="1:20" x14ac:dyDescent="0.25">
      <c r="A1012" s="16">
        <v>1009</v>
      </c>
      <c r="B1012" s="16">
        <v>6063254.6600000001</v>
      </c>
      <c r="C1012" s="16">
        <v>578667.06000000006</v>
      </c>
      <c r="D1012" s="27" t="s">
        <v>424</v>
      </c>
      <c r="E1012" s="15">
        <v>42899</v>
      </c>
      <c r="F1012" s="16" t="s">
        <v>32</v>
      </c>
      <c r="G1012" s="19" t="s">
        <v>56</v>
      </c>
      <c r="H1012" s="16" t="s">
        <v>480</v>
      </c>
      <c r="I1012" s="16" t="s">
        <v>32</v>
      </c>
      <c r="J1012" s="16" t="s">
        <v>32</v>
      </c>
      <c r="K1012" s="16" t="s">
        <v>32</v>
      </c>
      <c r="L1012" s="16" t="s">
        <v>32</v>
      </c>
      <c r="M1012" s="16" t="s">
        <v>32</v>
      </c>
      <c r="N1012" s="16" t="s">
        <v>32</v>
      </c>
      <c r="O1012" s="16" t="s">
        <v>32</v>
      </c>
      <c r="P1012" s="16" t="s">
        <v>32</v>
      </c>
      <c r="Q1012" s="16" t="s">
        <v>32</v>
      </c>
      <c r="R1012" s="16">
        <v>207.89547366346852</v>
      </c>
      <c r="S1012" s="16">
        <v>78.203074026049137</v>
      </c>
      <c r="T1012" s="31" t="s">
        <v>481</v>
      </c>
    </row>
    <row r="1013" spans="1:20" x14ac:dyDescent="0.25">
      <c r="A1013" s="16">
        <v>1010</v>
      </c>
      <c r="B1013" s="16">
        <v>6063244.9100000001</v>
      </c>
      <c r="C1013" s="16">
        <v>578494.02</v>
      </c>
      <c r="D1013" s="27" t="s">
        <v>424</v>
      </c>
      <c r="E1013" s="15">
        <v>42899</v>
      </c>
      <c r="F1013" s="16" t="s">
        <v>32</v>
      </c>
      <c r="G1013" s="19" t="s">
        <v>56</v>
      </c>
      <c r="H1013" s="16" t="s">
        <v>480</v>
      </c>
      <c r="I1013" s="16" t="s">
        <v>32</v>
      </c>
      <c r="J1013" s="16" t="s">
        <v>32</v>
      </c>
      <c r="K1013" s="16" t="s">
        <v>32</v>
      </c>
      <c r="L1013" s="16" t="s">
        <v>32</v>
      </c>
      <c r="M1013" s="16" t="s">
        <v>32</v>
      </c>
      <c r="N1013" s="16" t="s">
        <v>32</v>
      </c>
      <c r="O1013" s="16" t="s">
        <v>32</v>
      </c>
      <c r="P1013" s="16" t="s">
        <v>32</v>
      </c>
      <c r="Q1013" s="16" t="s">
        <v>32</v>
      </c>
      <c r="R1013" s="16">
        <v>179.12005659336265</v>
      </c>
      <c r="S1013" s="16">
        <v>85.140241871481621</v>
      </c>
      <c r="T1013" s="31" t="s">
        <v>481</v>
      </c>
    </row>
    <row r="1014" spans="1:20" x14ac:dyDescent="0.25">
      <c r="A1014" s="16">
        <v>1011</v>
      </c>
      <c r="B1014" s="16">
        <v>6063255.7199999997</v>
      </c>
      <c r="C1014" s="16">
        <v>578343.27</v>
      </c>
      <c r="D1014" s="27" t="s">
        <v>424</v>
      </c>
      <c r="E1014" s="15">
        <v>42899</v>
      </c>
      <c r="F1014" s="16" t="s">
        <v>32</v>
      </c>
      <c r="G1014" s="19" t="s">
        <v>56</v>
      </c>
      <c r="H1014" s="16" t="s">
        <v>480</v>
      </c>
      <c r="I1014" s="16" t="s">
        <v>32</v>
      </c>
      <c r="J1014" s="16" t="s">
        <v>32</v>
      </c>
      <c r="K1014" s="16" t="s">
        <v>32</v>
      </c>
      <c r="L1014" s="16" t="s">
        <v>32</v>
      </c>
      <c r="M1014" s="16" t="s">
        <v>32</v>
      </c>
      <c r="N1014" s="16" t="s">
        <v>32</v>
      </c>
      <c r="O1014" s="16" t="s">
        <v>32</v>
      </c>
      <c r="P1014" s="16" t="s">
        <v>32</v>
      </c>
      <c r="Q1014" s="16" t="s">
        <v>32</v>
      </c>
      <c r="R1014" s="16">
        <v>230.18230038763539</v>
      </c>
      <c r="S1014" s="16">
        <v>99.535991458957824</v>
      </c>
      <c r="T1014" s="31" t="s">
        <v>481</v>
      </c>
    </row>
    <row r="1015" spans="1:20" x14ac:dyDescent="0.25">
      <c r="A1015" s="16">
        <v>1012</v>
      </c>
      <c r="B1015" s="16">
        <v>6063266.75</v>
      </c>
      <c r="C1015" s="16">
        <v>578195.44999999995</v>
      </c>
      <c r="D1015" s="27" t="s">
        <v>424</v>
      </c>
      <c r="E1015" s="15">
        <v>42899</v>
      </c>
      <c r="F1015" s="16" t="s">
        <v>32</v>
      </c>
      <c r="G1015" s="19" t="s">
        <v>56</v>
      </c>
      <c r="H1015" s="16" t="s">
        <v>480</v>
      </c>
      <c r="I1015" s="16" t="s">
        <v>32</v>
      </c>
      <c r="J1015" s="16" t="s">
        <v>32</v>
      </c>
      <c r="K1015" s="16" t="s">
        <v>32</v>
      </c>
      <c r="L1015" s="16" t="s">
        <v>32</v>
      </c>
      <c r="M1015" s="16" t="s">
        <v>32</v>
      </c>
      <c r="N1015" s="16" t="s">
        <v>32</v>
      </c>
      <c r="O1015" s="16" t="s">
        <v>32</v>
      </c>
      <c r="P1015" s="16" t="s">
        <v>32</v>
      </c>
      <c r="Q1015" s="16" t="s">
        <v>32</v>
      </c>
      <c r="R1015" s="16">
        <v>208.92862455114775</v>
      </c>
      <c r="S1015" s="16">
        <v>104.41866716291379</v>
      </c>
      <c r="T1015" s="31" t="s">
        <v>481</v>
      </c>
    </row>
    <row r="1016" spans="1:20" x14ac:dyDescent="0.25">
      <c r="A1016" s="16">
        <v>1013</v>
      </c>
      <c r="B1016" s="16">
        <v>6063293.9699999997</v>
      </c>
      <c r="C1016" s="16">
        <v>578047.15</v>
      </c>
      <c r="D1016" s="27" t="s">
        <v>424</v>
      </c>
      <c r="E1016" s="15">
        <v>42899</v>
      </c>
      <c r="F1016" s="16" t="s">
        <v>32</v>
      </c>
      <c r="G1016" s="19" t="s">
        <v>56</v>
      </c>
      <c r="H1016" s="16" t="s">
        <v>480</v>
      </c>
      <c r="I1016" s="16" t="s">
        <v>32</v>
      </c>
      <c r="J1016" s="16" t="s">
        <v>32</v>
      </c>
      <c r="K1016" s="16" t="s">
        <v>32</v>
      </c>
      <c r="L1016" s="16" t="s">
        <v>32</v>
      </c>
      <c r="M1016" s="16" t="s">
        <v>32</v>
      </c>
      <c r="N1016" s="16" t="s">
        <v>32</v>
      </c>
      <c r="O1016" s="16" t="s">
        <v>32</v>
      </c>
      <c r="P1016" s="16" t="s">
        <v>32</v>
      </c>
      <c r="Q1016" s="16" t="s">
        <v>32</v>
      </c>
      <c r="R1016" s="16">
        <v>194.99310864038671</v>
      </c>
      <c r="S1016" s="16">
        <v>76.55137757178575</v>
      </c>
      <c r="T1016" s="31" t="s">
        <v>481</v>
      </c>
    </row>
    <row r="1017" spans="1:20" x14ac:dyDescent="0.25">
      <c r="A1017" s="16">
        <v>1014</v>
      </c>
      <c r="B1017" s="16">
        <v>6063345.2000000002</v>
      </c>
      <c r="C1017" s="16">
        <v>577908.63</v>
      </c>
      <c r="D1017" s="27" t="s">
        <v>424</v>
      </c>
      <c r="E1017" s="15">
        <v>42899</v>
      </c>
      <c r="F1017" s="16" t="s">
        <v>32</v>
      </c>
      <c r="G1017" s="19" t="s">
        <v>56</v>
      </c>
      <c r="H1017" s="16" t="s">
        <v>480</v>
      </c>
      <c r="I1017" s="16" t="s">
        <v>32</v>
      </c>
      <c r="J1017" s="16" t="s">
        <v>32</v>
      </c>
      <c r="K1017" s="16" t="s">
        <v>32</v>
      </c>
      <c r="L1017" s="16" t="s">
        <v>32</v>
      </c>
      <c r="M1017" s="16" t="s">
        <v>32</v>
      </c>
      <c r="N1017" s="16" t="s">
        <v>32</v>
      </c>
      <c r="O1017" s="16" t="s">
        <v>32</v>
      </c>
      <c r="P1017" s="16" t="s">
        <v>32</v>
      </c>
      <c r="Q1017" s="16" t="s">
        <v>32</v>
      </c>
      <c r="R1017" s="16">
        <v>98.508150971965676</v>
      </c>
      <c r="S1017" s="16">
        <v>27.033815947686588</v>
      </c>
      <c r="T1017" s="31" t="s">
        <v>481</v>
      </c>
    </row>
    <row r="1018" spans="1:20" x14ac:dyDescent="0.25">
      <c r="A1018" s="16">
        <v>1015</v>
      </c>
      <c r="B1018" s="16">
        <v>6063398.0999999996</v>
      </c>
      <c r="C1018" s="16">
        <v>577768.68999999994</v>
      </c>
      <c r="D1018" s="27" t="s">
        <v>424</v>
      </c>
      <c r="E1018" s="15">
        <v>42899</v>
      </c>
      <c r="F1018" s="16" t="s">
        <v>32</v>
      </c>
      <c r="G1018" s="19" t="s">
        <v>56</v>
      </c>
      <c r="H1018" s="16" t="s">
        <v>480</v>
      </c>
      <c r="I1018" s="16" t="s">
        <v>32</v>
      </c>
      <c r="J1018" s="16" t="s">
        <v>32</v>
      </c>
      <c r="K1018" s="16" t="s">
        <v>32</v>
      </c>
      <c r="L1018" s="16" t="s">
        <v>32</v>
      </c>
      <c r="M1018" s="16" t="s">
        <v>32</v>
      </c>
      <c r="N1018" s="16" t="s">
        <v>32</v>
      </c>
      <c r="O1018" s="16" t="s">
        <v>32</v>
      </c>
      <c r="P1018" s="16" t="s">
        <v>32</v>
      </c>
      <c r="Q1018" s="16" t="s">
        <v>32</v>
      </c>
      <c r="R1018" s="16">
        <v>166.02982734363053</v>
      </c>
      <c r="S1018" s="16">
        <v>57.232049947970857</v>
      </c>
      <c r="T1018" s="31" t="s">
        <v>481</v>
      </c>
    </row>
    <row r="1019" spans="1:20" x14ac:dyDescent="0.25">
      <c r="A1019" s="16">
        <v>1016</v>
      </c>
      <c r="B1019" s="16">
        <v>6063495.4199999999</v>
      </c>
      <c r="C1019" s="16">
        <v>577619.04</v>
      </c>
      <c r="D1019" s="27" t="s">
        <v>424</v>
      </c>
      <c r="E1019" s="15">
        <v>42899</v>
      </c>
      <c r="F1019" s="16" t="s">
        <v>32</v>
      </c>
      <c r="G1019" s="19" t="s">
        <v>56</v>
      </c>
      <c r="H1019" s="16" t="s">
        <v>480</v>
      </c>
      <c r="I1019" s="16" t="s">
        <v>32</v>
      </c>
      <c r="J1019" s="16" t="s">
        <v>32</v>
      </c>
      <c r="K1019" s="16" t="s">
        <v>32</v>
      </c>
      <c r="L1019" s="16" t="s">
        <v>32</v>
      </c>
      <c r="M1019" s="16" t="s">
        <v>32</v>
      </c>
      <c r="N1019" s="16" t="s">
        <v>32</v>
      </c>
      <c r="O1019" s="16" t="s">
        <v>32</v>
      </c>
      <c r="P1019" s="16" t="s">
        <v>32</v>
      </c>
      <c r="Q1019" s="16" t="s">
        <v>32</v>
      </c>
      <c r="R1019" s="16">
        <v>238.86979928504576</v>
      </c>
      <c r="S1019" s="16">
        <v>92.743040918778533</v>
      </c>
      <c r="T1019" s="31" t="s">
        <v>481</v>
      </c>
    </row>
    <row r="1020" spans="1:20" x14ac:dyDescent="0.25">
      <c r="A1020" s="16">
        <v>1017</v>
      </c>
      <c r="B1020" s="16">
        <v>6063584.6699999999</v>
      </c>
      <c r="C1020" s="16">
        <v>577539.56999999995</v>
      </c>
      <c r="D1020" s="27" t="s">
        <v>424</v>
      </c>
      <c r="E1020" s="15">
        <v>42899</v>
      </c>
      <c r="F1020" s="16" t="s">
        <v>32</v>
      </c>
      <c r="G1020" s="19" t="s">
        <v>56</v>
      </c>
      <c r="H1020" s="16" t="s">
        <v>480</v>
      </c>
      <c r="I1020" s="16" t="s">
        <v>32</v>
      </c>
      <c r="J1020" s="16" t="s">
        <v>32</v>
      </c>
      <c r="K1020" s="16" t="s">
        <v>32</v>
      </c>
      <c r="L1020" s="16" t="s">
        <v>32</v>
      </c>
      <c r="M1020" s="16" t="s">
        <v>32</v>
      </c>
      <c r="N1020" s="16" t="s">
        <v>32</v>
      </c>
      <c r="O1020" s="16" t="s">
        <v>32</v>
      </c>
      <c r="P1020" s="16" t="s">
        <v>32</v>
      </c>
      <c r="Q1020" s="16" t="s">
        <v>32</v>
      </c>
      <c r="R1020" s="16">
        <v>5.8113271894999965</v>
      </c>
      <c r="S1020" s="16">
        <v>48.907388137356918</v>
      </c>
      <c r="T1020" s="31" t="s">
        <v>481</v>
      </c>
    </row>
    <row r="1021" spans="1:20" x14ac:dyDescent="0.25">
      <c r="A1021" s="16">
        <v>1018</v>
      </c>
      <c r="B1021" s="16">
        <v>6063704.8200000003</v>
      </c>
      <c r="C1021" s="16">
        <v>577449.02</v>
      </c>
      <c r="D1021" s="27" t="s">
        <v>424</v>
      </c>
      <c r="E1021" s="15">
        <v>42899</v>
      </c>
      <c r="F1021" s="16" t="s">
        <v>32</v>
      </c>
      <c r="G1021" s="19" t="s">
        <v>56</v>
      </c>
      <c r="H1021" s="16" t="s">
        <v>480</v>
      </c>
      <c r="I1021" s="16" t="s">
        <v>32</v>
      </c>
      <c r="J1021" s="16" t="s">
        <v>32</v>
      </c>
      <c r="K1021" s="16" t="s">
        <v>32</v>
      </c>
      <c r="L1021" s="16" t="s">
        <v>32</v>
      </c>
      <c r="M1021" s="16" t="s">
        <v>32</v>
      </c>
      <c r="N1021" s="16" t="s">
        <v>32</v>
      </c>
      <c r="O1021" s="16" t="s">
        <v>32</v>
      </c>
      <c r="P1021" s="16" t="s">
        <v>32</v>
      </c>
      <c r="Q1021" s="16" t="s">
        <v>32</v>
      </c>
      <c r="R1021" s="16">
        <v>5.8113271894999965</v>
      </c>
      <c r="S1021" s="16">
        <v>96.637506834335682</v>
      </c>
      <c r="T1021" s="31" t="s">
        <v>481</v>
      </c>
    </row>
    <row r="1022" spans="1:20" x14ac:dyDescent="0.25">
      <c r="A1022" s="16">
        <v>1019</v>
      </c>
      <c r="B1022" s="16">
        <v>6063824.1299999999</v>
      </c>
      <c r="C1022" s="16">
        <v>577355.35</v>
      </c>
      <c r="D1022" s="27" t="s">
        <v>424</v>
      </c>
      <c r="E1022" s="15">
        <v>42899</v>
      </c>
      <c r="F1022" s="16" t="s">
        <v>32</v>
      </c>
      <c r="G1022" s="19" t="s">
        <v>56</v>
      </c>
      <c r="H1022" s="16" t="s">
        <v>480</v>
      </c>
      <c r="I1022" s="16" t="s">
        <v>32</v>
      </c>
      <c r="J1022" s="16" t="s">
        <v>32</v>
      </c>
      <c r="K1022" s="16" t="s">
        <v>32</v>
      </c>
      <c r="L1022" s="16" t="s">
        <v>32</v>
      </c>
      <c r="M1022" s="16" t="s">
        <v>32</v>
      </c>
      <c r="N1022" s="16" t="s">
        <v>32</v>
      </c>
      <c r="O1022" s="16" t="s">
        <v>32</v>
      </c>
      <c r="P1022" s="16" t="s">
        <v>32</v>
      </c>
      <c r="Q1022" s="16" t="s">
        <v>32</v>
      </c>
      <c r="R1022" s="16">
        <v>5.9616107015200015</v>
      </c>
      <c r="S1022" s="16">
        <v>62.385729110045958</v>
      </c>
      <c r="T1022" s="31" t="s">
        <v>481</v>
      </c>
    </row>
    <row r="1023" spans="1:20" x14ac:dyDescent="0.25">
      <c r="A1023" s="16">
        <v>1020</v>
      </c>
      <c r="B1023" s="16">
        <v>6063921.5700000003</v>
      </c>
      <c r="C1023" s="16">
        <v>577247.27</v>
      </c>
      <c r="D1023" s="27" t="s">
        <v>424</v>
      </c>
      <c r="E1023" s="15">
        <v>42899</v>
      </c>
      <c r="F1023" s="16" t="s">
        <v>32</v>
      </c>
      <c r="G1023" s="19" t="s">
        <v>56</v>
      </c>
      <c r="H1023" s="16" t="s">
        <v>480</v>
      </c>
      <c r="I1023" s="16" t="s">
        <v>32</v>
      </c>
      <c r="J1023" s="16" t="s">
        <v>32</v>
      </c>
      <c r="K1023" s="16" t="s">
        <v>32</v>
      </c>
      <c r="L1023" s="16" t="s">
        <v>32</v>
      </c>
      <c r="M1023" s="16" t="s">
        <v>32</v>
      </c>
      <c r="N1023" s="16" t="s">
        <v>32</v>
      </c>
      <c r="O1023" s="16" t="s">
        <v>32</v>
      </c>
      <c r="P1023" s="16" t="s">
        <v>32</v>
      </c>
      <c r="Q1023" s="16" t="s">
        <v>32</v>
      </c>
      <c r="R1023" s="16">
        <v>5.9616107015200015</v>
      </c>
      <c r="S1023" s="16">
        <v>143.46055430910423</v>
      </c>
      <c r="T1023" s="31" t="s">
        <v>481</v>
      </c>
    </row>
    <row r="1024" spans="1:20" x14ac:dyDescent="0.25">
      <c r="A1024" s="16">
        <v>1021</v>
      </c>
      <c r="B1024" s="16">
        <v>6063999.2199999997</v>
      </c>
      <c r="C1024" s="16">
        <v>577114.86</v>
      </c>
      <c r="D1024" s="27" t="s">
        <v>424</v>
      </c>
      <c r="E1024" s="15">
        <v>42899</v>
      </c>
      <c r="F1024" s="16" t="s">
        <v>32</v>
      </c>
      <c r="G1024" s="19" t="s">
        <v>56</v>
      </c>
      <c r="H1024" s="16" t="s">
        <v>480</v>
      </c>
      <c r="I1024" s="16" t="s">
        <v>32</v>
      </c>
      <c r="J1024" s="16" t="s">
        <v>32</v>
      </c>
      <c r="K1024" s="16" t="s">
        <v>32</v>
      </c>
      <c r="L1024" s="16" t="s">
        <v>32</v>
      </c>
      <c r="M1024" s="16" t="s">
        <v>32</v>
      </c>
      <c r="N1024" s="16" t="s">
        <v>32</v>
      </c>
      <c r="O1024" s="16" t="s">
        <v>32</v>
      </c>
      <c r="P1024" s="16" t="s">
        <v>32</v>
      </c>
      <c r="Q1024" s="16" t="s">
        <v>32</v>
      </c>
      <c r="R1024" s="16">
        <v>5.9616107015200015</v>
      </c>
      <c r="S1024" s="16">
        <v>133.56337109889162</v>
      </c>
      <c r="T1024" s="31" t="s">
        <v>481</v>
      </c>
    </row>
    <row r="1025" spans="1:20" x14ac:dyDescent="0.25">
      <c r="A1025" s="16">
        <v>1022</v>
      </c>
      <c r="B1025" s="16">
        <v>6064063.8600000003</v>
      </c>
      <c r="C1025" s="16">
        <v>576982.68000000005</v>
      </c>
      <c r="D1025" s="27" t="s">
        <v>424</v>
      </c>
      <c r="E1025" s="15">
        <v>42899</v>
      </c>
      <c r="F1025" s="16" t="s">
        <v>32</v>
      </c>
      <c r="G1025" s="19" t="s">
        <v>56</v>
      </c>
      <c r="H1025" s="16" t="s">
        <v>480</v>
      </c>
      <c r="I1025" s="16" t="s">
        <v>32</v>
      </c>
      <c r="J1025" s="16" t="s">
        <v>32</v>
      </c>
      <c r="K1025" s="16" t="s">
        <v>32</v>
      </c>
      <c r="L1025" s="16" t="s">
        <v>32</v>
      </c>
      <c r="M1025" s="16" t="s">
        <v>32</v>
      </c>
      <c r="N1025" s="16" t="s">
        <v>32</v>
      </c>
      <c r="O1025" s="16" t="s">
        <v>32</v>
      </c>
      <c r="P1025" s="16" t="s">
        <v>32</v>
      </c>
      <c r="Q1025" s="16" t="s">
        <v>32</v>
      </c>
      <c r="R1025" s="16">
        <v>5.9616107015200015</v>
      </c>
      <c r="S1025" s="16">
        <v>37.484381507705123</v>
      </c>
      <c r="T1025" s="31" t="s">
        <v>481</v>
      </c>
    </row>
    <row r="1026" spans="1:20" x14ac:dyDescent="0.25">
      <c r="A1026" s="16">
        <v>1023</v>
      </c>
      <c r="B1026" s="16">
        <v>6064135.29</v>
      </c>
      <c r="C1026" s="16">
        <v>576849.28</v>
      </c>
      <c r="D1026" s="27" t="s">
        <v>424</v>
      </c>
      <c r="E1026" s="15">
        <v>42899</v>
      </c>
      <c r="F1026" s="16" t="s">
        <v>32</v>
      </c>
      <c r="G1026" s="19" t="s">
        <v>56</v>
      </c>
      <c r="H1026" s="16" t="s">
        <v>480</v>
      </c>
      <c r="I1026" s="16" t="s">
        <v>32</v>
      </c>
      <c r="J1026" s="16" t="s">
        <v>32</v>
      </c>
      <c r="K1026" s="16" t="s">
        <v>32</v>
      </c>
      <c r="L1026" s="16" t="s">
        <v>32</v>
      </c>
      <c r="M1026" s="16" t="s">
        <v>32</v>
      </c>
      <c r="N1026" s="16" t="s">
        <v>32</v>
      </c>
      <c r="O1026" s="16" t="s">
        <v>32</v>
      </c>
      <c r="P1026" s="16" t="s">
        <v>32</v>
      </c>
      <c r="Q1026" s="16" t="s">
        <v>32</v>
      </c>
      <c r="R1026" s="16">
        <v>12.293468282853336</v>
      </c>
      <c r="S1026" s="16">
        <v>62.739259889408764</v>
      </c>
      <c r="T1026" s="31" t="s">
        <v>481</v>
      </c>
    </row>
    <row r="1027" spans="1:20" x14ac:dyDescent="0.25">
      <c r="A1027" s="16">
        <v>1024</v>
      </c>
      <c r="B1027" s="16">
        <v>6064188.7800000003</v>
      </c>
      <c r="C1027" s="16">
        <v>576741.03</v>
      </c>
      <c r="D1027" s="27" t="s">
        <v>424</v>
      </c>
      <c r="E1027" s="15">
        <v>42899</v>
      </c>
      <c r="F1027" s="16" t="s">
        <v>32</v>
      </c>
      <c r="G1027" s="19" t="s">
        <v>56</v>
      </c>
      <c r="H1027" s="16" t="s">
        <v>480</v>
      </c>
      <c r="I1027" s="16" t="s">
        <v>32</v>
      </c>
      <c r="J1027" s="16" t="s">
        <v>32</v>
      </c>
      <c r="K1027" s="16" t="s">
        <v>32</v>
      </c>
      <c r="L1027" s="16" t="s">
        <v>32</v>
      </c>
      <c r="M1027" s="16" t="s">
        <v>32</v>
      </c>
      <c r="N1027" s="16" t="s">
        <v>32</v>
      </c>
      <c r="O1027" s="16" t="s">
        <v>32</v>
      </c>
      <c r="P1027" s="16" t="s">
        <v>32</v>
      </c>
      <c r="Q1027" s="16" t="s">
        <v>32</v>
      </c>
      <c r="R1027" s="16">
        <v>12.293468282853336</v>
      </c>
      <c r="S1027" s="16">
        <v>78.578775229677518</v>
      </c>
      <c r="T1027" s="31" t="s">
        <v>481</v>
      </c>
    </row>
    <row r="1028" spans="1:20" x14ac:dyDescent="0.25">
      <c r="A1028" s="16">
        <v>1025</v>
      </c>
      <c r="B1028" s="16">
        <v>6064273.5</v>
      </c>
      <c r="C1028" s="16">
        <v>576583.74</v>
      </c>
      <c r="D1028" s="27" t="s">
        <v>424</v>
      </c>
      <c r="E1028" s="15">
        <v>42899</v>
      </c>
      <c r="F1028" s="16" t="s">
        <v>32</v>
      </c>
      <c r="G1028" s="19" t="s">
        <v>56</v>
      </c>
      <c r="H1028" s="16" t="s">
        <v>480</v>
      </c>
      <c r="I1028" s="16" t="s">
        <v>32</v>
      </c>
      <c r="J1028" s="16" t="s">
        <v>32</v>
      </c>
      <c r="K1028" s="16" t="s">
        <v>32</v>
      </c>
      <c r="L1028" s="16" t="s">
        <v>32</v>
      </c>
      <c r="M1028" s="16" t="s">
        <v>32</v>
      </c>
      <c r="N1028" s="16" t="s">
        <v>32</v>
      </c>
      <c r="O1028" s="16" t="s">
        <v>32</v>
      </c>
      <c r="P1028" s="16" t="s">
        <v>32</v>
      </c>
      <c r="Q1028" s="16" t="s">
        <v>32</v>
      </c>
      <c r="R1028" s="16">
        <v>12.293468282853336</v>
      </c>
      <c r="S1028" s="16">
        <v>41.47171416418545</v>
      </c>
      <c r="T1028" s="31" t="s">
        <v>481</v>
      </c>
    </row>
    <row r="1029" spans="1:20" x14ac:dyDescent="0.25">
      <c r="A1029" s="16">
        <v>1026</v>
      </c>
      <c r="B1029" s="16">
        <v>6064338.5899999999</v>
      </c>
      <c r="C1029" s="16">
        <v>576449.06000000006</v>
      </c>
      <c r="D1029" s="27" t="s">
        <v>424</v>
      </c>
      <c r="E1029" s="15">
        <v>42899</v>
      </c>
      <c r="F1029" s="16" t="s">
        <v>32</v>
      </c>
      <c r="G1029" s="19" t="s">
        <v>56</v>
      </c>
      <c r="H1029" s="16" t="s">
        <v>480</v>
      </c>
      <c r="I1029" s="16" t="s">
        <v>32</v>
      </c>
      <c r="J1029" s="16" t="s">
        <v>32</v>
      </c>
      <c r="K1029" s="16" t="s">
        <v>32</v>
      </c>
      <c r="L1029" s="16" t="s">
        <v>32</v>
      </c>
      <c r="M1029" s="16" t="s">
        <v>32</v>
      </c>
      <c r="N1029" s="16" t="s">
        <v>32</v>
      </c>
      <c r="O1029" s="16" t="s">
        <v>32</v>
      </c>
      <c r="P1029" s="16" t="s">
        <v>32</v>
      </c>
      <c r="Q1029" s="16" t="s">
        <v>32</v>
      </c>
      <c r="R1029" s="16">
        <v>12.293468282853336</v>
      </c>
      <c r="S1029" s="16">
        <v>73.269398524969574</v>
      </c>
      <c r="T1029" s="31" t="s">
        <v>481</v>
      </c>
    </row>
    <row r="1030" spans="1:20" x14ac:dyDescent="0.25">
      <c r="A1030" s="16">
        <v>1027</v>
      </c>
      <c r="B1030" s="16">
        <v>6064397.7300000004</v>
      </c>
      <c r="C1030" s="16">
        <v>576311.77</v>
      </c>
      <c r="D1030" s="27" t="s">
        <v>424</v>
      </c>
      <c r="E1030" s="15">
        <v>42899</v>
      </c>
      <c r="F1030" s="16" t="s">
        <v>32</v>
      </c>
      <c r="G1030" s="19" t="s">
        <v>56</v>
      </c>
      <c r="H1030" s="16" t="s">
        <v>480</v>
      </c>
      <c r="I1030" s="16" t="s">
        <v>32</v>
      </c>
      <c r="J1030" s="16" t="s">
        <v>32</v>
      </c>
      <c r="K1030" s="16" t="s">
        <v>32</v>
      </c>
      <c r="L1030" s="16" t="s">
        <v>32</v>
      </c>
      <c r="M1030" s="16" t="s">
        <v>32</v>
      </c>
      <c r="N1030" s="16" t="s">
        <v>32</v>
      </c>
      <c r="O1030" s="16" t="s">
        <v>32</v>
      </c>
      <c r="P1030" s="16" t="s">
        <v>32</v>
      </c>
      <c r="Q1030" s="16" t="s">
        <v>32</v>
      </c>
      <c r="R1030" s="16">
        <v>12.293468282853336</v>
      </c>
      <c r="S1030" s="16">
        <v>76.455024547794309</v>
      </c>
      <c r="T1030" s="31" t="s">
        <v>481</v>
      </c>
    </row>
    <row r="1031" spans="1:20" x14ac:dyDescent="0.25">
      <c r="A1031" s="16">
        <v>1028</v>
      </c>
      <c r="B1031" s="16">
        <v>6064421.1600000001</v>
      </c>
      <c r="C1031" s="16">
        <v>576167.59</v>
      </c>
      <c r="D1031" s="27" t="s">
        <v>424</v>
      </c>
      <c r="E1031" s="15">
        <v>42899</v>
      </c>
      <c r="F1031" s="16" t="s">
        <v>32</v>
      </c>
      <c r="G1031" s="19" t="s">
        <v>56</v>
      </c>
      <c r="H1031" s="16" t="s">
        <v>480</v>
      </c>
      <c r="I1031" s="16" t="s">
        <v>32</v>
      </c>
      <c r="J1031" s="16" t="s">
        <v>32</v>
      </c>
      <c r="K1031" s="16" t="s">
        <v>32</v>
      </c>
      <c r="L1031" s="16" t="s">
        <v>32</v>
      </c>
      <c r="M1031" s="16" t="s">
        <v>32</v>
      </c>
      <c r="N1031" s="16" t="s">
        <v>32</v>
      </c>
      <c r="O1031" s="16" t="s">
        <v>32</v>
      </c>
      <c r="P1031" s="16" t="s">
        <v>32</v>
      </c>
      <c r="Q1031" s="16" t="s">
        <v>32</v>
      </c>
      <c r="R1031" s="16">
        <v>12.293468282853336</v>
      </c>
      <c r="S1031" s="16">
        <v>81.649077696433849</v>
      </c>
      <c r="T1031" s="31" t="s">
        <v>481</v>
      </c>
    </row>
    <row r="1032" spans="1:20" x14ac:dyDescent="0.25">
      <c r="A1032" s="16">
        <v>1029</v>
      </c>
      <c r="B1032" s="16">
        <v>6064421.2699999996</v>
      </c>
      <c r="C1032" s="16">
        <v>576016.07999999996</v>
      </c>
      <c r="D1032" s="27" t="s">
        <v>424</v>
      </c>
      <c r="E1032" s="15">
        <v>42899</v>
      </c>
      <c r="F1032" s="16" t="s">
        <v>32</v>
      </c>
      <c r="G1032" s="19" t="s">
        <v>56</v>
      </c>
      <c r="H1032" s="16" t="s">
        <v>480</v>
      </c>
      <c r="I1032" s="16" t="s">
        <v>32</v>
      </c>
      <c r="J1032" s="16" t="s">
        <v>32</v>
      </c>
      <c r="K1032" s="16" t="s">
        <v>32</v>
      </c>
      <c r="L1032" s="16" t="s">
        <v>32</v>
      </c>
      <c r="M1032" s="16" t="s">
        <v>32</v>
      </c>
      <c r="N1032" s="16" t="s">
        <v>32</v>
      </c>
      <c r="O1032" s="16" t="s">
        <v>32</v>
      </c>
      <c r="P1032" s="16" t="s">
        <v>32</v>
      </c>
      <c r="Q1032" s="16" t="s">
        <v>32</v>
      </c>
      <c r="R1032" s="16">
        <v>12.293468282853336</v>
      </c>
      <c r="S1032" s="16">
        <v>71.448395280716539</v>
      </c>
      <c r="T1032" s="31" t="s">
        <v>481</v>
      </c>
    </row>
    <row r="1033" spans="1:20" x14ac:dyDescent="0.25">
      <c r="A1033" s="16">
        <v>1030</v>
      </c>
      <c r="B1033" s="16">
        <v>6064419.0099999998</v>
      </c>
      <c r="C1033" s="16">
        <v>575868.84</v>
      </c>
      <c r="D1033" s="27" t="s">
        <v>424</v>
      </c>
      <c r="E1033" s="15">
        <v>42899</v>
      </c>
      <c r="F1033" s="16" t="s">
        <v>32</v>
      </c>
      <c r="G1033" s="19" t="s">
        <v>56</v>
      </c>
      <c r="H1033" s="16" t="s">
        <v>480</v>
      </c>
      <c r="I1033" s="16" t="s">
        <v>32</v>
      </c>
      <c r="J1033" s="16" t="s">
        <v>32</v>
      </c>
      <c r="K1033" s="16" t="s">
        <v>32</v>
      </c>
      <c r="L1033" s="16" t="s">
        <v>32</v>
      </c>
      <c r="M1033" s="16" t="s">
        <v>32</v>
      </c>
      <c r="N1033" s="16" t="s">
        <v>32</v>
      </c>
      <c r="O1033" s="16" t="s">
        <v>32</v>
      </c>
      <c r="P1033" s="16" t="s">
        <v>32</v>
      </c>
      <c r="Q1033" s="16" t="s">
        <v>32</v>
      </c>
      <c r="R1033" s="16">
        <v>12.293468282853336</v>
      </c>
      <c r="S1033" s="16">
        <v>95.433986917909706</v>
      </c>
      <c r="T1033" s="31" t="s">
        <v>481</v>
      </c>
    </row>
    <row r="1034" spans="1:20" x14ac:dyDescent="0.25">
      <c r="A1034" s="16">
        <v>1031</v>
      </c>
      <c r="B1034" s="16">
        <v>6064420.54</v>
      </c>
      <c r="C1034" s="16">
        <v>575716.74</v>
      </c>
      <c r="D1034" s="27" t="s">
        <v>424</v>
      </c>
      <c r="E1034" s="15">
        <v>42899</v>
      </c>
      <c r="F1034" s="16" t="s">
        <v>32</v>
      </c>
      <c r="G1034" s="19" t="s">
        <v>56</v>
      </c>
      <c r="H1034" s="16" t="s">
        <v>480</v>
      </c>
      <c r="I1034" s="16" t="s">
        <v>32</v>
      </c>
      <c r="J1034" s="16" t="s">
        <v>32</v>
      </c>
      <c r="K1034" s="16" t="s">
        <v>32</v>
      </c>
      <c r="L1034" s="16" t="s">
        <v>32</v>
      </c>
      <c r="M1034" s="16" t="s">
        <v>32</v>
      </c>
      <c r="N1034" s="16" t="s">
        <v>32</v>
      </c>
      <c r="O1034" s="16" t="s">
        <v>32</v>
      </c>
      <c r="P1034" s="16" t="s">
        <v>32</v>
      </c>
      <c r="Q1034" s="16" t="s">
        <v>32</v>
      </c>
      <c r="R1034" s="16">
        <v>12.293468282853336</v>
      </c>
      <c r="S1034" s="16">
        <v>99.816282048509223</v>
      </c>
      <c r="T1034" s="31" t="s">
        <v>481</v>
      </c>
    </row>
    <row r="1035" spans="1:20" x14ac:dyDescent="0.25">
      <c r="A1035" s="16">
        <v>1032</v>
      </c>
      <c r="B1035" s="16">
        <v>6064418.4500000002</v>
      </c>
      <c r="C1035" s="16">
        <v>575568.77</v>
      </c>
      <c r="D1035" s="27" t="s">
        <v>424</v>
      </c>
      <c r="E1035" s="15">
        <v>42899</v>
      </c>
      <c r="F1035" s="16" t="s">
        <v>32</v>
      </c>
      <c r="G1035" s="19" t="s">
        <v>56</v>
      </c>
      <c r="H1035" s="16" t="s">
        <v>480</v>
      </c>
      <c r="I1035" s="16" t="s">
        <v>32</v>
      </c>
      <c r="J1035" s="16" t="s">
        <v>32</v>
      </c>
      <c r="K1035" s="16" t="s">
        <v>32</v>
      </c>
      <c r="L1035" s="16" t="s">
        <v>32</v>
      </c>
      <c r="M1035" s="16" t="s">
        <v>32</v>
      </c>
      <c r="N1035" s="16" t="s">
        <v>32</v>
      </c>
      <c r="O1035" s="16" t="s">
        <v>32</v>
      </c>
      <c r="P1035" s="16" t="s">
        <v>32</v>
      </c>
      <c r="Q1035" s="16" t="s">
        <v>32</v>
      </c>
      <c r="R1035" s="16">
        <v>12.293468282853336</v>
      </c>
      <c r="S1035" s="16">
        <v>52.327527454468111</v>
      </c>
      <c r="T1035" s="31" t="s">
        <v>481</v>
      </c>
    </row>
    <row r="1036" spans="1:20" x14ac:dyDescent="0.25">
      <c r="A1036" s="16">
        <v>1033</v>
      </c>
      <c r="B1036" s="16">
        <v>6064425.7999999998</v>
      </c>
      <c r="C1036" s="16">
        <v>575417.53</v>
      </c>
      <c r="D1036" s="27" t="s">
        <v>424</v>
      </c>
      <c r="E1036" s="15">
        <v>42899</v>
      </c>
      <c r="F1036" s="16" t="s">
        <v>32</v>
      </c>
      <c r="G1036" s="19" t="s">
        <v>56</v>
      </c>
      <c r="H1036" s="16" t="s">
        <v>480</v>
      </c>
      <c r="I1036" s="16" t="s">
        <v>32</v>
      </c>
      <c r="J1036" s="16" t="s">
        <v>32</v>
      </c>
      <c r="K1036" s="16" t="s">
        <v>32</v>
      </c>
      <c r="L1036" s="16" t="s">
        <v>32</v>
      </c>
      <c r="M1036" s="16" t="s">
        <v>32</v>
      </c>
      <c r="N1036" s="16" t="s">
        <v>32</v>
      </c>
      <c r="O1036" s="16" t="s">
        <v>32</v>
      </c>
      <c r="P1036" s="16" t="s">
        <v>32</v>
      </c>
      <c r="Q1036" s="16" t="s">
        <v>32</v>
      </c>
      <c r="R1036" s="16">
        <v>12.369754152379986</v>
      </c>
      <c r="S1036" s="16">
        <v>54.167162414055433</v>
      </c>
      <c r="T1036" s="31" t="s">
        <v>481</v>
      </c>
    </row>
    <row r="1037" spans="1:20" x14ac:dyDescent="0.25">
      <c r="A1037" s="16">
        <v>1034</v>
      </c>
      <c r="B1037" s="16">
        <v>6064417.7300000004</v>
      </c>
      <c r="C1037" s="16">
        <v>575270.94999999995</v>
      </c>
      <c r="D1037" s="27" t="s">
        <v>424</v>
      </c>
      <c r="E1037" s="15">
        <v>42899</v>
      </c>
      <c r="F1037" s="16" t="s">
        <v>32</v>
      </c>
      <c r="G1037" s="19" t="s">
        <v>56</v>
      </c>
      <c r="H1037" s="16" t="s">
        <v>480</v>
      </c>
      <c r="I1037" s="16" t="s">
        <v>32</v>
      </c>
      <c r="J1037" s="16" t="s">
        <v>32</v>
      </c>
      <c r="K1037" s="16" t="s">
        <v>32</v>
      </c>
      <c r="L1037" s="16" t="s">
        <v>32</v>
      </c>
      <c r="M1037" s="16" t="s">
        <v>32</v>
      </c>
      <c r="N1037" s="16" t="s">
        <v>32</v>
      </c>
      <c r="O1037" s="16" t="s">
        <v>32</v>
      </c>
      <c r="P1037" s="16" t="s">
        <v>32</v>
      </c>
      <c r="Q1037" s="16" t="s">
        <v>32</v>
      </c>
      <c r="R1037" s="16">
        <v>12.369754152379986</v>
      </c>
      <c r="S1037" s="16">
        <v>74.242223768372639</v>
      </c>
      <c r="T1037" s="31" t="s">
        <v>481</v>
      </c>
    </row>
    <row r="1038" spans="1:20" x14ac:dyDescent="0.25">
      <c r="A1038" s="16">
        <v>1035</v>
      </c>
      <c r="B1038" s="16">
        <v>6064409.6100000003</v>
      </c>
      <c r="C1038" s="16">
        <v>575117.87</v>
      </c>
      <c r="D1038" s="27" t="s">
        <v>424</v>
      </c>
      <c r="E1038" s="15">
        <v>42899</v>
      </c>
      <c r="F1038" s="16" t="s">
        <v>32</v>
      </c>
      <c r="G1038" s="19" t="s">
        <v>56</v>
      </c>
      <c r="H1038" s="16" t="s">
        <v>480</v>
      </c>
      <c r="I1038" s="16" t="s">
        <v>32</v>
      </c>
      <c r="J1038" s="16" t="s">
        <v>32</v>
      </c>
      <c r="K1038" s="16" t="s">
        <v>32</v>
      </c>
      <c r="L1038" s="16" t="s">
        <v>32</v>
      </c>
      <c r="M1038" s="16" t="s">
        <v>32</v>
      </c>
      <c r="N1038" s="16" t="s">
        <v>32</v>
      </c>
      <c r="O1038" s="16" t="s">
        <v>32</v>
      </c>
      <c r="P1038" s="16" t="s">
        <v>32</v>
      </c>
      <c r="Q1038" s="16" t="s">
        <v>32</v>
      </c>
      <c r="R1038" s="16">
        <v>12.369754152379986</v>
      </c>
      <c r="S1038" s="16">
        <v>143.78985123411152</v>
      </c>
      <c r="T1038" s="31" t="s">
        <v>481</v>
      </c>
    </row>
    <row r="1039" spans="1:20" x14ac:dyDescent="0.25">
      <c r="A1039" s="16">
        <v>1036</v>
      </c>
      <c r="B1039" s="16">
        <v>6064412.5499999998</v>
      </c>
      <c r="C1039" s="16">
        <v>574970.82999999996</v>
      </c>
      <c r="D1039" s="27" t="s">
        <v>424</v>
      </c>
      <c r="E1039" s="15">
        <v>42899</v>
      </c>
      <c r="F1039" s="16" t="s">
        <v>32</v>
      </c>
      <c r="G1039" s="19" t="s">
        <v>56</v>
      </c>
      <c r="H1039" s="16" t="s">
        <v>480</v>
      </c>
      <c r="I1039" s="16" t="s">
        <v>32</v>
      </c>
      <c r="J1039" s="16" t="s">
        <v>32</v>
      </c>
      <c r="K1039" s="16" t="s">
        <v>32</v>
      </c>
      <c r="L1039" s="16" t="s">
        <v>32</v>
      </c>
      <c r="M1039" s="16" t="s">
        <v>32</v>
      </c>
      <c r="N1039" s="16" t="s">
        <v>32</v>
      </c>
      <c r="O1039" s="16" t="s">
        <v>32</v>
      </c>
      <c r="P1039" s="16" t="s">
        <v>32</v>
      </c>
      <c r="Q1039" s="16" t="s">
        <v>32</v>
      </c>
      <c r="R1039" s="16">
        <v>12.369754152379986</v>
      </c>
      <c r="S1039" s="16">
        <v>102.87851007903066</v>
      </c>
      <c r="T1039" s="31" t="s">
        <v>481</v>
      </c>
    </row>
    <row r="1040" spans="1:20" x14ac:dyDescent="0.25">
      <c r="A1040" s="16">
        <v>1037</v>
      </c>
      <c r="B1040" s="16">
        <v>6064415.0999999996</v>
      </c>
      <c r="C1040" s="16">
        <v>574823.36</v>
      </c>
      <c r="D1040" s="27" t="s">
        <v>424</v>
      </c>
      <c r="E1040" s="15">
        <v>42899</v>
      </c>
      <c r="F1040" s="16" t="s">
        <v>32</v>
      </c>
      <c r="G1040" s="19" t="s">
        <v>56</v>
      </c>
      <c r="H1040" s="16" t="s">
        <v>480</v>
      </c>
      <c r="I1040" s="16" t="s">
        <v>32</v>
      </c>
      <c r="J1040" s="16" t="s">
        <v>32</v>
      </c>
      <c r="K1040" s="16" t="s">
        <v>32</v>
      </c>
      <c r="L1040" s="16" t="s">
        <v>32</v>
      </c>
      <c r="M1040" s="16" t="s">
        <v>32</v>
      </c>
      <c r="N1040" s="16" t="s">
        <v>32</v>
      </c>
      <c r="O1040" s="16" t="s">
        <v>32</v>
      </c>
      <c r="P1040" s="16" t="s">
        <v>32</v>
      </c>
      <c r="Q1040" s="16" t="s">
        <v>32</v>
      </c>
      <c r="R1040" s="16">
        <v>12.369754152379986</v>
      </c>
      <c r="S1040" s="16">
        <v>84.024675600935964</v>
      </c>
      <c r="T1040" s="31" t="s">
        <v>481</v>
      </c>
    </row>
    <row r="1041" spans="1:20" x14ac:dyDescent="0.25">
      <c r="A1041" s="16">
        <v>1038</v>
      </c>
      <c r="B1041" s="29">
        <v>6064409.9199999999</v>
      </c>
      <c r="C1041" s="29">
        <v>574839.61</v>
      </c>
      <c r="D1041" s="27" t="s">
        <v>424</v>
      </c>
      <c r="E1041" s="15">
        <v>42899</v>
      </c>
      <c r="F1041" s="16" t="s">
        <v>32</v>
      </c>
      <c r="G1041" s="19" t="s">
        <v>56</v>
      </c>
      <c r="H1041" s="16" t="s">
        <v>482</v>
      </c>
      <c r="I1041" s="16" t="s">
        <v>32</v>
      </c>
      <c r="J1041" s="16" t="s">
        <v>32</v>
      </c>
      <c r="K1041" s="16" t="s">
        <v>32</v>
      </c>
      <c r="L1041" s="16" t="s">
        <v>32</v>
      </c>
      <c r="M1041" s="16" t="s">
        <v>32</v>
      </c>
      <c r="N1041" s="16" t="s">
        <v>32</v>
      </c>
      <c r="O1041" s="16" t="s">
        <v>32</v>
      </c>
      <c r="P1041" s="16" t="s">
        <v>32</v>
      </c>
      <c r="Q1041" s="16" t="s">
        <v>32</v>
      </c>
      <c r="R1041" s="16">
        <v>253.42495329765768</v>
      </c>
      <c r="S1041" s="16">
        <v>126.87740430724766</v>
      </c>
      <c r="T1041" s="31" t="s">
        <v>481</v>
      </c>
    </row>
    <row r="1042" spans="1:20" x14ac:dyDescent="0.25">
      <c r="A1042" s="16">
        <v>1039</v>
      </c>
      <c r="B1042" s="29">
        <v>6064408.7699999996</v>
      </c>
      <c r="C1042" s="29">
        <v>574978.88</v>
      </c>
      <c r="D1042" s="27" t="s">
        <v>424</v>
      </c>
      <c r="E1042" s="15">
        <v>42899</v>
      </c>
      <c r="F1042" s="16" t="s">
        <v>32</v>
      </c>
      <c r="G1042" s="19" t="s">
        <v>56</v>
      </c>
      <c r="H1042" s="16" t="s">
        <v>482</v>
      </c>
      <c r="I1042" s="16" t="s">
        <v>32</v>
      </c>
      <c r="J1042" s="16" t="s">
        <v>32</v>
      </c>
      <c r="K1042" s="16" t="s">
        <v>32</v>
      </c>
      <c r="L1042" s="16" t="s">
        <v>32</v>
      </c>
      <c r="M1042" s="16" t="s">
        <v>32</v>
      </c>
      <c r="N1042" s="16" t="s">
        <v>32</v>
      </c>
      <c r="O1042" s="16" t="s">
        <v>32</v>
      </c>
      <c r="P1042" s="16" t="s">
        <v>32</v>
      </c>
      <c r="Q1042" s="16" t="s">
        <v>32</v>
      </c>
      <c r="R1042" s="16">
        <v>292.17123985310764</v>
      </c>
      <c r="S1042" s="16">
        <v>166.16190385818189</v>
      </c>
      <c r="T1042" s="31" t="s">
        <v>481</v>
      </c>
    </row>
    <row r="1043" spans="1:20" x14ac:dyDescent="0.25">
      <c r="A1043" s="16">
        <v>1040</v>
      </c>
      <c r="B1043" s="29">
        <v>6064404.4199999999</v>
      </c>
      <c r="C1043" s="29">
        <v>575131.43999999994</v>
      </c>
      <c r="D1043" s="27" t="s">
        <v>424</v>
      </c>
      <c r="E1043" s="15">
        <v>42899</v>
      </c>
      <c r="F1043" s="16" t="s">
        <v>32</v>
      </c>
      <c r="G1043" s="19" t="s">
        <v>56</v>
      </c>
      <c r="H1043" s="16" t="s">
        <v>482</v>
      </c>
      <c r="I1043" s="16" t="s">
        <v>32</v>
      </c>
      <c r="J1043" s="16" t="s">
        <v>32</v>
      </c>
      <c r="K1043" s="16" t="s">
        <v>32</v>
      </c>
      <c r="L1043" s="16" t="s">
        <v>32</v>
      </c>
      <c r="M1043" s="16" t="s">
        <v>32</v>
      </c>
      <c r="N1043" s="16" t="s">
        <v>32</v>
      </c>
      <c r="O1043" s="16" t="s">
        <v>32</v>
      </c>
      <c r="P1043" s="16" t="s">
        <v>32</v>
      </c>
      <c r="Q1043" s="16" t="s">
        <v>32</v>
      </c>
      <c r="R1043" s="16">
        <v>171.40022025898028</v>
      </c>
      <c r="S1043" s="16">
        <v>52.220208260394919</v>
      </c>
      <c r="T1043" s="31" t="s">
        <v>481</v>
      </c>
    </row>
    <row r="1044" spans="1:20" x14ac:dyDescent="0.25">
      <c r="A1044" s="16">
        <v>1041</v>
      </c>
      <c r="B1044" s="29">
        <v>6064415.96</v>
      </c>
      <c r="C1044" s="29">
        <v>575278.13</v>
      </c>
      <c r="D1044" s="27" t="s">
        <v>424</v>
      </c>
      <c r="E1044" s="15">
        <v>42899</v>
      </c>
      <c r="F1044" s="16" t="s">
        <v>32</v>
      </c>
      <c r="G1044" s="19" t="s">
        <v>56</v>
      </c>
      <c r="H1044" s="16" t="s">
        <v>482</v>
      </c>
      <c r="I1044" s="16" t="s">
        <v>32</v>
      </c>
      <c r="J1044" s="16" t="s">
        <v>32</v>
      </c>
      <c r="K1044" s="16" t="s">
        <v>32</v>
      </c>
      <c r="L1044" s="16" t="s">
        <v>32</v>
      </c>
      <c r="M1044" s="16" t="s">
        <v>32</v>
      </c>
      <c r="N1044" s="16" t="s">
        <v>32</v>
      </c>
      <c r="O1044" s="16" t="s">
        <v>32</v>
      </c>
      <c r="P1044" s="16" t="s">
        <v>32</v>
      </c>
      <c r="Q1044" s="16" t="s">
        <v>32</v>
      </c>
      <c r="R1044" s="16">
        <v>264.49107387110996</v>
      </c>
      <c r="S1044" s="16">
        <v>136.50597136832445</v>
      </c>
      <c r="T1044" s="31" t="s">
        <v>481</v>
      </c>
    </row>
    <row r="1045" spans="1:20" x14ac:dyDescent="0.25">
      <c r="A1045" s="16">
        <v>1042</v>
      </c>
      <c r="B1045" s="29">
        <v>6064421.7000000002</v>
      </c>
      <c r="C1045" s="29">
        <v>575427.98</v>
      </c>
      <c r="D1045" s="27" t="s">
        <v>424</v>
      </c>
      <c r="E1045" s="15">
        <v>42899</v>
      </c>
      <c r="F1045" s="16" t="s">
        <v>32</v>
      </c>
      <c r="G1045" s="19" t="s">
        <v>56</v>
      </c>
      <c r="H1045" s="16" t="s">
        <v>482</v>
      </c>
      <c r="I1045" s="16" t="s">
        <v>32</v>
      </c>
      <c r="J1045" s="16" t="s">
        <v>32</v>
      </c>
      <c r="K1045" s="16" t="s">
        <v>32</v>
      </c>
      <c r="L1045" s="16" t="s">
        <v>32</v>
      </c>
      <c r="M1045" s="16" t="s">
        <v>32</v>
      </c>
      <c r="N1045" s="16" t="s">
        <v>32</v>
      </c>
      <c r="O1045" s="16" t="s">
        <v>32</v>
      </c>
      <c r="P1045" s="16" t="s">
        <v>32</v>
      </c>
      <c r="Q1045" s="16" t="s">
        <v>32</v>
      </c>
      <c r="R1045" s="16">
        <v>271.13025513072279</v>
      </c>
      <c r="S1045" s="16">
        <v>124.44590475575801</v>
      </c>
      <c r="T1045" s="31" t="s">
        <v>481</v>
      </c>
    </row>
    <row r="1046" spans="1:20" x14ac:dyDescent="0.25">
      <c r="A1046" s="16">
        <v>1043</v>
      </c>
      <c r="B1046" s="29">
        <v>6064392.7400000002</v>
      </c>
      <c r="C1046" s="29">
        <v>575573.92000000004</v>
      </c>
      <c r="D1046" s="27" t="s">
        <v>424</v>
      </c>
      <c r="E1046" s="15">
        <v>42899</v>
      </c>
      <c r="F1046" s="16" t="s">
        <v>32</v>
      </c>
      <c r="G1046" s="19" t="s">
        <v>56</v>
      </c>
      <c r="H1046" s="16" t="s">
        <v>482</v>
      </c>
      <c r="I1046" s="16" t="s">
        <v>32</v>
      </c>
      <c r="J1046" s="16" t="s">
        <v>32</v>
      </c>
      <c r="K1046" s="16" t="s">
        <v>32</v>
      </c>
      <c r="L1046" s="16" t="s">
        <v>32</v>
      </c>
      <c r="M1046" s="16" t="s">
        <v>32</v>
      </c>
      <c r="N1046" s="16" t="s">
        <v>32</v>
      </c>
      <c r="O1046" s="16" t="s">
        <v>32</v>
      </c>
      <c r="P1046" s="16" t="s">
        <v>32</v>
      </c>
      <c r="Q1046" s="16" t="s">
        <v>32</v>
      </c>
      <c r="R1046" s="16">
        <v>141.12001772551784</v>
      </c>
      <c r="S1046" s="16">
        <v>62.398723429793932</v>
      </c>
      <c r="T1046" s="31" t="s">
        <v>481</v>
      </c>
    </row>
    <row r="1047" spans="1:20" x14ac:dyDescent="0.25">
      <c r="A1047" s="16">
        <v>1044</v>
      </c>
      <c r="B1047" s="29">
        <v>6064399.9900000002</v>
      </c>
      <c r="C1047" s="29">
        <v>575721.84</v>
      </c>
      <c r="D1047" s="27" t="s">
        <v>424</v>
      </c>
      <c r="E1047" s="15">
        <v>42899</v>
      </c>
      <c r="F1047" s="16" t="s">
        <v>32</v>
      </c>
      <c r="G1047" s="19" t="s">
        <v>56</v>
      </c>
      <c r="H1047" s="16" t="s">
        <v>482</v>
      </c>
      <c r="I1047" s="16" t="s">
        <v>32</v>
      </c>
      <c r="J1047" s="16" t="s">
        <v>32</v>
      </c>
      <c r="K1047" s="16" t="s">
        <v>32</v>
      </c>
      <c r="L1047" s="16" t="s">
        <v>32</v>
      </c>
      <c r="M1047" s="16" t="s">
        <v>32</v>
      </c>
      <c r="N1047" s="16" t="s">
        <v>32</v>
      </c>
      <c r="O1047" s="16" t="s">
        <v>32</v>
      </c>
      <c r="P1047" s="16" t="s">
        <v>32</v>
      </c>
      <c r="Q1047" s="16" t="s">
        <v>32</v>
      </c>
      <c r="R1047" s="16">
        <v>139.83983509621061</v>
      </c>
      <c r="S1047" s="16">
        <v>58.321183086856898</v>
      </c>
      <c r="T1047" s="31" t="s">
        <v>481</v>
      </c>
    </row>
    <row r="1048" spans="1:20" x14ac:dyDescent="0.25">
      <c r="A1048" s="16">
        <v>1045</v>
      </c>
      <c r="B1048" s="29">
        <v>6064396.1100000003</v>
      </c>
      <c r="C1048" s="29">
        <v>575872.52</v>
      </c>
      <c r="D1048" s="27" t="s">
        <v>424</v>
      </c>
      <c r="E1048" s="15">
        <v>42899</v>
      </c>
      <c r="F1048" s="16" t="s">
        <v>32</v>
      </c>
      <c r="G1048" s="19" t="s">
        <v>56</v>
      </c>
      <c r="H1048" s="16" t="s">
        <v>482</v>
      </c>
      <c r="I1048" s="16" t="s">
        <v>32</v>
      </c>
      <c r="J1048" s="16" t="s">
        <v>32</v>
      </c>
      <c r="K1048" s="16" t="s">
        <v>32</v>
      </c>
      <c r="L1048" s="16" t="s">
        <v>32</v>
      </c>
      <c r="M1048" s="16" t="s">
        <v>32</v>
      </c>
      <c r="N1048" s="16" t="s">
        <v>32</v>
      </c>
      <c r="O1048" s="16" t="s">
        <v>32</v>
      </c>
      <c r="P1048" s="16" t="s">
        <v>32</v>
      </c>
      <c r="Q1048" s="16" t="s">
        <v>32</v>
      </c>
      <c r="R1048" s="16">
        <v>201.99087291674866</v>
      </c>
      <c r="S1048" s="16">
        <v>60.404082482816079</v>
      </c>
      <c r="T1048" s="31" t="s">
        <v>481</v>
      </c>
    </row>
    <row r="1049" spans="1:20" x14ac:dyDescent="0.25">
      <c r="A1049" s="16">
        <v>1046</v>
      </c>
      <c r="B1049" s="29">
        <v>6064397.7999999998</v>
      </c>
      <c r="C1049" s="29">
        <v>576021.04</v>
      </c>
      <c r="D1049" s="27" t="s">
        <v>424</v>
      </c>
      <c r="E1049" s="15">
        <v>42899</v>
      </c>
      <c r="F1049" s="16" t="s">
        <v>32</v>
      </c>
      <c r="G1049" s="19" t="s">
        <v>56</v>
      </c>
      <c r="H1049" s="16" t="s">
        <v>482</v>
      </c>
      <c r="I1049" s="16" t="s">
        <v>32</v>
      </c>
      <c r="J1049" s="16" t="s">
        <v>32</v>
      </c>
      <c r="K1049" s="16" t="s">
        <v>32</v>
      </c>
      <c r="L1049" s="16" t="s">
        <v>32</v>
      </c>
      <c r="M1049" s="16" t="s">
        <v>32</v>
      </c>
      <c r="N1049" s="16" t="s">
        <v>32</v>
      </c>
      <c r="O1049" s="16" t="s">
        <v>32</v>
      </c>
      <c r="P1049" s="16" t="s">
        <v>32</v>
      </c>
      <c r="Q1049" s="16" t="s">
        <v>32</v>
      </c>
      <c r="R1049" s="16">
        <v>188.40630638747143</v>
      </c>
      <c r="S1049" s="16">
        <v>89.438170249371311</v>
      </c>
      <c r="T1049" s="31" t="s">
        <v>481</v>
      </c>
    </row>
    <row r="1050" spans="1:20" x14ac:dyDescent="0.25">
      <c r="A1050" s="16">
        <v>1047</v>
      </c>
      <c r="B1050" s="29">
        <v>6064379.9299999997</v>
      </c>
      <c r="C1050" s="29">
        <v>576204.17000000004</v>
      </c>
      <c r="D1050" s="27" t="s">
        <v>424</v>
      </c>
      <c r="E1050" s="15">
        <v>42899</v>
      </c>
      <c r="F1050" s="16" t="s">
        <v>32</v>
      </c>
      <c r="G1050" s="19" t="s">
        <v>56</v>
      </c>
      <c r="H1050" s="16" t="s">
        <v>482</v>
      </c>
      <c r="I1050" s="16" t="s">
        <v>32</v>
      </c>
      <c r="J1050" s="16" t="s">
        <v>32</v>
      </c>
      <c r="K1050" s="16" t="s">
        <v>32</v>
      </c>
      <c r="L1050" s="16" t="s">
        <v>32</v>
      </c>
      <c r="M1050" s="16" t="s">
        <v>32</v>
      </c>
      <c r="N1050" s="16" t="s">
        <v>32</v>
      </c>
      <c r="O1050" s="16" t="s">
        <v>32</v>
      </c>
      <c r="P1050" s="16" t="s">
        <v>32</v>
      </c>
      <c r="Q1050" s="16" t="s">
        <v>32</v>
      </c>
      <c r="R1050" s="16">
        <v>6.012218761713326</v>
      </c>
      <c r="S1050" s="16">
        <v>56.158851086814522</v>
      </c>
      <c r="T1050" s="31" t="s">
        <v>481</v>
      </c>
    </row>
    <row r="1051" spans="1:20" x14ac:dyDescent="0.25">
      <c r="A1051" s="16">
        <v>1048</v>
      </c>
      <c r="B1051" s="29">
        <v>6064343.5800000001</v>
      </c>
      <c r="C1051" s="29">
        <v>576314.65</v>
      </c>
      <c r="D1051" s="27" t="s">
        <v>424</v>
      </c>
      <c r="E1051" s="15">
        <v>42899</v>
      </c>
      <c r="F1051" s="16" t="s">
        <v>32</v>
      </c>
      <c r="G1051" s="19" t="s">
        <v>56</v>
      </c>
      <c r="H1051" s="16" t="s">
        <v>482</v>
      </c>
      <c r="I1051" s="16" t="s">
        <v>32</v>
      </c>
      <c r="J1051" s="16" t="s">
        <v>32</v>
      </c>
      <c r="K1051" s="16" t="s">
        <v>32</v>
      </c>
      <c r="L1051" s="16" t="s">
        <v>32</v>
      </c>
      <c r="M1051" s="16" t="s">
        <v>32</v>
      </c>
      <c r="N1051" s="16" t="s">
        <v>32</v>
      </c>
      <c r="O1051" s="16" t="s">
        <v>32</v>
      </c>
      <c r="P1051" s="16" t="s">
        <v>32</v>
      </c>
      <c r="Q1051" s="16" t="s">
        <v>32</v>
      </c>
      <c r="R1051" s="16">
        <v>6.012218761713326</v>
      </c>
      <c r="S1051" s="16">
        <v>78.10872734846906</v>
      </c>
      <c r="T1051" s="31" t="s">
        <v>481</v>
      </c>
    </row>
    <row r="1052" spans="1:20" x14ac:dyDescent="0.25">
      <c r="A1052" s="16">
        <v>1049</v>
      </c>
      <c r="B1052" s="29">
        <v>6064278.1100000003</v>
      </c>
      <c r="C1052" s="29">
        <v>576449.81000000006</v>
      </c>
      <c r="D1052" s="27" t="s">
        <v>424</v>
      </c>
      <c r="E1052" s="15">
        <v>42899</v>
      </c>
      <c r="F1052" s="16" t="s">
        <v>32</v>
      </c>
      <c r="G1052" s="19" t="s">
        <v>56</v>
      </c>
      <c r="H1052" s="16" t="s">
        <v>482</v>
      </c>
      <c r="I1052" s="16" t="s">
        <v>32</v>
      </c>
      <c r="J1052" s="16" t="s">
        <v>32</v>
      </c>
      <c r="K1052" s="16" t="s">
        <v>32</v>
      </c>
      <c r="L1052" s="16" t="s">
        <v>32</v>
      </c>
      <c r="M1052" s="16" t="s">
        <v>32</v>
      </c>
      <c r="N1052" s="16" t="s">
        <v>32</v>
      </c>
      <c r="O1052" s="16" t="s">
        <v>32</v>
      </c>
      <c r="P1052" s="16" t="s">
        <v>32</v>
      </c>
      <c r="Q1052" s="16" t="s">
        <v>32</v>
      </c>
      <c r="R1052" s="16">
        <v>6.012218761713326</v>
      </c>
      <c r="S1052" s="16">
        <v>87.481774630285358</v>
      </c>
      <c r="T1052" s="31" t="s">
        <v>481</v>
      </c>
    </row>
    <row r="1053" spans="1:20" x14ac:dyDescent="0.25">
      <c r="A1053" s="16">
        <v>1050</v>
      </c>
      <c r="B1053" s="29">
        <v>6064212.7599999998</v>
      </c>
      <c r="C1053" s="29">
        <v>576583.85</v>
      </c>
      <c r="D1053" s="27" t="s">
        <v>424</v>
      </c>
      <c r="E1053" s="15">
        <v>42899</v>
      </c>
      <c r="F1053" s="16" t="s">
        <v>32</v>
      </c>
      <c r="G1053" s="19" t="s">
        <v>56</v>
      </c>
      <c r="H1053" s="16" t="s">
        <v>482</v>
      </c>
      <c r="I1053" s="16" t="s">
        <v>32</v>
      </c>
      <c r="J1053" s="16" t="s">
        <v>32</v>
      </c>
      <c r="K1053" s="16" t="s">
        <v>32</v>
      </c>
      <c r="L1053" s="16" t="s">
        <v>32</v>
      </c>
      <c r="M1053" s="16" t="s">
        <v>32</v>
      </c>
      <c r="N1053" s="16" t="s">
        <v>32</v>
      </c>
      <c r="O1053" s="16" t="s">
        <v>32</v>
      </c>
      <c r="P1053" s="16" t="s">
        <v>32</v>
      </c>
      <c r="Q1053" s="16" t="s">
        <v>32</v>
      </c>
      <c r="R1053" s="16">
        <v>6.012218761713326</v>
      </c>
      <c r="S1053" s="16">
        <v>64.387737745045499</v>
      </c>
      <c r="T1053" s="31" t="s">
        <v>481</v>
      </c>
    </row>
    <row r="1054" spans="1:20" x14ac:dyDescent="0.25">
      <c r="A1054" s="16">
        <v>1051</v>
      </c>
      <c r="B1054" s="29">
        <v>6064132.6799999997</v>
      </c>
      <c r="C1054" s="29">
        <v>576751.26</v>
      </c>
      <c r="D1054" s="27" t="s">
        <v>424</v>
      </c>
      <c r="E1054" s="15">
        <v>42899</v>
      </c>
      <c r="F1054" s="16" t="s">
        <v>32</v>
      </c>
      <c r="G1054" s="19" t="s">
        <v>56</v>
      </c>
      <c r="H1054" s="16" t="s">
        <v>482</v>
      </c>
      <c r="I1054" s="16" t="s">
        <v>32</v>
      </c>
      <c r="J1054" s="16" t="s">
        <v>32</v>
      </c>
      <c r="K1054" s="16" t="s">
        <v>32</v>
      </c>
      <c r="L1054" s="16" t="s">
        <v>32</v>
      </c>
      <c r="M1054" s="16" t="s">
        <v>32</v>
      </c>
      <c r="N1054" s="16" t="s">
        <v>32</v>
      </c>
      <c r="O1054" s="16" t="s">
        <v>32</v>
      </c>
      <c r="P1054" s="16" t="s">
        <v>32</v>
      </c>
      <c r="Q1054" s="16" t="s">
        <v>32</v>
      </c>
      <c r="R1054" s="16">
        <v>6.012218761713326</v>
      </c>
      <c r="S1054" s="16">
        <v>68.930674903721311</v>
      </c>
      <c r="T1054" s="31" t="s">
        <v>481</v>
      </c>
    </row>
    <row r="1055" spans="1:20" x14ac:dyDescent="0.25">
      <c r="A1055" s="16">
        <v>1052</v>
      </c>
      <c r="B1055" s="29">
        <v>6064087.8499999996</v>
      </c>
      <c r="C1055" s="29">
        <v>576853.72</v>
      </c>
      <c r="D1055" s="27" t="s">
        <v>424</v>
      </c>
      <c r="E1055" s="15">
        <v>42899</v>
      </c>
      <c r="F1055" s="16" t="s">
        <v>32</v>
      </c>
      <c r="G1055" s="19" t="s">
        <v>56</v>
      </c>
      <c r="H1055" s="16" t="s">
        <v>482</v>
      </c>
      <c r="I1055" s="16" t="s">
        <v>32</v>
      </c>
      <c r="J1055" s="16" t="s">
        <v>32</v>
      </c>
      <c r="K1055" s="16" t="s">
        <v>32</v>
      </c>
      <c r="L1055" s="16" t="s">
        <v>32</v>
      </c>
      <c r="M1055" s="16" t="s">
        <v>32</v>
      </c>
      <c r="N1055" s="16" t="s">
        <v>32</v>
      </c>
      <c r="O1055" s="16" t="s">
        <v>32</v>
      </c>
      <c r="P1055" s="16" t="s">
        <v>32</v>
      </c>
      <c r="Q1055" s="16" t="s">
        <v>32</v>
      </c>
      <c r="R1055" s="16">
        <v>5.9616107015200015</v>
      </c>
      <c r="S1055" s="16">
        <v>63.425491261880069</v>
      </c>
      <c r="T1055" s="31" t="s">
        <v>481</v>
      </c>
    </row>
    <row r="1056" spans="1:20" x14ac:dyDescent="0.25">
      <c r="A1056" s="16">
        <v>1053</v>
      </c>
      <c r="B1056" s="29">
        <v>6064015.3399999999</v>
      </c>
      <c r="C1056" s="29">
        <v>576987.09</v>
      </c>
      <c r="D1056" s="27" t="s">
        <v>424</v>
      </c>
      <c r="E1056" s="15">
        <v>42899</v>
      </c>
      <c r="F1056" s="16" t="s">
        <v>32</v>
      </c>
      <c r="G1056" s="19" t="s">
        <v>56</v>
      </c>
      <c r="H1056" s="16" t="s">
        <v>482</v>
      </c>
      <c r="I1056" s="16" t="s">
        <v>32</v>
      </c>
      <c r="J1056" s="16" t="s">
        <v>32</v>
      </c>
      <c r="K1056" s="16" t="s">
        <v>32</v>
      </c>
      <c r="L1056" s="16" t="s">
        <v>32</v>
      </c>
      <c r="M1056" s="16" t="s">
        <v>32</v>
      </c>
      <c r="N1056" s="16" t="s">
        <v>32</v>
      </c>
      <c r="O1056" s="16" t="s">
        <v>32</v>
      </c>
      <c r="P1056" s="16" t="s">
        <v>32</v>
      </c>
      <c r="Q1056" s="16" t="s">
        <v>32</v>
      </c>
      <c r="R1056" s="16">
        <v>5.9616107015200015</v>
      </c>
      <c r="S1056" s="16">
        <v>90.587255310287375</v>
      </c>
      <c r="T1056" s="31" t="s">
        <v>481</v>
      </c>
    </row>
    <row r="1057" spans="1:20" x14ac:dyDescent="0.25">
      <c r="A1057" s="16">
        <v>1054</v>
      </c>
      <c r="B1057" s="29">
        <v>6063949.9199999999</v>
      </c>
      <c r="C1057" s="29">
        <v>577122.29</v>
      </c>
      <c r="D1057" s="27" t="s">
        <v>424</v>
      </c>
      <c r="E1057" s="15">
        <v>42899</v>
      </c>
      <c r="F1057" s="16" t="s">
        <v>32</v>
      </c>
      <c r="G1057" s="19" t="s">
        <v>56</v>
      </c>
      <c r="H1057" s="16" t="s">
        <v>482</v>
      </c>
      <c r="I1057" s="16" t="s">
        <v>32</v>
      </c>
      <c r="J1057" s="16" t="s">
        <v>32</v>
      </c>
      <c r="K1057" s="16" t="s">
        <v>32</v>
      </c>
      <c r="L1057" s="16" t="s">
        <v>32</v>
      </c>
      <c r="M1057" s="16" t="s">
        <v>32</v>
      </c>
      <c r="N1057" s="16" t="s">
        <v>32</v>
      </c>
      <c r="O1057" s="16" t="s">
        <v>32</v>
      </c>
      <c r="P1057" s="16" t="s">
        <v>32</v>
      </c>
      <c r="Q1057" s="16" t="s">
        <v>32</v>
      </c>
      <c r="R1057" s="16">
        <v>5.9616107015200015</v>
      </c>
      <c r="S1057" s="16">
        <v>97.875885047896702</v>
      </c>
      <c r="T1057" s="31" t="s">
        <v>481</v>
      </c>
    </row>
    <row r="1058" spans="1:20" x14ac:dyDescent="0.25">
      <c r="A1058" s="16">
        <v>1055</v>
      </c>
      <c r="B1058" s="29">
        <v>6063868.2400000002</v>
      </c>
      <c r="C1058" s="29">
        <v>577247.02</v>
      </c>
      <c r="D1058" s="27" t="s">
        <v>424</v>
      </c>
      <c r="E1058" s="15">
        <v>42899</v>
      </c>
      <c r="F1058" s="16" t="s">
        <v>32</v>
      </c>
      <c r="G1058" s="19" t="s">
        <v>56</v>
      </c>
      <c r="H1058" s="16" t="s">
        <v>482</v>
      </c>
      <c r="I1058" s="16" t="s">
        <v>32</v>
      </c>
      <c r="J1058" s="16" t="s">
        <v>32</v>
      </c>
      <c r="K1058" s="16" t="s">
        <v>32</v>
      </c>
      <c r="L1058" s="16" t="s">
        <v>32</v>
      </c>
      <c r="M1058" s="16" t="s">
        <v>32</v>
      </c>
      <c r="N1058" s="16" t="s">
        <v>32</v>
      </c>
      <c r="O1058" s="16" t="s">
        <v>32</v>
      </c>
      <c r="P1058" s="16" t="s">
        <v>32</v>
      </c>
      <c r="Q1058" s="16" t="s">
        <v>32</v>
      </c>
      <c r="R1058" s="16">
        <v>5.9616107015200015</v>
      </c>
      <c r="S1058" s="16">
        <v>110.05933705337866</v>
      </c>
      <c r="T1058" s="31" t="s">
        <v>481</v>
      </c>
    </row>
    <row r="1059" spans="1:20" x14ac:dyDescent="0.25">
      <c r="A1059" s="16">
        <v>1056</v>
      </c>
      <c r="B1059" s="29">
        <v>6063761.6699999999</v>
      </c>
      <c r="C1059" s="29">
        <v>577351.15</v>
      </c>
      <c r="D1059" s="27" t="s">
        <v>424</v>
      </c>
      <c r="E1059" s="15">
        <v>42899</v>
      </c>
      <c r="F1059" s="16" t="s">
        <v>32</v>
      </c>
      <c r="G1059" s="19" t="s">
        <v>56</v>
      </c>
      <c r="H1059" s="16" t="s">
        <v>482</v>
      </c>
      <c r="I1059" s="16" t="s">
        <v>32</v>
      </c>
      <c r="J1059" s="16" t="s">
        <v>32</v>
      </c>
      <c r="K1059" s="16" t="s">
        <v>32</v>
      </c>
      <c r="L1059" s="16" t="s">
        <v>32</v>
      </c>
      <c r="M1059" s="16" t="s">
        <v>32</v>
      </c>
      <c r="N1059" s="16" t="s">
        <v>32</v>
      </c>
      <c r="O1059" s="16" t="s">
        <v>32</v>
      </c>
      <c r="P1059" s="16" t="s">
        <v>32</v>
      </c>
      <c r="Q1059" s="16" t="s">
        <v>32</v>
      </c>
      <c r="R1059" s="16">
        <v>5.9616107015200015</v>
      </c>
      <c r="S1059" s="16">
        <v>148.896293211162</v>
      </c>
      <c r="T1059" s="31" t="s">
        <v>481</v>
      </c>
    </row>
    <row r="1060" spans="1:20" x14ac:dyDescent="0.25">
      <c r="A1060" s="16">
        <v>1057</v>
      </c>
      <c r="B1060" s="29">
        <v>6063646.4299999997</v>
      </c>
      <c r="C1060" s="29">
        <v>577443.55000000005</v>
      </c>
      <c r="D1060" s="27" t="s">
        <v>424</v>
      </c>
      <c r="E1060" s="15">
        <v>42899</v>
      </c>
      <c r="F1060" s="16" t="s">
        <v>32</v>
      </c>
      <c r="G1060" s="19" t="s">
        <v>56</v>
      </c>
      <c r="H1060" s="16" t="s">
        <v>482</v>
      </c>
      <c r="I1060" s="16" t="s">
        <v>32</v>
      </c>
      <c r="J1060" s="16" t="s">
        <v>32</v>
      </c>
      <c r="K1060" s="16" t="s">
        <v>32</v>
      </c>
      <c r="L1060" s="16" t="s">
        <v>32</v>
      </c>
      <c r="M1060" s="16" t="s">
        <v>32</v>
      </c>
      <c r="N1060" s="16" t="s">
        <v>32</v>
      </c>
      <c r="O1060" s="16" t="s">
        <v>32</v>
      </c>
      <c r="P1060" s="16" t="s">
        <v>32</v>
      </c>
      <c r="Q1060" s="16" t="s">
        <v>32</v>
      </c>
      <c r="R1060" s="16">
        <v>5.9616107015200015</v>
      </c>
      <c r="S1060" s="16">
        <v>85.260496450396133</v>
      </c>
      <c r="T1060" s="31" t="s">
        <v>481</v>
      </c>
    </row>
    <row r="1061" spans="1:20" x14ac:dyDescent="0.25">
      <c r="A1061" s="16">
        <v>1058</v>
      </c>
      <c r="B1061" s="29">
        <v>6063526.3700000001</v>
      </c>
      <c r="C1061" s="29">
        <v>577535.91</v>
      </c>
      <c r="D1061" s="27" t="s">
        <v>424</v>
      </c>
      <c r="E1061" s="15">
        <v>42899</v>
      </c>
      <c r="F1061" s="16" t="s">
        <v>32</v>
      </c>
      <c r="G1061" s="19" t="s">
        <v>56</v>
      </c>
      <c r="H1061" s="16" t="s">
        <v>482</v>
      </c>
      <c r="I1061" s="16" t="s">
        <v>32</v>
      </c>
      <c r="J1061" s="16" t="s">
        <v>32</v>
      </c>
      <c r="K1061" s="16" t="s">
        <v>32</v>
      </c>
      <c r="L1061" s="16" t="s">
        <v>32</v>
      </c>
      <c r="M1061" s="16" t="s">
        <v>32</v>
      </c>
      <c r="N1061" s="16" t="s">
        <v>32</v>
      </c>
      <c r="O1061" s="16" t="s">
        <v>32</v>
      </c>
      <c r="P1061" s="16" t="s">
        <v>32</v>
      </c>
      <c r="Q1061" s="16" t="s">
        <v>32</v>
      </c>
      <c r="R1061" s="16">
        <v>5.8113271894999965</v>
      </c>
      <c r="S1061" s="16">
        <v>77.823552980924617</v>
      </c>
      <c r="T1061" s="31" t="s">
        <v>481</v>
      </c>
    </row>
    <row r="1062" spans="1:20" x14ac:dyDescent="0.25">
      <c r="A1062" s="16">
        <v>1059</v>
      </c>
      <c r="B1062" s="29">
        <v>6063430.04</v>
      </c>
      <c r="C1062" s="29">
        <v>577647.43000000005</v>
      </c>
      <c r="D1062" s="27" t="s">
        <v>424</v>
      </c>
      <c r="E1062" s="15">
        <v>42899</v>
      </c>
      <c r="F1062" s="16" t="s">
        <v>32</v>
      </c>
      <c r="G1062" s="19" t="s">
        <v>56</v>
      </c>
      <c r="H1062" s="16" t="s">
        <v>482</v>
      </c>
      <c r="I1062" s="16" t="s">
        <v>32</v>
      </c>
      <c r="J1062" s="16" t="s">
        <v>32</v>
      </c>
      <c r="K1062" s="16" t="s">
        <v>32</v>
      </c>
      <c r="L1062" s="16" t="s">
        <v>32</v>
      </c>
      <c r="M1062" s="16" t="s">
        <v>32</v>
      </c>
      <c r="N1062" s="16" t="s">
        <v>32</v>
      </c>
      <c r="O1062" s="16" t="s">
        <v>32</v>
      </c>
      <c r="P1062" s="16" t="s">
        <v>32</v>
      </c>
      <c r="Q1062" s="16" t="s">
        <v>32</v>
      </c>
      <c r="R1062" s="16">
        <v>5.8113271894999965</v>
      </c>
      <c r="S1062" s="16">
        <v>91.441941950769262</v>
      </c>
      <c r="T1062" s="31" t="s">
        <v>481</v>
      </c>
    </row>
    <row r="1063" spans="1:20" x14ac:dyDescent="0.25">
      <c r="A1063" s="16">
        <v>1060</v>
      </c>
      <c r="B1063" s="29">
        <v>6063368.25</v>
      </c>
      <c r="C1063" s="29">
        <v>577779.78</v>
      </c>
      <c r="D1063" s="27" t="s">
        <v>424</v>
      </c>
      <c r="E1063" s="15">
        <v>42899</v>
      </c>
      <c r="F1063" s="16" t="s">
        <v>32</v>
      </c>
      <c r="G1063" s="19" t="s">
        <v>56</v>
      </c>
      <c r="H1063" s="16" t="s">
        <v>482</v>
      </c>
      <c r="I1063" s="16" t="s">
        <v>32</v>
      </c>
      <c r="J1063" s="16" t="s">
        <v>32</v>
      </c>
      <c r="K1063" s="16" t="s">
        <v>32</v>
      </c>
      <c r="L1063" s="16" t="s">
        <v>32</v>
      </c>
      <c r="M1063" s="16" t="s">
        <v>32</v>
      </c>
      <c r="N1063" s="16" t="s">
        <v>32</v>
      </c>
      <c r="O1063" s="16" t="s">
        <v>32</v>
      </c>
      <c r="P1063" s="16" t="s">
        <v>32</v>
      </c>
      <c r="Q1063" s="16" t="s">
        <v>32</v>
      </c>
      <c r="R1063" s="16">
        <v>5.8113271894999965</v>
      </c>
      <c r="S1063" s="16">
        <v>40.411250018320111</v>
      </c>
      <c r="T1063" s="31" t="s">
        <v>481</v>
      </c>
    </row>
    <row r="1064" spans="1:20" x14ac:dyDescent="0.25">
      <c r="A1064" s="16">
        <v>1061</v>
      </c>
      <c r="B1064" s="29">
        <v>6063314.0499999998</v>
      </c>
      <c r="C1064" s="29">
        <v>577921.13</v>
      </c>
      <c r="D1064" s="27" t="s">
        <v>424</v>
      </c>
      <c r="E1064" s="15">
        <v>42899</v>
      </c>
      <c r="F1064" s="16" t="s">
        <v>32</v>
      </c>
      <c r="G1064" s="19" t="s">
        <v>56</v>
      </c>
      <c r="H1064" s="16" t="s">
        <v>482</v>
      </c>
      <c r="I1064" s="16" t="s">
        <v>32</v>
      </c>
      <c r="J1064" s="16" t="s">
        <v>32</v>
      </c>
      <c r="K1064" s="16" t="s">
        <v>32</v>
      </c>
      <c r="L1064" s="16" t="s">
        <v>32</v>
      </c>
      <c r="M1064" s="16" t="s">
        <v>32</v>
      </c>
      <c r="N1064" s="16" t="s">
        <v>32</v>
      </c>
      <c r="O1064" s="16" t="s">
        <v>32</v>
      </c>
      <c r="P1064" s="16" t="s">
        <v>32</v>
      </c>
      <c r="Q1064" s="16" t="s">
        <v>32</v>
      </c>
      <c r="R1064" s="16">
        <v>5.8113271894999965</v>
      </c>
      <c r="S1064" s="16">
        <v>49.877422882237774</v>
      </c>
      <c r="T1064" s="31" t="s">
        <v>481</v>
      </c>
    </row>
    <row r="1065" spans="1:20" x14ac:dyDescent="0.25">
      <c r="A1065" s="16">
        <v>1062</v>
      </c>
      <c r="B1065" s="29">
        <v>6063262.5499999998</v>
      </c>
      <c r="C1065" s="29">
        <v>578062.55000000005</v>
      </c>
      <c r="D1065" s="27" t="s">
        <v>424</v>
      </c>
      <c r="E1065" s="15">
        <v>42899</v>
      </c>
      <c r="F1065" s="16" t="s">
        <v>32</v>
      </c>
      <c r="G1065" s="19" t="s">
        <v>56</v>
      </c>
      <c r="H1065" s="16" t="s">
        <v>482</v>
      </c>
      <c r="I1065" s="16" t="s">
        <v>32</v>
      </c>
      <c r="J1065" s="16" t="s">
        <v>32</v>
      </c>
      <c r="K1065" s="16" t="s">
        <v>32</v>
      </c>
      <c r="L1065" s="16" t="s">
        <v>32</v>
      </c>
      <c r="M1065" s="16" t="s">
        <v>32</v>
      </c>
      <c r="N1065" s="16" t="s">
        <v>32</v>
      </c>
      <c r="O1065" s="16" t="s">
        <v>32</v>
      </c>
      <c r="P1065" s="16" t="s">
        <v>32</v>
      </c>
      <c r="Q1065" s="16" t="s">
        <v>32</v>
      </c>
      <c r="R1065" s="16">
        <v>5.8113271894999965</v>
      </c>
      <c r="S1065" s="16">
        <v>64.975645620806901</v>
      </c>
      <c r="T1065" s="31" t="s">
        <v>481</v>
      </c>
    </row>
    <row r="1066" spans="1:20" x14ac:dyDescent="0.25">
      <c r="A1066" s="16">
        <v>1063</v>
      </c>
      <c r="B1066" s="29">
        <v>6063239.7699999996</v>
      </c>
      <c r="C1066" s="29">
        <v>578215.86</v>
      </c>
      <c r="D1066" s="27" t="s">
        <v>424</v>
      </c>
      <c r="E1066" s="15">
        <v>42899</v>
      </c>
      <c r="F1066" s="16" t="s">
        <v>32</v>
      </c>
      <c r="G1066" s="19" t="s">
        <v>56</v>
      </c>
      <c r="H1066" s="16" t="s">
        <v>482</v>
      </c>
      <c r="I1066" s="16" t="s">
        <v>32</v>
      </c>
      <c r="J1066" s="16" t="s">
        <v>32</v>
      </c>
      <c r="K1066" s="16" t="s">
        <v>32</v>
      </c>
      <c r="L1066" s="16" t="s">
        <v>32</v>
      </c>
      <c r="M1066" s="16" t="s">
        <v>32</v>
      </c>
      <c r="N1066" s="16" t="s">
        <v>32</v>
      </c>
      <c r="O1066" s="16" t="s">
        <v>32</v>
      </c>
      <c r="P1066" s="16" t="s">
        <v>32</v>
      </c>
      <c r="Q1066" s="16" t="s">
        <v>32</v>
      </c>
      <c r="R1066" s="16">
        <v>5.9616107015200015</v>
      </c>
      <c r="S1066" s="16">
        <v>89.419545057732549</v>
      </c>
      <c r="T1066" s="31" t="s">
        <v>481</v>
      </c>
    </row>
    <row r="1067" spans="1:20" x14ac:dyDescent="0.25">
      <c r="A1067" s="16">
        <v>1064</v>
      </c>
      <c r="B1067" s="29">
        <v>6063221.75</v>
      </c>
      <c r="C1067" s="29">
        <v>578363.5</v>
      </c>
      <c r="D1067" s="27" t="s">
        <v>424</v>
      </c>
      <c r="E1067" s="15">
        <v>42899</v>
      </c>
      <c r="F1067" s="16" t="s">
        <v>32</v>
      </c>
      <c r="G1067" s="19" t="s">
        <v>56</v>
      </c>
      <c r="H1067" s="16" t="s">
        <v>482</v>
      </c>
      <c r="I1067" s="16" t="s">
        <v>32</v>
      </c>
      <c r="J1067" s="16" t="s">
        <v>32</v>
      </c>
      <c r="K1067" s="16" t="s">
        <v>32</v>
      </c>
      <c r="L1067" s="16" t="s">
        <v>32</v>
      </c>
      <c r="M1067" s="16" t="s">
        <v>32</v>
      </c>
      <c r="N1067" s="16" t="s">
        <v>32</v>
      </c>
      <c r="O1067" s="16" t="s">
        <v>32</v>
      </c>
      <c r="P1067" s="16" t="s">
        <v>32</v>
      </c>
      <c r="Q1067" s="16" t="s">
        <v>32</v>
      </c>
      <c r="R1067" s="16">
        <v>5.9616107015200015</v>
      </c>
      <c r="S1067" s="16">
        <v>70.703826324718733</v>
      </c>
      <c r="T1067" s="31" t="s">
        <v>481</v>
      </c>
    </row>
    <row r="1068" spans="1:20" x14ac:dyDescent="0.25">
      <c r="A1068" s="16">
        <v>1065</v>
      </c>
      <c r="B1068" s="29">
        <v>6063211.2300000004</v>
      </c>
      <c r="C1068" s="29">
        <v>578511.88</v>
      </c>
      <c r="D1068" s="27" t="s">
        <v>424</v>
      </c>
      <c r="E1068" s="15">
        <v>42899</v>
      </c>
      <c r="F1068" s="16" t="s">
        <v>32</v>
      </c>
      <c r="G1068" s="19" t="s">
        <v>56</v>
      </c>
      <c r="H1068" s="16" t="s">
        <v>482</v>
      </c>
      <c r="I1068" s="16" t="s">
        <v>32</v>
      </c>
      <c r="J1068" s="16" t="s">
        <v>32</v>
      </c>
      <c r="K1068" s="16" t="s">
        <v>32</v>
      </c>
      <c r="L1068" s="16" t="s">
        <v>32</v>
      </c>
      <c r="M1068" s="16" t="s">
        <v>32</v>
      </c>
      <c r="N1068" s="16" t="s">
        <v>32</v>
      </c>
      <c r="O1068" s="16" t="s">
        <v>32</v>
      </c>
      <c r="P1068" s="16" t="s">
        <v>32</v>
      </c>
      <c r="Q1068" s="16" t="s">
        <v>32</v>
      </c>
      <c r="R1068" s="16">
        <v>5.9616107015200015</v>
      </c>
      <c r="S1068" s="16">
        <v>59.266442654543653</v>
      </c>
      <c r="T1068" s="31" t="s">
        <v>481</v>
      </c>
    </row>
    <row r="1069" spans="1:20" x14ac:dyDescent="0.25">
      <c r="A1069" s="16">
        <v>1066</v>
      </c>
      <c r="B1069" s="29">
        <v>6063203.1100000003</v>
      </c>
      <c r="C1069" s="29">
        <v>578658.13</v>
      </c>
      <c r="D1069" s="27" t="s">
        <v>424</v>
      </c>
      <c r="E1069" s="15">
        <v>42899</v>
      </c>
      <c r="F1069" s="16" t="s">
        <v>32</v>
      </c>
      <c r="G1069" s="19" t="s">
        <v>56</v>
      </c>
      <c r="H1069" s="16" t="s">
        <v>482</v>
      </c>
      <c r="I1069" s="16" t="s">
        <v>32</v>
      </c>
      <c r="J1069" s="16" t="s">
        <v>32</v>
      </c>
      <c r="K1069" s="16" t="s">
        <v>32</v>
      </c>
      <c r="L1069" s="16" t="s">
        <v>32</v>
      </c>
      <c r="M1069" s="16" t="s">
        <v>32</v>
      </c>
      <c r="N1069" s="16" t="s">
        <v>32</v>
      </c>
      <c r="O1069" s="16" t="s">
        <v>32</v>
      </c>
      <c r="P1069" s="16" t="s">
        <v>32</v>
      </c>
      <c r="Q1069" s="16" t="s">
        <v>32</v>
      </c>
      <c r="R1069" s="16">
        <v>5.9616107015200015</v>
      </c>
      <c r="S1069" s="16">
        <v>61.607013626119155</v>
      </c>
      <c r="T1069" s="31" t="s">
        <v>481</v>
      </c>
    </row>
    <row r="1070" spans="1:20" x14ac:dyDescent="0.25">
      <c r="A1070" s="16">
        <v>1067</v>
      </c>
      <c r="B1070" s="29">
        <v>6063194.0499999998</v>
      </c>
      <c r="C1070" s="29">
        <v>578787.25</v>
      </c>
      <c r="D1070" s="27" t="s">
        <v>424</v>
      </c>
      <c r="E1070" s="15">
        <v>42899</v>
      </c>
      <c r="F1070" s="16" t="s">
        <v>32</v>
      </c>
      <c r="G1070" s="19" t="s">
        <v>56</v>
      </c>
      <c r="H1070" s="16" t="s">
        <v>482</v>
      </c>
      <c r="I1070" s="16" t="s">
        <v>32</v>
      </c>
      <c r="J1070" s="16" t="s">
        <v>32</v>
      </c>
      <c r="K1070" s="16" t="s">
        <v>32</v>
      </c>
      <c r="L1070" s="16" t="s">
        <v>32</v>
      </c>
      <c r="M1070" s="16" t="s">
        <v>32</v>
      </c>
      <c r="N1070" s="16" t="s">
        <v>32</v>
      </c>
      <c r="O1070" s="16" t="s">
        <v>32</v>
      </c>
      <c r="P1070" s="16" t="s">
        <v>32</v>
      </c>
      <c r="Q1070" s="16" t="s">
        <v>32</v>
      </c>
      <c r="R1070" s="16">
        <v>5.9616107015200015</v>
      </c>
      <c r="S1070" s="16">
        <v>33.461436522661018</v>
      </c>
      <c r="T1070" s="31" t="s">
        <v>481</v>
      </c>
    </row>
    <row r="1071" spans="1:20" x14ac:dyDescent="0.25">
      <c r="A1071" s="16">
        <v>1068</v>
      </c>
      <c r="B1071" s="29">
        <v>6062761.5199999996</v>
      </c>
      <c r="C1071" s="29">
        <v>590958.22</v>
      </c>
      <c r="D1071" s="27" t="s">
        <v>424</v>
      </c>
      <c r="E1071" s="15">
        <v>42907</v>
      </c>
      <c r="F1071" s="16" t="s">
        <v>32</v>
      </c>
      <c r="G1071" s="19" t="s">
        <v>56</v>
      </c>
      <c r="H1071" s="16" t="s">
        <v>483</v>
      </c>
      <c r="I1071" s="16" t="s">
        <v>32</v>
      </c>
      <c r="J1071" s="16" t="s">
        <v>32</v>
      </c>
      <c r="K1071" s="16" t="s">
        <v>32</v>
      </c>
      <c r="L1071" s="16" t="s">
        <v>32</v>
      </c>
      <c r="M1071" s="16" t="s">
        <v>32</v>
      </c>
      <c r="N1071" s="16" t="s">
        <v>32</v>
      </c>
      <c r="O1071" s="16" t="s">
        <v>32</v>
      </c>
      <c r="P1071" s="16" t="s">
        <v>32</v>
      </c>
      <c r="Q1071" s="16" t="s">
        <v>32</v>
      </c>
      <c r="R1071" s="16">
        <v>-211.79379304389798</v>
      </c>
      <c r="S1071" s="16">
        <v>87.356635472158558</v>
      </c>
      <c r="T1071" s="31" t="s">
        <v>484</v>
      </c>
    </row>
    <row r="1072" spans="1:20" x14ac:dyDescent="0.25">
      <c r="A1072" s="16">
        <v>1069</v>
      </c>
      <c r="B1072" s="29">
        <v>6062790.5800000001</v>
      </c>
      <c r="C1072" s="29">
        <v>591028.21</v>
      </c>
      <c r="D1072" s="27" t="s">
        <v>424</v>
      </c>
      <c r="E1072" s="15">
        <v>42907</v>
      </c>
      <c r="F1072" s="16" t="s">
        <v>32</v>
      </c>
      <c r="G1072" s="19" t="s">
        <v>56</v>
      </c>
      <c r="H1072" s="16" t="s">
        <v>483</v>
      </c>
      <c r="I1072" s="16" t="s">
        <v>32</v>
      </c>
      <c r="J1072" s="16" t="s">
        <v>32</v>
      </c>
      <c r="K1072" s="16" t="s">
        <v>32</v>
      </c>
      <c r="L1072" s="16" t="s">
        <v>32</v>
      </c>
      <c r="M1072" s="16" t="s">
        <v>32</v>
      </c>
      <c r="N1072" s="16" t="s">
        <v>32</v>
      </c>
      <c r="O1072" s="16" t="s">
        <v>32</v>
      </c>
      <c r="P1072" s="16" t="s">
        <v>32</v>
      </c>
      <c r="Q1072" s="16" t="s">
        <v>32</v>
      </c>
      <c r="R1072" s="16">
        <v>-249.52510813899715</v>
      </c>
      <c r="S1072" s="16">
        <v>125.19719796316561</v>
      </c>
      <c r="T1072" s="31" t="s">
        <v>484</v>
      </c>
    </row>
    <row r="1073" spans="1:20" x14ac:dyDescent="0.25">
      <c r="A1073" s="16">
        <v>1070</v>
      </c>
      <c r="B1073" s="29">
        <v>6062853.7599999998</v>
      </c>
      <c r="C1073" s="29">
        <v>591162.97</v>
      </c>
      <c r="D1073" s="27" t="s">
        <v>424</v>
      </c>
      <c r="E1073" s="15">
        <v>42907</v>
      </c>
      <c r="F1073" s="16" t="s">
        <v>32</v>
      </c>
      <c r="G1073" s="19" t="s">
        <v>56</v>
      </c>
      <c r="H1073" s="16" t="s">
        <v>483</v>
      </c>
      <c r="I1073" s="16" t="s">
        <v>32</v>
      </c>
      <c r="J1073" s="16" t="s">
        <v>32</v>
      </c>
      <c r="K1073" s="16" t="s">
        <v>32</v>
      </c>
      <c r="L1073" s="16" t="s">
        <v>32</v>
      </c>
      <c r="M1073" s="16" t="s">
        <v>32</v>
      </c>
      <c r="N1073" s="16" t="s">
        <v>32</v>
      </c>
      <c r="O1073" s="16" t="s">
        <v>32</v>
      </c>
      <c r="P1073" s="16" t="s">
        <v>32</v>
      </c>
      <c r="Q1073" s="16" t="s">
        <v>32</v>
      </c>
      <c r="R1073" s="16">
        <v>-225.58430085250029</v>
      </c>
      <c r="S1073" s="16">
        <v>90.214312643189302</v>
      </c>
      <c r="T1073" s="31" t="s">
        <v>484</v>
      </c>
    </row>
    <row r="1074" spans="1:20" x14ac:dyDescent="0.25">
      <c r="A1074" s="16">
        <v>1071</v>
      </c>
      <c r="B1074" s="29">
        <v>6062900.7400000002</v>
      </c>
      <c r="C1074" s="29">
        <v>591330.24</v>
      </c>
      <c r="D1074" s="27" t="s">
        <v>424</v>
      </c>
      <c r="E1074" s="15">
        <v>42907</v>
      </c>
      <c r="F1074" s="16" t="s">
        <v>32</v>
      </c>
      <c r="G1074" s="19" t="s">
        <v>56</v>
      </c>
      <c r="H1074" s="16" t="s">
        <v>483</v>
      </c>
      <c r="I1074" s="16" t="s">
        <v>32</v>
      </c>
      <c r="J1074" s="16" t="s">
        <v>32</v>
      </c>
      <c r="K1074" s="16" t="s">
        <v>32</v>
      </c>
      <c r="L1074" s="16" t="s">
        <v>32</v>
      </c>
      <c r="M1074" s="16" t="s">
        <v>32</v>
      </c>
      <c r="N1074" s="16" t="s">
        <v>32</v>
      </c>
      <c r="O1074" s="16" t="s">
        <v>32</v>
      </c>
      <c r="P1074" s="16" t="s">
        <v>32</v>
      </c>
      <c r="Q1074" s="16" t="s">
        <v>32</v>
      </c>
      <c r="R1074" s="16">
        <v>-219.09506177198585</v>
      </c>
      <c r="S1074" s="16">
        <v>86.080887710356038</v>
      </c>
      <c r="T1074" s="31" t="s">
        <v>484</v>
      </c>
    </row>
    <row r="1075" spans="1:20" x14ac:dyDescent="0.25">
      <c r="A1075" s="16">
        <v>1072</v>
      </c>
      <c r="B1075" s="29">
        <v>6062927.1299999999</v>
      </c>
      <c r="C1075" s="29">
        <v>591455.23</v>
      </c>
      <c r="D1075" s="27" t="s">
        <v>424</v>
      </c>
      <c r="E1075" s="15">
        <v>42907</v>
      </c>
      <c r="F1075" s="16" t="s">
        <v>32</v>
      </c>
      <c r="G1075" s="19" t="s">
        <v>56</v>
      </c>
      <c r="H1075" s="16" t="s">
        <v>483</v>
      </c>
      <c r="I1075" s="16" t="s">
        <v>32</v>
      </c>
      <c r="J1075" s="16" t="s">
        <v>32</v>
      </c>
      <c r="K1075" s="16" t="s">
        <v>32</v>
      </c>
      <c r="L1075" s="16" t="s">
        <v>32</v>
      </c>
      <c r="M1075" s="16" t="s">
        <v>32</v>
      </c>
      <c r="N1075" s="16" t="s">
        <v>32</v>
      </c>
      <c r="O1075" s="16" t="s">
        <v>32</v>
      </c>
      <c r="P1075" s="16" t="s">
        <v>32</v>
      </c>
      <c r="Q1075" s="16" t="s">
        <v>32</v>
      </c>
      <c r="R1075" s="16">
        <v>-276.86760614090372</v>
      </c>
      <c r="S1075" s="16">
        <v>107.97993721395258</v>
      </c>
      <c r="T1075" s="31" t="s">
        <v>484</v>
      </c>
    </row>
    <row r="1076" spans="1:20" x14ac:dyDescent="0.25">
      <c r="A1076" s="16">
        <v>1073</v>
      </c>
      <c r="B1076" s="29">
        <v>6062983.79</v>
      </c>
      <c r="C1076" s="29">
        <v>591595.57999999996</v>
      </c>
      <c r="D1076" s="27" t="s">
        <v>424</v>
      </c>
      <c r="E1076" s="15">
        <v>42907</v>
      </c>
      <c r="F1076" s="16" t="s">
        <v>32</v>
      </c>
      <c r="G1076" s="19" t="s">
        <v>56</v>
      </c>
      <c r="H1076" s="16" t="s">
        <v>483</v>
      </c>
      <c r="I1076" s="16" t="s">
        <v>32</v>
      </c>
      <c r="J1076" s="16" t="s">
        <v>32</v>
      </c>
      <c r="K1076" s="16" t="s">
        <v>32</v>
      </c>
      <c r="L1076" s="16" t="s">
        <v>32</v>
      </c>
      <c r="M1076" s="16" t="s">
        <v>32</v>
      </c>
      <c r="N1076" s="16" t="s">
        <v>32</v>
      </c>
      <c r="O1076" s="16" t="s">
        <v>32</v>
      </c>
      <c r="P1076" s="16" t="s">
        <v>32</v>
      </c>
      <c r="Q1076" s="16" t="s">
        <v>32</v>
      </c>
      <c r="R1076" s="16">
        <v>-514.89091736467083</v>
      </c>
      <c r="S1076" s="16">
        <v>157.42393684045246</v>
      </c>
      <c r="T1076" s="31" t="s">
        <v>484</v>
      </c>
    </row>
    <row r="1077" spans="1:20" x14ac:dyDescent="0.25">
      <c r="A1077" s="16">
        <v>1074</v>
      </c>
      <c r="B1077" s="29">
        <v>6063048.46</v>
      </c>
      <c r="C1077" s="29">
        <v>591739.80000000005</v>
      </c>
      <c r="D1077" s="27" t="s">
        <v>424</v>
      </c>
      <c r="E1077" s="15">
        <v>42907</v>
      </c>
      <c r="F1077" s="16" t="s">
        <v>32</v>
      </c>
      <c r="G1077" s="19" t="s">
        <v>56</v>
      </c>
      <c r="H1077" s="16" t="s">
        <v>483</v>
      </c>
      <c r="I1077" s="16" t="s">
        <v>32</v>
      </c>
      <c r="J1077" s="16" t="s">
        <v>32</v>
      </c>
      <c r="K1077" s="16" t="s">
        <v>32</v>
      </c>
      <c r="L1077" s="16" t="s">
        <v>32</v>
      </c>
      <c r="M1077" s="16" t="s">
        <v>32</v>
      </c>
      <c r="N1077" s="16" t="s">
        <v>32</v>
      </c>
      <c r="O1077" s="16" t="s">
        <v>32</v>
      </c>
      <c r="P1077" s="16" t="s">
        <v>32</v>
      </c>
      <c r="Q1077" s="16" t="s">
        <v>32</v>
      </c>
      <c r="R1077" s="16">
        <v>-217.78089673418486</v>
      </c>
      <c r="S1077" s="16">
        <v>93.726390142003453</v>
      </c>
      <c r="T1077" s="31" t="s">
        <v>484</v>
      </c>
    </row>
    <row r="1078" spans="1:20" x14ac:dyDescent="0.25">
      <c r="A1078" s="16">
        <v>1075</v>
      </c>
      <c r="B1078" s="29">
        <v>6063057.4199999999</v>
      </c>
      <c r="C1078" s="29">
        <v>591884.73</v>
      </c>
      <c r="D1078" s="27" t="s">
        <v>424</v>
      </c>
      <c r="E1078" s="15">
        <v>42907</v>
      </c>
      <c r="F1078" s="16" t="s">
        <v>32</v>
      </c>
      <c r="G1078" s="19" t="s">
        <v>56</v>
      </c>
      <c r="H1078" s="16" t="s">
        <v>483</v>
      </c>
      <c r="I1078" s="16" t="s">
        <v>32</v>
      </c>
      <c r="J1078" s="16" t="s">
        <v>32</v>
      </c>
      <c r="K1078" s="16" t="s">
        <v>32</v>
      </c>
      <c r="L1078" s="16" t="s">
        <v>32</v>
      </c>
      <c r="M1078" s="16" t="s">
        <v>32</v>
      </c>
      <c r="N1078" s="16" t="s">
        <v>32</v>
      </c>
      <c r="O1078" s="16" t="s">
        <v>32</v>
      </c>
      <c r="P1078" s="16" t="s">
        <v>32</v>
      </c>
      <c r="Q1078" s="16" t="s">
        <v>32</v>
      </c>
      <c r="R1078" s="16">
        <v>-276.51188578089392</v>
      </c>
      <c r="S1078" s="16">
        <v>107.22398909586551</v>
      </c>
      <c r="T1078" s="31" t="s">
        <v>484</v>
      </c>
    </row>
    <row r="1079" spans="1:20" x14ac:dyDescent="0.25">
      <c r="A1079" s="16">
        <v>1076</v>
      </c>
      <c r="B1079" s="29">
        <v>6063062.2400000002</v>
      </c>
      <c r="C1079" s="29">
        <v>592030.66</v>
      </c>
      <c r="D1079" s="27" t="s">
        <v>424</v>
      </c>
      <c r="E1079" s="15">
        <v>42907</v>
      </c>
      <c r="F1079" s="16" t="s">
        <v>32</v>
      </c>
      <c r="G1079" s="19" t="s">
        <v>56</v>
      </c>
      <c r="H1079" s="16" t="s">
        <v>483</v>
      </c>
      <c r="I1079" s="16" t="s">
        <v>32</v>
      </c>
      <c r="J1079" s="16" t="s">
        <v>32</v>
      </c>
      <c r="K1079" s="16" t="s">
        <v>32</v>
      </c>
      <c r="L1079" s="16" t="s">
        <v>32</v>
      </c>
      <c r="M1079" s="16" t="s">
        <v>32</v>
      </c>
      <c r="N1079" s="16" t="s">
        <v>32</v>
      </c>
      <c r="O1079" s="16" t="s">
        <v>32</v>
      </c>
      <c r="P1079" s="16" t="s">
        <v>32</v>
      </c>
      <c r="Q1079" s="16" t="s">
        <v>32</v>
      </c>
      <c r="R1079" s="16">
        <v>-266.04927388648173</v>
      </c>
      <c r="S1079" s="16">
        <v>96.319854611540208</v>
      </c>
      <c r="T1079" s="31" t="s">
        <v>484</v>
      </c>
    </row>
    <row r="1080" spans="1:20" x14ac:dyDescent="0.25">
      <c r="A1080" s="16">
        <v>1077</v>
      </c>
      <c r="B1080" s="29">
        <v>6063069.0199999996</v>
      </c>
      <c r="C1080" s="29">
        <v>592176.61</v>
      </c>
      <c r="D1080" s="27" t="s">
        <v>424</v>
      </c>
      <c r="E1080" s="15">
        <v>42907</v>
      </c>
      <c r="F1080" s="16" t="s">
        <v>32</v>
      </c>
      <c r="G1080" s="19" t="s">
        <v>56</v>
      </c>
      <c r="H1080" s="16" t="s">
        <v>483</v>
      </c>
      <c r="I1080" s="16" t="s">
        <v>32</v>
      </c>
      <c r="J1080" s="16" t="s">
        <v>32</v>
      </c>
      <c r="K1080" s="16" t="s">
        <v>32</v>
      </c>
      <c r="L1080" s="16" t="s">
        <v>32</v>
      </c>
      <c r="M1080" s="16" t="s">
        <v>32</v>
      </c>
      <c r="N1080" s="16" t="s">
        <v>32</v>
      </c>
      <c r="O1080" s="16" t="s">
        <v>32</v>
      </c>
      <c r="P1080" s="16" t="s">
        <v>32</v>
      </c>
      <c r="Q1080" s="16" t="s">
        <v>32</v>
      </c>
      <c r="R1080" s="16">
        <v>6.2598865323800084</v>
      </c>
      <c r="S1080" s="16">
        <v>103.88314789215733</v>
      </c>
      <c r="T1080" s="31" t="s">
        <v>484</v>
      </c>
    </row>
    <row r="1081" spans="1:20" x14ac:dyDescent="0.25">
      <c r="A1081" s="16">
        <v>1078</v>
      </c>
      <c r="B1081" s="29">
        <v>6063078.0099999998</v>
      </c>
      <c r="C1081" s="29">
        <v>592331.37</v>
      </c>
      <c r="D1081" s="27" t="s">
        <v>424</v>
      </c>
      <c r="E1081" s="15">
        <v>42907</v>
      </c>
      <c r="F1081" s="16" t="s">
        <v>32</v>
      </c>
      <c r="G1081" s="19" t="s">
        <v>56</v>
      </c>
      <c r="H1081" s="16" t="s">
        <v>483</v>
      </c>
      <c r="I1081" s="16" t="s">
        <v>32</v>
      </c>
      <c r="J1081" s="16" t="s">
        <v>32</v>
      </c>
      <c r="K1081" s="16" t="s">
        <v>32</v>
      </c>
      <c r="L1081" s="16" t="s">
        <v>32</v>
      </c>
      <c r="M1081" s="16" t="s">
        <v>32</v>
      </c>
      <c r="N1081" s="16" t="s">
        <v>32</v>
      </c>
      <c r="O1081" s="16" t="s">
        <v>32</v>
      </c>
      <c r="P1081" s="16" t="s">
        <v>32</v>
      </c>
      <c r="Q1081" s="16" t="s">
        <v>32</v>
      </c>
      <c r="R1081" s="16">
        <v>6.2598865323800084</v>
      </c>
      <c r="S1081" s="16">
        <v>103.73600462318831</v>
      </c>
      <c r="T1081" s="31" t="s">
        <v>484</v>
      </c>
    </row>
    <row r="1082" spans="1:20" x14ac:dyDescent="0.25">
      <c r="A1082" s="16">
        <v>1079</v>
      </c>
      <c r="B1082" s="29">
        <v>6063083.7300000004</v>
      </c>
      <c r="C1082" s="29">
        <v>592478.9</v>
      </c>
      <c r="D1082" s="27" t="s">
        <v>424</v>
      </c>
      <c r="E1082" s="15">
        <v>42907</v>
      </c>
      <c r="F1082" s="16" t="s">
        <v>32</v>
      </c>
      <c r="G1082" s="19" t="s">
        <v>56</v>
      </c>
      <c r="H1082" s="16" t="s">
        <v>483</v>
      </c>
      <c r="I1082" s="16" t="s">
        <v>32</v>
      </c>
      <c r="J1082" s="16" t="s">
        <v>32</v>
      </c>
      <c r="K1082" s="16" t="s">
        <v>32</v>
      </c>
      <c r="L1082" s="16" t="s">
        <v>32</v>
      </c>
      <c r="M1082" s="16" t="s">
        <v>32</v>
      </c>
      <c r="N1082" s="16" t="s">
        <v>32</v>
      </c>
      <c r="O1082" s="16" t="s">
        <v>32</v>
      </c>
      <c r="P1082" s="16" t="s">
        <v>32</v>
      </c>
      <c r="Q1082" s="16" t="s">
        <v>32</v>
      </c>
      <c r="R1082" s="16">
        <v>6.2598865323800084</v>
      </c>
      <c r="S1082" s="16">
        <v>112.40332371875452</v>
      </c>
      <c r="T1082" s="31" t="s">
        <v>484</v>
      </c>
    </row>
    <row r="1083" spans="1:20" x14ac:dyDescent="0.25">
      <c r="A1083" s="16">
        <v>1080</v>
      </c>
      <c r="B1083" s="29">
        <v>6063076.2300000004</v>
      </c>
      <c r="C1083" s="29">
        <v>592624.16</v>
      </c>
      <c r="D1083" s="27" t="s">
        <v>424</v>
      </c>
      <c r="E1083" s="15">
        <v>42907</v>
      </c>
      <c r="F1083" s="16" t="s">
        <v>32</v>
      </c>
      <c r="G1083" s="19" t="s">
        <v>56</v>
      </c>
      <c r="H1083" s="16" t="s">
        <v>483</v>
      </c>
      <c r="I1083" s="16" t="s">
        <v>32</v>
      </c>
      <c r="J1083" s="16" t="s">
        <v>32</v>
      </c>
      <c r="K1083" s="16" t="s">
        <v>32</v>
      </c>
      <c r="L1083" s="16" t="s">
        <v>32</v>
      </c>
      <c r="M1083" s="16" t="s">
        <v>32</v>
      </c>
      <c r="N1083" s="16" t="s">
        <v>32</v>
      </c>
      <c r="O1083" s="16" t="s">
        <v>32</v>
      </c>
      <c r="P1083" s="16" t="s">
        <v>32</v>
      </c>
      <c r="Q1083" s="16" t="s">
        <v>32</v>
      </c>
      <c r="R1083" s="16">
        <v>6.2598865323800084</v>
      </c>
      <c r="S1083" s="16">
        <v>134.48432530667878</v>
      </c>
      <c r="T1083" s="31" t="s">
        <v>484</v>
      </c>
    </row>
    <row r="1084" spans="1:20" x14ac:dyDescent="0.25">
      <c r="A1084" s="16">
        <v>1081</v>
      </c>
      <c r="B1084" s="29">
        <v>6063042.6699999999</v>
      </c>
      <c r="C1084" s="29">
        <v>592769.73</v>
      </c>
      <c r="D1084" s="27" t="s">
        <v>424</v>
      </c>
      <c r="E1084" s="15">
        <v>42907</v>
      </c>
      <c r="F1084" s="16" t="s">
        <v>32</v>
      </c>
      <c r="G1084" s="19" t="s">
        <v>56</v>
      </c>
      <c r="H1084" s="16" t="s">
        <v>483</v>
      </c>
      <c r="I1084" s="16" t="s">
        <v>32</v>
      </c>
      <c r="J1084" s="16" t="s">
        <v>32</v>
      </c>
      <c r="K1084" s="16" t="s">
        <v>32</v>
      </c>
      <c r="L1084" s="16" t="s">
        <v>32</v>
      </c>
      <c r="M1084" s="16" t="s">
        <v>32</v>
      </c>
      <c r="N1084" s="16" t="s">
        <v>32</v>
      </c>
      <c r="O1084" s="16" t="s">
        <v>32</v>
      </c>
      <c r="P1084" s="16" t="s">
        <v>32</v>
      </c>
      <c r="Q1084" s="16" t="s">
        <v>32</v>
      </c>
      <c r="R1084" s="16">
        <v>6.2598865323800084</v>
      </c>
      <c r="S1084" s="16">
        <v>144.68442750076258</v>
      </c>
      <c r="T1084" s="31" t="s">
        <v>484</v>
      </c>
    </row>
    <row r="1085" spans="1:20" x14ac:dyDescent="0.25">
      <c r="A1085" s="16">
        <v>1082</v>
      </c>
      <c r="B1085" s="29">
        <v>6063007.4199999999</v>
      </c>
      <c r="C1085" s="29">
        <v>592926.80000000005</v>
      </c>
      <c r="D1085" s="27" t="s">
        <v>424</v>
      </c>
      <c r="E1085" s="15">
        <v>42907</v>
      </c>
      <c r="F1085" s="16" t="s">
        <v>32</v>
      </c>
      <c r="G1085" s="19" t="s">
        <v>56</v>
      </c>
      <c r="H1085" s="16" t="s">
        <v>483</v>
      </c>
      <c r="I1085" s="16" t="s">
        <v>32</v>
      </c>
      <c r="J1085" s="16" t="s">
        <v>32</v>
      </c>
      <c r="K1085" s="16" t="s">
        <v>32</v>
      </c>
      <c r="L1085" s="16" t="s">
        <v>32</v>
      </c>
      <c r="M1085" s="16" t="s">
        <v>32</v>
      </c>
      <c r="N1085" s="16" t="s">
        <v>32</v>
      </c>
      <c r="O1085" s="16" t="s">
        <v>32</v>
      </c>
      <c r="P1085" s="16" t="s">
        <v>32</v>
      </c>
      <c r="Q1085" s="16" t="s">
        <v>32</v>
      </c>
      <c r="R1085" s="16">
        <v>6.2598865323800084</v>
      </c>
      <c r="S1085" s="16">
        <v>134.67481301957773</v>
      </c>
      <c r="T1085" s="31" t="s">
        <v>484</v>
      </c>
    </row>
    <row r="1086" spans="1:20" x14ac:dyDescent="0.25">
      <c r="A1086" s="16">
        <v>1083</v>
      </c>
      <c r="B1086" s="29">
        <v>6062981.8700000001</v>
      </c>
      <c r="C1086" s="29">
        <v>593061.64</v>
      </c>
      <c r="D1086" s="27" t="s">
        <v>424</v>
      </c>
      <c r="E1086" s="15">
        <v>42907</v>
      </c>
      <c r="F1086" s="16" t="s">
        <v>32</v>
      </c>
      <c r="G1086" s="19" t="s">
        <v>56</v>
      </c>
      <c r="H1086" s="16" t="s">
        <v>483</v>
      </c>
      <c r="I1086" s="16" t="s">
        <v>32</v>
      </c>
      <c r="J1086" s="16" t="s">
        <v>32</v>
      </c>
      <c r="K1086" s="16" t="s">
        <v>32</v>
      </c>
      <c r="L1086" s="16" t="s">
        <v>32</v>
      </c>
      <c r="M1086" s="16" t="s">
        <v>32</v>
      </c>
      <c r="N1086" s="16" t="s">
        <v>32</v>
      </c>
      <c r="O1086" s="16" t="s">
        <v>32</v>
      </c>
      <c r="P1086" s="16" t="s">
        <v>32</v>
      </c>
      <c r="Q1086" s="16" t="s">
        <v>32</v>
      </c>
      <c r="R1086" s="16">
        <v>6.2598865323800084</v>
      </c>
      <c r="S1086" s="16">
        <v>153.56656065424806</v>
      </c>
      <c r="T1086" s="31" t="s">
        <v>484</v>
      </c>
    </row>
    <row r="1087" spans="1:20" x14ac:dyDescent="0.25">
      <c r="A1087" s="16">
        <v>1084</v>
      </c>
      <c r="B1087" s="29">
        <v>6062951.5899999999</v>
      </c>
      <c r="C1087" s="29">
        <v>593211.6</v>
      </c>
      <c r="D1087" s="27" t="s">
        <v>424</v>
      </c>
      <c r="E1087" s="15">
        <v>42907</v>
      </c>
      <c r="F1087" s="16" t="s">
        <v>32</v>
      </c>
      <c r="G1087" s="19" t="s">
        <v>56</v>
      </c>
      <c r="H1087" s="16" t="s">
        <v>483</v>
      </c>
      <c r="I1087" s="16" t="s">
        <v>32</v>
      </c>
      <c r="J1087" s="16" t="s">
        <v>32</v>
      </c>
      <c r="K1087" s="16" t="s">
        <v>32</v>
      </c>
      <c r="L1087" s="16" t="s">
        <v>32</v>
      </c>
      <c r="M1087" s="16" t="s">
        <v>32</v>
      </c>
      <c r="N1087" s="16" t="s">
        <v>32</v>
      </c>
      <c r="O1087" s="16" t="s">
        <v>32</v>
      </c>
      <c r="P1087" s="16" t="s">
        <v>32</v>
      </c>
      <c r="Q1087" s="16" t="s">
        <v>32</v>
      </c>
      <c r="R1087" s="16">
        <v>6.2598865323800084</v>
      </c>
      <c r="S1087" s="16">
        <v>94.502498864152656</v>
      </c>
      <c r="T1087" s="31" t="s">
        <v>484</v>
      </c>
    </row>
    <row r="1088" spans="1:20" x14ac:dyDescent="0.25">
      <c r="A1088" s="16">
        <v>1085</v>
      </c>
      <c r="B1088" s="29">
        <v>6062915.4800000004</v>
      </c>
      <c r="C1088" s="29">
        <v>593356.26</v>
      </c>
      <c r="D1088" s="27" t="s">
        <v>424</v>
      </c>
      <c r="E1088" s="15">
        <v>42907</v>
      </c>
      <c r="F1088" s="16" t="s">
        <v>32</v>
      </c>
      <c r="G1088" s="19" t="s">
        <v>56</v>
      </c>
      <c r="H1088" s="16" t="s">
        <v>483</v>
      </c>
      <c r="I1088" s="16" t="s">
        <v>32</v>
      </c>
      <c r="J1088" s="16" t="s">
        <v>32</v>
      </c>
      <c r="K1088" s="16" t="s">
        <v>32</v>
      </c>
      <c r="L1088" s="16" t="s">
        <v>32</v>
      </c>
      <c r="M1088" s="16" t="s">
        <v>32</v>
      </c>
      <c r="N1088" s="16" t="s">
        <v>32</v>
      </c>
      <c r="O1088" s="16" t="s">
        <v>32</v>
      </c>
      <c r="P1088" s="16" t="s">
        <v>32</v>
      </c>
      <c r="Q1088" s="16" t="s">
        <v>32</v>
      </c>
      <c r="R1088" s="16">
        <v>6.2598865323800084</v>
      </c>
      <c r="S1088" s="16">
        <v>167.2342133376591</v>
      </c>
      <c r="T1088" s="31" t="s">
        <v>484</v>
      </c>
    </row>
    <row r="1089" spans="1:20" x14ac:dyDescent="0.25">
      <c r="A1089" s="16">
        <v>1086</v>
      </c>
      <c r="B1089" s="29">
        <v>6062887.9100000001</v>
      </c>
      <c r="C1089" s="29">
        <v>593422.56999999995</v>
      </c>
      <c r="D1089" s="27" t="s">
        <v>424</v>
      </c>
      <c r="E1089" s="15">
        <v>42907</v>
      </c>
      <c r="F1089" s="16" t="s">
        <v>32</v>
      </c>
      <c r="G1089" s="19" t="s">
        <v>56</v>
      </c>
      <c r="H1089" s="16" t="s">
        <v>483</v>
      </c>
      <c r="I1089" s="16" t="s">
        <v>32</v>
      </c>
      <c r="J1089" s="16" t="s">
        <v>32</v>
      </c>
      <c r="K1089" s="16" t="s">
        <v>32</v>
      </c>
      <c r="L1089" s="16" t="s">
        <v>32</v>
      </c>
      <c r="M1089" s="16" t="s">
        <v>32</v>
      </c>
      <c r="N1089" s="16" t="s">
        <v>32</v>
      </c>
      <c r="O1089" s="16" t="s">
        <v>32</v>
      </c>
      <c r="P1089" s="16" t="s">
        <v>32</v>
      </c>
      <c r="Q1089" s="16" t="s">
        <v>32</v>
      </c>
      <c r="R1089" s="16">
        <v>6.2598865323800084</v>
      </c>
      <c r="S1089" s="16">
        <v>215.66169382189142</v>
      </c>
      <c r="T1089" s="31" t="s">
        <v>484</v>
      </c>
    </row>
    <row r="1090" spans="1:20" x14ac:dyDescent="0.25">
      <c r="A1090" s="16">
        <v>1087</v>
      </c>
      <c r="B1090" s="29">
        <v>6062901.6799999997</v>
      </c>
      <c r="C1090" s="29">
        <v>593403.93000000005</v>
      </c>
      <c r="D1090" s="27" t="s">
        <v>424</v>
      </c>
      <c r="E1090" s="15">
        <v>42907</v>
      </c>
      <c r="F1090" s="16" t="s">
        <v>32</v>
      </c>
      <c r="G1090" s="19" t="s">
        <v>56</v>
      </c>
      <c r="H1090" s="16" t="s">
        <v>432</v>
      </c>
      <c r="I1090" s="16" t="s">
        <v>32</v>
      </c>
      <c r="J1090" s="16" t="s">
        <v>32</v>
      </c>
      <c r="K1090" s="16" t="s">
        <v>32</v>
      </c>
      <c r="L1090" s="16" t="s">
        <v>32</v>
      </c>
      <c r="M1090" s="16" t="s">
        <v>32</v>
      </c>
      <c r="N1090" s="16" t="s">
        <v>32</v>
      </c>
      <c r="O1090" s="16" t="s">
        <v>32</v>
      </c>
      <c r="P1090" s="16" t="s">
        <v>32</v>
      </c>
      <c r="Q1090" s="16" t="s">
        <v>32</v>
      </c>
      <c r="R1090" s="16">
        <v>-329.00833247258345</v>
      </c>
      <c r="S1090" s="16">
        <v>186.80741506923027</v>
      </c>
      <c r="T1090" s="31" t="s">
        <v>484</v>
      </c>
    </row>
    <row r="1091" spans="1:20" x14ac:dyDescent="0.25">
      <c r="A1091" s="16">
        <v>1088</v>
      </c>
      <c r="B1091" s="29">
        <v>6062947.0999999996</v>
      </c>
      <c r="C1091" s="29">
        <v>593270.32999999996</v>
      </c>
      <c r="D1091" s="27" t="s">
        <v>424</v>
      </c>
      <c r="E1091" s="15">
        <v>42907</v>
      </c>
      <c r="F1091" s="16" t="s">
        <v>32</v>
      </c>
      <c r="G1091" s="19" t="s">
        <v>56</v>
      </c>
      <c r="H1091" s="16" t="s">
        <v>432</v>
      </c>
      <c r="I1091" s="16" t="s">
        <v>32</v>
      </c>
      <c r="J1091" s="16" t="s">
        <v>32</v>
      </c>
      <c r="K1091" s="16" t="s">
        <v>32</v>
      </c>
      <c r="L1091" s="16" t="s">
        <v>32</v>
      </c>
      <c r="M1091" s="16" t="s">
        <v>32</v>
      </c>
      <c r="N1091" s="16" t="s">
        <v>32</v>
      </c>
      <c r="O1091" s="16" t="s">
        <v>32</v>
      </c>
      <c r="P1091" s="16" t="s">
        <v>32</v>
      </c>
      <c r="Q1091" s="16" t="s">
        <v>32</v>
      </c>
      <c r="R1091" s="16">
        <v>-243.28528194591539</v>
      </c>
      <c r="S1091" s="16">
        <v>90.739443036934915</v>
      </c>
      <c r="T1091" s="31" t="s">
        <v>484</v>
      </c>
    </row>
    <row r="1092" spans="1:20" x14ac:dyDescent="0.25">
      <c r="A1092" s="16">
        <v>1089</v>
      </c>
      <c r="B1092" s="29">
        <v>6062975.2699999996</v>
      </c>
      <c r="C1092" s="29">
        <v>593123.46</v>
      </c>
      <c r="D1092" s="27" t="s">
        <v>424</v>
      </c>
      <c r="E1092" s="15">
        <v>42907</v>
      </c>
      <c r="F1092" s="16" t="s">
        <v>32</v>
      </c>
      <c r="G1092" s="19" t="s">
        <v>56</v>
      </c>
      <c r="H1092" s="16" t="s">
        <v>432</v>
      </c>
      <c r="I1092" s="16" t="s">
        <v>32</v>
      </c>
      <c r="J1092" s="16" t="s">
        <v>32</v>
      </c>
      <c r="K1092" s="16" t="s">
        <v>32</v>
      </c>
      <c r="L1092" s="16" t="s">
        <v>32</v>
      </c>
      <c r="M1092" s="16" t="s">
        <v>32</v>
      </c>
      <c r="N1092" s="16" t="s">
        <v>32</v>
      </c>
      <c r="O1092" s="16" t="s">
        <v>32</v>
      </c>
      <c r="P1092" s="16" t="s">
        <v>32</v>
      </c>
      <c r="Q1092" s="16" t="s">
        <v>32</v>
      </c>
      <c r="R1092" s="16">
        <v>-265.67772625647984</v>
      </c>
      <c r="S1092" s="16">
        <v>85.536705566488578</v>
      </c>
      <c r="T1092" s="31" t="s">
        <v>484</v>
      </c>
    </row>
    <row r="1093" spans="1:20" x14ac:dyDescent="0.25">
      <c r="A1093" s="16">
        <v>1090</v>
      </c>
      <c r="B1093" s="29">
        <v>6063003.9800000004</v>
      </c>
      <c r="C1093" s="29">
        <v>592977.29</v>
      </c>
      <c r="D1093" s="27" t="s">
        <v>424</v>
      </c>
      <c r="E1093" s="15">
        <v>42907</v>
      </c>
      <c r="F1093" s="16" t="s">
        <v>32</v>
      </c>
      <c r="G1093" s="19" t="s">
        <v>56</v>
      </c>
      <c r="H1093" s="16" t="s">
        <v>432</v>
      </c>
      <c r="I1093" s="16" t="s">
        <v>32</v>
      </c>
      <c r="J1093" s="16" t="s">
        <v>32</v>
      </c>
      <c r="K1093" s="16" t="s">
        <v>32</v>
      </c>
      <c r="L1093" s="16" t="s">
        <v>32</v>
      </c>
      <c r="M1093" s="16" t="s">
        <v>32</v>
      </c>
      <c r="N1093" s="16" t="s">
        <v>32</v>
      </c>
      <c r="O1093" s="16" t="s">
        <v>32</v>
      </c>
      <c r="P1093" s="16" t="s">
        <v>32</v>
      </c>
      <c r="Q1093" s="16" t="s">
        <v>32</v>
      </c>
      <c r="R1093" s="16">
        <v>-273.4962165657102</v>
      </c>
      <c r="S1093" s="16">
        <v>86.987002317833458</v>
      </c>
      <c r="T1093" s="31" t="s">
        <v>484</v>
      </c>
    </row>
    <row r="1094" spans="1:20" x14ac:dyDescent="0.25">
      <c r="A1094" s="16">
        <v>1091</v>
      </c>
      <c r="B1094" s="29">
        <v>6063040.4500000002</v>
      </c>
      <c r="C1094" s="29">
        <v>592831.48</v>
      </c>
      <c r="D1094" s="27" t="s">
        <v>424</v>
      </c>
      <c r="E1094" s="15">
        <v>42907</v>
      </c>
      <c r="F1094" s="16" t="s">
        <v>32</v>
      </c>
      <c r="G1094" s="19" t="s">
        <v>56</v>
      </c>
      <c r="H1094" s="16" t="s">
        <v>432</v>
      </c>
      <c r="I1094" s="16" t="s">
        <v>32</v>
      </c>
      <c r="J1094" s="16" t="s">
        <v>32</v>
      </c>
      <c r="K1094" s="16" t="s">
        <v>32</v>
      </c>
      <c r="L1094" s="16" t="s">
        <v>32</v>
      </c>
      <c r="M1094" s="16" t="s">
        <v>32</v>
      </c>
      <c r="N1094" s="16" t="s">
        <v>32</v>
      </c>
      <c r="O1094" s="16" t="s">
        <v>32</v>
      </c>
      <c r="P1094" s="16" t="s">
        <v>32</v>
      </c>
      <c r="Q1094" s="16" t="s">
        <v>32</v>
      </c>
      <c r="R1094" s="16">
        <v>-295.43616135932825</v>
      </c>
      <c r="S1094" s="16">
        <v>149.29833430386958</v>
      </c>
      <c r="T1094" s="31" t="s">
        <v>484</v>
      </c>
    </row>
    <row r="1095" spans="1:20" x14ac:dyDescent="0.25">
      <c r="A1095" s="16">
        <v>1092</v>
      </c>
      <c r="B1095" s="29">
        <v>6063077.1900000004</v>
      </c>
      <c r="C1095" s="29">
        <v>592666.18000000005</v>
      </c>
      <c r="D1095" s="27" t="s">
        <v>424</v>
      </c>
      <c r="E1095" s="15">
        <v>42907</v>
      </c>
      <c r="F1095" s="16" t="s">
        <v>32</v>
      </c>
      <c r="G1095" s="19" t="s">
        <v>56</v>
      </c>
      <c r="H1095" s="16" t="s">
        <v>432</v>
      </c>
      <c r="I1095" s="16" t="s">
        <v>32</v>
      </c>
      <c r="J1095" s="16" t="s">
        <v>32</v>
      </c>
      <c r="K1095" s="16" t="s">
        <v>32</v>
      </c>
      <c r="L1095" s="16" t="s">
        <v>32</v>
      </c>
      <c r="M1095" s="16" t="s">
        <v>32</v>
      </c>
      <c r="N1095" s="16" t="s">
        <v>32</v>
      </c>
      <c r="O1095" s="16" t="s">
        <v>32</v>
      </c>
      <c r="P1095" s="16" t="s">
        <v>32</v>
      </c>
      <c r="Q1095" s="16" t="s">
        <v>32</v>
      </c>
      <c r="R1095" s="16">
        <v>-352.49072976563946</v>
      </c>
      <c r="S1095" s="16">
        <v>177.44316580282202</v>
      </c>
      <c r="T1095" s="31" t="s">
        <v>484</v>
      </c>
    </row>
    <row r="1096" spans="1:20" x14ac:dyDescent="0.25">
      <c r="A1096" s="16">
        <v>1093</v>
      </c>
      <c r="B1096" s="29">
        <v>6063100.0199999996</v>
      </c>
      <c r="C1096" s="29">
        <v>592538.5</v>
      </c>
      <c r="D1096" s="27" t="s">
        <v>424</v>
      </c>
      <c r="E1096" s="15">
        <v>42907</v>
      </c>
      <c r="F1096" s="16" t="s">
        <v>32</v>
      </c>
      <c r="G1096" s="19" t="s">
        <v>56</v>
      </c>
      <c r="H1096" s="16" t="s">
        <v>432</v>
      </c>
      <c r="I1096" s="16" t="s">
        <v>32</v>
      </c>
      <c r="J1096" s="16" t="s">
        <v>32</v>
      </c>
      <c r="K1096" s="16" t="s">
        <v>32</v>
      </c>
      <c r="L1096" s="16" t="s">
        <v>32</v>
      </c>
      <c r="M1096" s="16" t="s">
        <v>32</v>
      </c>
      <c r="N1096" s="16" t="s">
        <v>32</v>
      </c>
      <c r="O1096" s="16" t="s">
        <v>32</v>
      </c>
      <c r="P1096" s="16" t="s">
        <v>32</v>
      </c>
      <c r="Q1096" s="16" t="s">
        <v>32</v>
      </c>
      <c r="R1096" s="16">
        <v>-218.96752036162681</v>
      </c>
      <c r="S1096" s="16">
        <v>77.237619263970913</v>
      </c>
      <c r="T1096" s="31" t="s">
        <v>484</v>
      </c>
    </row>
    <row r="1097" spans="1:20" x14ac:dyDescent="0.25">
      <c r="A1097" s="16">
        <v>1094</v>
      </c>
      <c r="B1097" s="29">
        <v>6063093.75</v>
      </c>
      <c r="C1097" s="29">
        <v>592389.61</v>
      </c>
      <c r="D1097" s="27" t="s">
        <v>424</v>
      </c>
      <c r="E1097" s="15">
        <v>42907</v>
      </c>
      <c r="F1097" s="16" t="s">
        <v>32</v>
      </c>
      <c r="G1097" s="19" t="s">
        <v>56</v>
      </c>
      <c r="H1097" s="16" t="s">
        <v>432</v>
      </c>
      <c r="I1097" s="16" t="s">
        <v>32</v>
      </c>
      <c r="J1097" s="16" t="s">
        <v>32</v>
      </c>
      <c r="K1097" s="16" t="s">
        <v>32</v>
      </c>
      <c r="L1097" s="16" t="s">
        <v>32</v>
      </c>
      <c r="M1097" s="16" t="s">
        <v>32</v>
      </c>
      <c r="N1097" s="16" t="s">
        <v>32</v>
      </c>
      <c r="O1097" s="16" t="s">
        <v>32</v>
      </c>
      <c r="P1097" s="16" t="s">
        <v>32</v>
      </c>
      <c r="Q1097" s="16" t="s">
        <v>32</v>
      </c>
      <c r="R1097" s="16">
        <v>-198.9740867112933</v>
      </c>
      <c r="S1097" s="16">
        <v>76.113627028104304</v>
      </c>
      <c r="T1097" s="31" t="s">
        <v>484</v>
      </c>
    </row>
    <row r="1098" spans="1:20" x14ac:dyDescent="0.25">
      <c r="A1098" s="16">
        <v>1095</v>
      </c>
      <c r="B1098" s="29">
        <v>6063089.3200000003</v>
      </c>
      <c r="C1098" s="29">
        <v>592238.93999999994</v>
      </c>
      <c r="D1098" s="27" t="s">
        <v>424</v>
      </c>
      <c r="E1098" s="15">
        <v>42907</v>
      </c>
      <c r="F1098" s="16" t="s">
        <v>32</v>
      </c>
      <c r="G1098" s="19" t="s">
        <v>56</v>
      </c>
      <c r="H1098" s="16" t="s">
        <v>432</v>
      </c>
      <c r="I1098" s="16" t="s">
        <v>32</v>
      </c>
      <c r="J1098" s="16" t="s">
        <v>32</v>
      </c>
      <c r="K1098" s="16" t="s">
        <v>32</v>
      </c>
      <c r="L1098" s="16" t="s">
        <v>32</v>
      </c>
      <c r="M1098" s="16" t="s">
        <v>32</v>
      </c>
      <c r="N1098" s="16" t="s">
        <v>32</v>
      </c>
      <c r="O1098" s="16" t="s">
        <v>32</v>
      </c>
      <c r="P1098" s="16" t="s">
        <v>32</v>
      </c>
      <c r="Q1098" s="16" t="s">
        <v>32</v>
      </c>
      <c r="R1098" s="16">
        <v>-273.52256809677613</v>
      </c>
      <c r="S1098" s="16">
        <v>100.86324398000909</v>
      </c>
      <c r="T1098" s="31" t="s">
        <v>484</v>
      </c>
    </row>
    <row r="1099" spans="1:20" x14ac:dyDescent="0.25">
      <c r="A1099" s="16">
        <v>1096</v>
      </c>
      <c r="B1099" s="29">
        <v>6063079.1699999999</v>
      </c>
      <c r="C1099" s="29">
        <v>592091.47</v>
      </c>
      <c r="D1099" s="27" t="s">
        <v>424</v>
      </c>
      <c r="E1099" s="15">
        <v>42907</v>
      </c>
      <c r="F1099" s="16" t="s">
        <v>32</v>
      </c>
      <c r="G1099" s="19" t="s">
        <v>56</v>
      </c>
      <c r="H1099" s="16" t="s">
        <v>432</v>
      </c>
      <c r="I1099" s="16" t="s">
        <v>32</v>
      </c>
      <c r="J1099" s="16" t="s">
        <v>32</v>
      </c>
      <c r="K1099" s="16" t="s">
        <v>32</v>
      </c>
      <c r="L1099" s="16" t="s">
        <v>32</v>
      </c>
      <c r="M1099" s="16" t="s">
        <v>32</v>
      </c>
      <c r="N1099" s="16" t="s">
        <v>32</v>
      </c>
      <c r="O1099" s="16" t="s">
        <v>32</v>
      </c>
      <c r="P1099" s="16" t="s">
        <v>32</v>
      </c>
      <c r="Q1099" s="16" t="s">
        <v>32</v>
      </c>
      <c r="R1099" s="16">
        <v>6.2598865323800084</v>
      </c>
      <c r="S1099" s="16">
        <v>51.794638800545208</v>
      </c>
      <c r="T1099" s="31" t="s">
        <v>484</v>
      </c>
    </row>
    <row r="1100" spans="1:20" x14ac:dyDescent="0.25">
      <c r="A1100" s="16">
        <v>1097</v>
      </c>
      <c r="B1100" s="29">
        <v>6063066.6900000004</v>
      </c>
      <c r="C1100" s="29">
        <v>591936.30000000005</v>
      </c>
      <c r="D1100" s="27" t="s">
        <v>424</v>
      </c>
      <c r="E1100" s="15">
        <v>42907</v>
      </c>
      <c r="F1100" s="16" t="s">
        <v>32</v>
      </c>
      <c r="G1100" s="19" t="s">
        <v>56</v>
      </c>
      <c r="H1100" s="16" t="s">
        <v>432</v>
      </c>
      <c r="I1100" s="16" t="s">
        <v>32</v>
      </c>
      <c r="J1100" s="16" t="s">
        <v>32</v>
      </c>
      <c r="K1100" s="16" t="s">
        <v>32</v>
      </c>
      <c r="L1100" s="16" t="s">
        <v>32</v>
      </c>
      <c r="M1100" s="16" t="s">
        <v>32</v>
      </c>
      <c r="N1100" s="16" t="s">
        <v>32</v>
      </c>
      <c r="O1100" s="16" t="s">
        <v>32</v>
      </c>
      <c r="P1100" s="16" t="s">
        <v>32</v>
      </c>
      <c r="Q1100" s="16" t="s">
        <v>32</v>
      </c>
      <c r="R1100" s="16">
        <v>6.2598865323800084</v>
      </c>
      <c r="S1100" s="16">
        <v>90.214312643189274</v>
      </c>
      <c r="T1100" s="31" t="s">
        <v>484</v>
      </c>
    </row>
    <row r="1101" spans="1:20" x14ac:dyDescent="0.25">
      <c r="A1101" s="16">
        <v>1098</v>
      </c>
      <c r="B1101" s="29">
        <v>6063057.3099999996</v>
      </c>
      <c r="C1101" s="29">
        <v>591788.93000000005</v>
      </c>
      <c r="D1101" s="27" t="s">
        <v>424</v>
      </c>
      <c r="E1101" s="15">
        <v>42907</v>
      </c>
      <c r="F1101" s="16" t="s">
        <v>32</v>
      </c>
      <c r="G1101" s="19" t="s">
        <v>56</v>
      </c>
      <c r="H1101" s="16" t="s">
        <v>432</v>
      </c>
      <c r="I1101" s="16" t="s">
        <v>32</v>
      </c>
      <c r="J1101" s="16" t="s">
        <v>32</v>
      </c>
      <c r="K1101" s="16" t="s">
        <v>32</v>
      </c>
      <c r="L1101" s="16" t="s">
        <v>32</v>
      </c>
      <c r="M1101" s="16" t="s">
        <v>32</v>
      </c>
      <c r="N1101" s="16" t="s">
        <v>32</v>
      </c>
      <c r="O1101" s="16" t="s">
        <v>32</v>
      </c>
      <c r="P1101" s="16" t="s">
        <v>32</v>
      </c>
      <c r="Q1101" s="16" t="s">
        <v>32</v>
      </c>
      <c r="R1101" s="16">
        <v>6.2598865323800084</v>
      </c>
      <c r="S1101" s="16">
        <v>113.4243037961687</v>
      </c>
      <c r="T1101" s="31" t="s">
        <v>484</v>
      </c>
    </row>
    <row r="1102" spans="1:20" x14ac:dyDescent="0.25">
      <c r="A1102" s="16">
        <v>1099</v>
      </c>
      <c r="B1102" s="29">
        <v>6063018.5300000003</v>
      </c>
      <c r="C1102" s="29">
        <v>591648.09</v>
      </c>
      <c r="D1102" s="27" t="s">
        <v>424</v>
      </c>
      <c r="E1102" s="15">
        <v>42907</v>
      </c>
      <c r="F1102" s="16" t="s">
        <v>32</v>
      </c>
      <c r="G1102" s="19" t="s">
        <v>56</v>
      </c>
      <c r="H1102" s="16" t="s">
        <v>432</v>
      </c>
      <c r="I1102" s="16" t="s">
        <v>32</v>
      </c>
      <c r="J1102" s="16" t="s">
        <v>32</v>
      </c>
      <c r="K1102" s="16" t="s">
        <v>32</v>
      </c>
      <c r="L1102" s="16" t="s">
        <v>32</v>
      </c>
      <c r="M1102" s="16" t="s">
        <v>32</v>
      </c>
      <c r="N1102" s="16" t="s">
        <v>32</v>
      </c>
      <c r="O1102" s="16" t="s">
        <v>32</v>
      </c>
      <c r="P1102" s="16" t="s">
        <v>32</v>
      </c>
      <c r="Q1102" s="16" t="s">
        <v>32</v>
      </c>
      <c r="R1102" s="16">
        <v>6.2598865323800084</v>
      </c>
      <c r="S1102" s="16">
        <v>82.806810707983658</v>
      </c>
      <c r="T1102" s="31" t="s">
        <v>484</v>
      </c>
    </row>
    <row r="1103" spans="1:20" x14ac:dyDescent="0.25">
      <c r="A1103" s="16">
        <v>1100</v>
      </c>
      <c r="B1103" s="29">
        <v>6062945.2800000003</v>
      </c>
      <c r="C1103" s="29">
        <v>591508.24</v>
      </c>
      <c r="D1103" s="27" t="s">
        <v>424</v>
      </c>
      <c r="E1103" s="15">
        <v>42907</v>
      </c>
      <c r="F1103" s="16" t="s">
        <v>32</v>
      </c>
      <c r="G1103" s="19" t="s">
        <v>56</v>
      </c>
      <c r="H1103" s="16" t="s">
        <v>432</v>
      </c>
      <c r="I1103" s="16" t="s">
        <v>32</v>
      </c>
      <c r="J1103" s="16" t="s">
        <v>32</v>
      </c>
      <c r="K1103" s="16" t="s">
        <v>32</v>
      </c>
      <c r="L1103" s="16" t="s">
        <v>32</v>
      </c>
      <c r="M1103" s="16" t="s">
        <v>32</v>
      </c>
      <c r="N1103" s="16" t="s">
        <v>32</v>
      </c>
      <c r="O1103" s="16" t="s">
        <v>32</v>
      </c>
      <c r="P1103" s="16" t="s">
        <v>32</v>
      </c>
      <c r="Q1103" s="16" t="s">
        <v>32</v>
      </c>
      <c r="R1103" s="16">
        <v>6.2598865323800084</v>
      </c>
      <c r="S1103" s="16">
        <v>68.247371462623889</v>
      </c>
      <c r="T1103" s="31" t="s">
        <v>484</v>
      </c>
    </row>
    <row r="1104" spans="1:20" x14ac:dyDescent="0.25">
      <c r="A1104" s="16">
        <v>1101</v>
      </c>
      <c r="B1104" s="29">
        <v>6062913.46</v>
      </c>
      <c r="C1104" s="29">
        <v>591370.61</v>
      </c>
      <c r="D1104" s="27" t="s">
        <v>424</v>
      </c>
      <c r="E1104" s="15">
        <v>42907</v>
      </c>
      <c r="F1104" s="16" t="s">
        <v>32</v>
      </c>
      <c r="G1104" s="19" t="s">
        <v>56</v>
      </c>
      <c r="H1104" s="16" t="s">
        <v>432</v>
      </c>
      <c r="I1104" s="16" t="s">
        <v>32</v>
      </c>
      <c r="J1104" s="16" t="s">
        <v>32</v>
      </c>
      <c r="K1104" s="16" t="s">
        <v>32</v>
      </c>
      <c r="L1104" s="16" t="s">
        <v>32</v>
      </c>
      <c r="M1104" s="16" t="s">
        <v>32</v>
      </c>
      <c r="N1104" s="16" t="s">
        <v>32</v>
      </c>
      <c r="O1104" s="16" t="s">
        <v>32</v>
      </c>
      <c r="P1104" s="16" t="s">
        <v>32</v>
      </c>
      <c r="Q1104" s="16" t="s">
        <v>32</v>
      </c>
      <c r="R1104" s="16">
        <v>6.2598865323800084</v>
      </c>
      <c r="S1104" s="16">
        <v>81.101755810543892</v>
      </c>
      <c r="T1104" s="31" t="s">
        <v>484</v>
      </c>
    </row>
    <row r="1105" spans="1:20" x14ac:dyDescent="0.25">
      <c r="A1105" s="16">
        <v>1102</v>
      </c>
      <c r="B1105" s="29">
        <v>6062879.7800000003</v>
      </c>
      <c r="C1105" s="29">
        <v>591227.47</v>
      </c>
      <c r="D1105" s="27" t="s">
        <v>424</v>
      </c>
      <c r="E1105" s="15">
        <v>42907</v>
      </c>
      <c r="F1105" s="16" t="s">
        <v>32</v>
      </c>
      <c r="G1105" s="19" t="s">
        <v>56</v>
      </c>
      <c r="H1105" s="16" t="s">
        <v>432</v>
      </c>
      <c r="I1105" s="16" t="s">
        <v>32</v>
      </c>
      <c r="J1105" s="16" t="s">
        <v>32</v>
      </c>
      <c r="K1105" s="16" t="s">
        <v>32</v>
      </c>
      <c r="L1105" s="16" t="s">
        <v>32</v>
      </c>
      <c r="M1105" s="16" t="s">
        <v>32</v>
      </c>
      <c r="N1105" s="16" t="s">
        <v>32</v>
      </c>
      <c r="O1105" s="16" t="s">
        <v>32</v>
      </c>
      <c r="P1105" s="16" t="s">
        <v>32</v>
      </c>
      <c r="Q1105" s="16" t="s">
        <v>32</v>
      </c>
      <c r="R1105" s="16">
        <v>6.2598865323800084</v>
      </c>
      <c r="S1105" s="16">
        <v>151.05418217060745</v>
      </c>
      <c r="T1105" s="31" t="s">
        <v>484</v>
      </c>
    </row>
    <row r="1106" spans="1:20" x14ac:dyDescent="0.25">
      <c r="A1106" s="16">
        <v>1103</v>
      </c>
      <c r="B1106" s="29">
        <v>6062825.8600000003</v>
      </c>
      <c r="C1106" s="29">
        <v>591090.26</v>
      </c>
      <c r="D1106" s="27" t="s">
        <v>424</v>
      </c>
      <c r="E1106" s="15">
        <v>42907</v>
      </c>
      <c r="F1106" s="16" t="s">
        <v>32</v>
      </c>
      <c r="G1106" s="19" t="s">
        <v>56</v>
      </c>
      <c r="H1106" s="16" t="s">
        <v>432</v>
      </c>
      <c r="I1106" s="16" t="s">
        <v>32</v>
      </c>
      <c r="J1106" s="16" t="s">
        <v>32</v>
      </c>
      <c r="K1106" s="16" t="s">
        <v>32</v>
      </c>
      <c r="L1106" s="16" t="s">
        <v>32</v>
      </c>
      <c r="M1106" s="16" t="s">
        <v>32</v>
      </c>
      <c r="N1106" s="16" t="s">
        <v>32</v>
      </c>
      <c r="O1106" s="16" t="s">
        <v>32</v>
      </c>
      <c r="P1106" s="16" t="s">
        <v>32</v>
      </c>
      <c r="Q1106" s="16" t="s">
        <v>32</v>
      </c>
      <c r="R1106" s="16">
        <v>6.2598865323800084</v>
      </c>
      <c r="S1106" s="16">
        <v>114.6555840572081</v>
      </c>
      <c r="T1106" s="31" t="s">
        <v>484</v>
      </c>
    </row>
    <row r="1107" spans="1:20" x14ac:dyDescent="0.25">
      <c r="A1107" s="16">
        <v>1104</v>
      </c>
      <c r="B1107" s="29">
        <v>6062769.5999999996</v>
      </c>
      <c r="C1107" s="29">
        <v>590948.46</v>
      </c>
      <c r="D1107" s="27" t="s">
        <v>424</v>
      </c>
      <c r="E1107" s="15">
        <v>42907</v>
      </c>
      <c r="F1107" s="16" t="s">
        <v>32</v>
      </c>
      <c r="G1107" s="19" t="s">
        <v>56</v>
      </c>
      <c r="H1107" s="16" t="s">
        <v>432</v>
      </c>
      <c r="I1107" s="16" t="s">
        <v>32</v>
      </c>
      <c r="J1107" s="16" t="s">
        <v>32</v>
      </c>
      <c r="K1107" s="16" t="s">
        <v>32</v>
      </c>
      <c r="L1107" s="16" t="s">
        <v>32</v>
      </c>
      <c r="M1107" s="16" t="s">
        <v>32</v>
      </c>
      <c r="N1107" s="16" t="s">
        <v>32</v>
      </c>
      <c r="O1107" s="16" t="s">
        <v>32</v>
      </c>
      <c r="P1107" s="16" t="s">
        <v>32</v>
      </c>
      <c r="Q1107" s="16" t="s">
        <v>32</v>
      </c>
      <c r="R1107" s="16">
        <v>6.2598865323800084</v>
      </c>
      <c r="S1107" s="16">
        <v>71.785552021808272</v>
      </c>
      <c r="T1107" s="31" t="s">
        <v>484</v>
      </c>
    </row>
    <row r="1108" spans="1:20" x14ac:dyDescent="0.25">
      <c r="A1108" s="16">
        <v>1105</v>
      </c>
      <c r="B1108" s="29">
        <v>6062722.1799999997</v>
      </c>
      <c r="C1108" s="29">
        <v>594245.91</v>
      </c>
      <c r="D1108" s="27" t="s">
        <v>424</v>
      </c>
      <c r="E1108" s="15">
        <v>42892</v>
      </c>
      <c r="F1108" s="16" t="s">
        <v>32</v>
      </c>
      <c r="G1108" s="19" t="s">
        <v>56</v>
      </c>
      <c r="H1108" s="16" t="s">
        <v>483</v>
      </c>
      <c r="I1108" s="16" t="s">
        <v>32</v>
      </c>
      <c r="J1108" s="16" t="s">
        <v>32</v>
      </c>
      <c r="K1108" s="16" t="s">
        <v>32</v>
      </c>
      <c r="L1108" s="16" t="s">
        <v>32</v>
      </c>
      <c r="M1108" s="16" t="s">
        <v>32</v>
      </c>
      <c r="N1108" s="16" t="s">
        <v>32</v>
      </c>
      <c r="O1108" s="16" t="s">
        <v>32</v>
      </c>
      <c r="P1108" s="16" t="s">
        <v>32</v>
      </c>
      <c r="Q1108" s="16" t="s">
        <v>32</v>
      </c>
      <c r="R1108" s="16">
        <v>-1857.7883779220299</v>
      </c>
      <c r="S1108" s="16">
        <v>152.10211201322116</v>
      </c>
      <c r="T1108" s="31" t="s">
        <v>484</v>
      </c>
    </row>
    <row r="1109" spans="1:20" x14ac:dyDescent="0.25">
      <c r="A1109" s="16">
        <v>1106</v>
      </c>
      <c r="B1109" s="29">
        <v>6062687.7400000002</v>
      </c>
      <c r="C1109" s="29">
        <v>594397.39</v>
      </c>
      <c r="D1109" s="27" t="s">
        <v>424</v>
      </c>
      <c r="E1109" s="15">
        <v>42892</v>
      </c>
      <c r="F1109" s="16" t="s">
        <v>32</v>
      </c>
      <c r="G1109" s="19" t="s">
        <v>56</v>
      </c>
      <c r="H1109" s="16" t="s">
        <v>483</v>
      </c>
      <c r="I1109" s="16" t="s">
        <v>32</v>
      </c>
      <c r="J1109" s="16" t="s">
        <v>32</v>
      </c>
      <c r="K1109" s="16" t="s">
        <v>32</v>
      </c>
      <c r="L1109" s="16" t="s">
        <v>32</v>
      </c>
      <c r="M1109" s="16" t="s">
        <v>32</v>
      </c>
      <c r="N1109" s="16" t="s">
        <v>32</v>
      </c>
      <c r="O1109" s="16" t="s">
        <v>32</v>
      </c>
      <c r="P1109" s="16" t="s">
        <v>32</v>
      </c>
      <c r="Q1109" s="16" t="s">
        <v>32</v>
      </c>
      <c r="R1109" s="16">
        <v>-1535.4640587899578</v>
      </c>
      <c r="S1109" s="16">
        <v>119.78920185324755</v>
      </c>
      <c r="T1109" s="31" t="s">
        <v>484</v>
      </c>
    </row>
    <row r="1110" spans="1:20" x14ac:dyDescent="0.25">
      <c r="A1110" s="16">
        <v>1107</v>
      </c>
      <c r="B1110" s="29">
        <v>6062669.4299999997</v>
      </c>
      <c r="C1110" s="29">
        <v>594541.78</v>
      </c>
      <c r="D1110" s="27" t="s">
        <v>424</v>
      </c>
      <c r="E1110" s="15">
        <v>42892</v>
      </c>
      <c r="F1110" s="16" t="s">
        <v>32</v>
      </c>
      <c r="G1110" s="19" t="s">
        <v>56</v>
      </c>
      <c r="H1110" s="16" t="s">
        <v>483</v>
      </c>
      <c r="I1110" s="16" t="s">
        <v>32</v>
      </c>
      <c r="J1110" s="16" t="s">
        <v>32</v>
      </c>
      <c r="K1110" s="16" t="s">
        <v>32</v>
      </c>
      <c r="L1110" s="16" t="s">
        <v>32</v>
      </c>
      <c r="M1110" s="16" t="s">
        <v>32</v>
      </c>
      <c r="N1110" s="16" t="s">
        <v>32</v>
      </c>
      <c r="O1110" s="16" t="s">
        <v>32</v>
      </c>
      <c r="P1110" s="16" t="s">
        <v>32</v>
      </c>
      <c r="Q1110" s="16" t="s">
        <v>32</v>
      </c>
      <c r="R1110" s="16">
        <v>-1740.6773488885383</v>
      </c>
      <c r="S1110" s="16">
        <v>160.62445230599459</v>
      </c>
      <c r="T1110" s="31" t="s">
        <v>484</v>
      </c>
    </row>
    <row r="1111" spans="1:20" x14ac:dyDescent="0.25">
      <c r="A1111" s="16">
        <v>1108</v>
      </c>
      <c r="B1111" s="29">
        <v>6062689.7999999998</v>
      </c>
      <c r="C1111" s="29">
        <v>594689.06999999995</v>
      </c>
      <c r="D1111" s="27" t="s">
        <v>424</v>
      </c>
      <c r="E1111" s="15">
        <v>42892</v>
      </c>
      <c r="F1111" s="16" t="s">
        <v>32</v>
      </c>
      <c r="G1111" s="19" t="s">
        <v>56</v>
      </c>
      <c r="H1111" s="16" t="s">
        <v>483</v>
      </c>
      <c r="I1111" s="16" t="s">
        <v>32</v>
      </c>
      <c r="J1111" s="16" t="s">
        <v>32</v>
      </c>
      <c r="K1111" s="16" t="s">
        <v>32</v>
      </c>
      <c r="L1111" s="16" t="s">
        <v>32</v>
      </c>
      <c r="M1111" s="16" t="s">
        <v>32</v>
      </c>
      <c r="N1111" s="16" t="s">
        <v>32</v>
      </c>
      <c r="O1111" s="16" t="s">
        <v>32</v>
      </c>
      <c r="P1111" s="16" t="s">
        <v>32</v>
      </c>
      <c r="Q1111" s="16" t="s">
        <v>32</v>
      </c>
      <c r="R1111" s="16">
        <v>-1597.8375293933343</v>
      </c>
      <c r="S1111" s="16">
        <v>146.79154607903456</v>
      </c>
      <c r="T1111" s="31" t="s">
        <v>484</v>
      </c>
    </row>
    <row r="1112" spans="1:20" x14ac:dyDescent="0.25">
      <c r="A1112" s="16">
        <v>1109</v>
      </c>
      <c r="B1112" s="29">
        <v>6062729.7599999998</v>
      </c>
      <c r="C1112" s="29">
        <v>594835.72</v>
      </c>
      <c r="D1112" s="27" t="s">
        <v>424</v>
      </c>
      <c r="E1112" s="15">
        <v>42892</v>
      </c>
      <c r="F1112" s="16" t="s">
        <v>32</v>
      </c>
      <c r="G1112" s="19" t="s">
        <v>56</v>
      </c>
      <c r="H1112" s="16" t="s">
        <v>483</v>
      </c>
      <c r="I1112" s="16" t="s">
        <v>32</v>
      </c>
      <c r="J1112" s="16" t="s">
        <v>32</v>
      </c>
      <c r="K1112" s="16" t="s">
        <v>32</v>
      </c>
      <c r="L1112" s="16" t="s">
        <v>32</v>
      </c>
      <c r="M1112" s="16" t="s">
        <v>32</v>
      </c>
      <c r="N1112" s="16" t="s">
        <v>32</v>
      </c>
      <c r="O1112" s="16" t="s">
        <v>32</v>
      </c>
      <c r="P1112" s="16" t="s">
        <v>32</v>
      </c>
      <c r="Q1112" s="16" t="s">
        <v>32</v>
      </c>
      <c r="R1112" s="16">
        <v>-2039.4812114414451</v>
      </c>
      <c r="S1112" s="16">
        <v>221.08366636940855</v>
      </c>
      <c r="T1112" s="31" t="s">
        <v>484</v>
      </c>
    </row>
    <row r="1113" spans="1:20" x14ac:dyDescent="0.25">
      <c r="A1113" s="16">
        <v>1110</v>
      </c>
      <c r="B1113" s="29">
        <v>6062766.3799999999</v>
      </c>
      <c r="C1113" s="29">
        <v>594981.36</v>
      </c>
      <c r="D1113" s="27" t="s">
        <v>424</v>
      </c>
      <c r="E1113" s="15">
        <v>42892</v>
      </c>
      <c r="F1113" s="16" t="s">
        <v>32</v>
      </c>
      <c r="G1113" s="19" t="s">
        <v>56</v>
      </c>
      <c r="H1113" s="16" t="s">
        <v>483</v>
      </c>
      <c r="I1113" s="16" t="s">
        <v>32</v>
      </c>
      <c r="J1113" s="16" t="s">
        <v>32</v>
      </c>
      <c r="K1113" s="16" t="s">
        <v>32</v>
      </c>
      <c r="L1113" s="16" t="s">
        <v>32</v>
      </c>
      <c r="M1113" s="16" t="s">
        <v>32</v>
      </c>
      <c r="N1113" s="16" t="s">
        <v>32</v>
      </c>
      <c r="O1113" s="16" t="s">
        <v>32</v>
      </c>
      <c r="P1113" s="16" t="s">
        <v>32</v>
      </c>
      <c r="Q1113" s="16" t="s">
        <v>32</v>
      </c>
      <c r="R1113" s="16">
        <v>-1879.1324583986584</v>
      </c>
      <c r="S1113" s="16">
        <v>230.69923882554482</v>
      </c>
      <c r="T1113" s="31" t="s">
        <v>484</v>
      </c>
    </row>
    <row r="1114" spans="1:20" x14ac:dyDescent="0.25">
      <c r="A1114" s="16">
        <v>1111</v>
      </c>
      <c r="B1114" s="29">
        <v>6062800.8099999996</v>
      </c>
      <c r="C1114" s="29">
        <v>595127.67000000004</v>
      </c>
      <c r="D1114" s="27" t="s">
        <v>424</v>
      </c>
      <c r="E1114" s="15">
        <v>42892</v>
      </c>
      <c r="F1114" s="16" t="s">
        <v>32</v>
      </c>
      <c r="G1114" s="19" t="s">
        <v>56</v>
      </c>
      <c r="H1114" s="16" t="s">
        <v>483</v>
      </c>
      <c r="I1114" s="16" t="s">
        <v>32</v>
      </c>
      <c r="J1114" s="16" t="s">
        <v>32</v>
      </c>
      <c r="K1114" s="16" t="s">
        <v>32</v>
      </c>
      <c r="L1114" s="16" t="s">
        <v>32</v>
      </c>
      <c r="M1114" s="16" t="s">
        <v>32</v>
      </c>
      <c r="N1114" s="16" t="s">
        <v>32</v>
      </c>
      <c r="O1114" s="16" t="s">
        <v>32</v>
      </c>
      <c r="P1114" s="16" t="s">
        <v>32</v>
      </c>
      <c r="Q1114" s="16" t="s">
        <v>32</v>
      </c>
      <c r="R1114" s="16">
        <v>-1756.6851784649991</v>
      </c>
      <c r="S1114" s="16">
        <v>236.20881155127731</v>
      </c>
      <c r="T1114" s="31" t="s">
        <v>484</v>
      </c>
    </row>
    <row r="1115" spans="1:20" x14ac:dyDescent="0.25">
      <c r="A1115" s="16">
        <v>1112</v>
      </c>
      <c r="B1115" s="29">
        <v>6062840.1200000001</v>
      </c>
      <c r="C1115" s="29">
        <v>595273.42000000004</v>
      </c>
      <c r="D1115" s="27" t="s">
        <v>424</v>
      </c>
      <c r="E1115" s="15">
        <v>42892</v>
      </c>
      <c r="F1115" s="16" t="s">
        <v>32</v>
      </c>
      <c r="G1115" s="19" t="s">
        <v>56</v>
      </c>
      <c r="H1115" s="16" t="s">
        <v>483</v>
      </c>
      <c r="I1115" s="16" t="s">
        <v>32</v>
      </c>
      <c r="J1115" s="16" t="s">
        <v>32</v>
      </c>
      <c r="K1115" s="16" t="s">
        <v>32</v>
      </c>
      <c r="L1115" s="16" t="s">
        <v>32</v>
      </c>
      <c r="M1115" s="16" t="s">
        <v>32</v>
      </c>
      <c r="N1115" s="16" t="s">
        <v>32</v>
      </c>
      <c r="O1115" s="16" t="s">
        <v>32</v>
      </c>
      <c r="P1115" s="16" t="s">
        <v>32</v>
      </c>
      <c r="Q1115" s="16" t="s">
        <v>32</v>
      </c>
      <c r="R1115" s="16">
        <v>-1887.1287667322699</v>
      </c>
      <c r="S1115" s="16">
        <v>250.9876825236779</v>
      </c>
      <c r="T1115" s="31" t="s">
        <v>484</v>
      </c>
    </row>
    <row r="1116" spans="1:20" x14ac:dyDescent="0.25">
      <c r="A1116" s="16">
        <v>1113</v>
      </c>
      <c r="B1116" s="29">
        <v>6062888.3899999997</v>
      </c>
      <c r="C1116" s="29">
        <v>595415.84</v>
      </c>
      <c r="D1116" s="27" t="s">
        <v>424</v>
      </c>
      <c r="E1116" s="15">
        <v>42892</v>
      </c>
      <c r="F1116" s="16" t="s">
        <v>32</v>
      </c>
      <c r="G1116" s="19" t="s">
        <v>56</v>
      </c>
      <c r="H1116" s="16" t="s">
        <v>483</v>
      </c>
      <c r="I1116" s="16" t="s">
        <v>32</v>
      </c>
      <c r="J1116" s="16" t="s">
        <v>32</v>
      </c>
      <c r="K1116" s="16" t="s">
        <v>32</v>
      </c>
      <c r="L1116" s="16" t="s">
        <v>32</v>
      </c>
      <c r="M1116" s="16" t="s">
        <v>32</v>
      </c>
      <c r="N1116" s="16" t="s">
        <v>32</v>
      </c>
      <c r="O1116" s="16" t="s">
        <v>32</v>
      </c>
      <c r="P1116" s="16" t="s">
        <v>32</v>
      </c>
      <c r="Q1116" s="16" t="s">
        <v>32</v>
      </c>
      <c r="R1116" s="16">
        <v>-1529.9320471201104</v>
      </c>
      <c r="S1116" s="16">
        <v>192.52128841169937</v>
      </c>
      <c r="T1116" s="31" t="s">
        <v>484</v>
      </c>
    </row>
    <row r="1117" spans="1:20" x14ac:dyDescent="0.25">
      <c r="A1117" s="16">
        <v>1114</v>
      </c>
      <c r="B1117" s="29">
        <v>6062915.8700000001</v>
      </c>
      <c r="C1117" s="29">
        <v>595468.59</v>
      </c>
      <c r="D1117" s="27" t="s">
        <v>424</v>
      </c>
      <c r="E1117" s="15">
        <v>42892</v>
      </c>
      <c r="F1117" s="16" t="s">
        <v>32</v>
      </c>
      <c r="G1117" s="19" t="s">
        <v>56</v>
      </c>
      <c r="H1117" s="16" t="s">
        <v>432</v>
      </c>
      <c r="I1117" s="16" t="s">
        <v>32</v>
      </c>
      <c r="J1117" s="16" t="s">
        <v>32</v>
      </c>
      <c r="K1117" s="16" t="s">
        <v>32</v>
      </c>
      <c r="L1117" s="16" t="s">
        <v>32</v>
      </c>
      <c r="M1117" s="16" t="s">
        <v>32</v>
      </c>
      <c r="N1117" s="16" t="s">
        <v>32</v>
      </c>
      <c r="O1117" s="16" t="s">
        <v>32</v>
      </c>
      <c r="P1117" s="16" t="s">
        <v>32</v>
      </c>
      <c r="Q1117" s="16" t="s">
        <v>32</v>
      </c>
      <c r="R1117" s="16">
        <v>-1740.9771975891172</v>
      </c>
      <c r="S1117" s="16">
        <v>150.85348506401138</v>
      </c>
      <c r="T1117" s="31" t="s">
        <v>484</v>
      </c>
    </row>
    <row r="1118" spans="1:20" x14ac:dyDescent="0.25">
      <c r="A1118" s="16">
        <v>1115</v>
      </c>
      <c r="B1118" s="29">
        <v>6062862.4400000004</v>
      </c>
      <c r="C1118" s="29">
        <v>595325.56000000006</v>
      </c>
      <c r="D1118" s="27" t="s">
        <v>424</v>
      </c>
      <c r="E1118" s="15">
        <v>42892</v>
      </c>
      <c r="F1118" s="16" t="s">
        <v>32</v>
      </c>
      <c r="G1118" s="19" t="s">
        <v>56</v>
      </c>
      <c r="H1118" s="16" t="s">
        <v>432</v>
      </c>
      <c r="I1118" s="16" t="s">
        <v>32</v>
      </c>
      <c r="J1118" s="16" t="s">
        <v>32</v>
      </c>
      <c r="K1118" s="16" t="s">
        <v>32</v>
      </c>
      <c r="L1118" s="16" t="s">
        <v>32</v>
      </c>
      <c r="M1118" s="16" t="s">
        <v>32</v>
      </c>
      <c r="N1118" s="16" t="s">
        <v>32</v>
      </c>
      <c r="O1118" s="16" t="s">
        <v>32</v>
      </c>
      <c r="P1118" s="16" t="s">
        <v>32</v>
      </c>
      <c r="Q1118" s="16" t="s">
        <v>32</v>
      </c>
      <c r="R1118" s="16">
        <v>-2177.1890445484946</v>
      </c>
      <c r="S1118" s="16">
        <v>268.19209039548025</v>
      </c>
      <c r="T1118" s="31" t="s">
        <v>484</v>
      </c>
    </row>
    <row r="1119" spans="1:20" x14ac:dyDescent="0.25">
      <c r="A1119" s="16">
        <v>1116</v>
      </c>
      <c r="B1119" s="29">
        <v>6062823.7000000002</v>
      </c>
      <c r="C1119" s="29">
        <v>595181.51</v>
      </c>
      <c r="D1119" s="27" t="s">
        <v>424</v>
      </c>
      <c r="E1119" s="15">
        <v>42892</v>
      </c>
      <c r="F1119" s="16" t="s">
        <v>32</v>
      </c>
      <c r="G1119" s="19" t="s">
        <v>56</v>
      </c>
      <c r="H1119" s="16" t="s">
        <v>432</v>
      </c>
      <c r="I1119" s="16" t="s">
        <v>32</v>
      </c>
      <c r="J1119" s="16" t="s">
        <v>32</v>
      </c>
      <c r="K1119" s="16" t="s">
        <v>32</v>
      </c>
      <c r="L1119" s="16" t="s">
        <v>32</v>
      </c>
      <c r="M1119" s="16" t="s">
        <v>32</v>
      </c>
      <c r="N1119" s="16" t="s">
        <v>32</v>
      </c>
      <c r="O1119" s="16" t="s">
        <v>32</v>
      </c>
      <c r="P1119" s="16" t="s">
        <v>32</v>
      </c>
      <c r="Q1119" s="16" t="s">
        <v>32</v>
      </c>
      <c r="R1119" s="16">
        <v>-1679.3634667851115</v>
      </c>
      <c r="S1119" s="16">
        <v>149.70921985815608</v>
      </c>
      <c r="T1119" s="31" t="s">
        <v>484</v>
      </c>
    </row>
    <row r="1120" spans="1:20" x14ac:dyDescent="0.25">
      <c r="A1120" s="16">
        <v>1117</v>
      </c>
      <c r="B1120" s="29">
        <v>6062785.3499999996</v>
      </c>
      <c r="C1120" s="29">
        <v>595031.84</v>
      </c>
      <c r="D1120" s="27" t="s">
        <v>424</v>
      </c>
      <c r="E1120" s="15">
        <v>42892</v>
      </c>
      <c r="F1120" s="16" t="s">
        <v>32</v>
      </c>
      <c r="G1120" s="19" t="s">
        <v>56</v>
      </c>
      <c r="H1120" s="16" t="s">
        <v>432</v>
      </c>
      <c r="I1120" s="16" t="s">
        <v>32</v>
      </c>
      <c r="J1120" s="16" t="s">
        <v>32</v>
      </c>
      <c r="K1120" s="16" t="s">
        <v>32</v>
      </c>
      <c r="L1120" s="16" t="s">
        <v>32</v>
      </c>
      <c r="M1120" s="16" t="s">
        <v>32</v>
      </c>
      <c r="N1120" s="16" t="s">
        <v>32</v>
      </c>
      <c r="O1120" s="16" t="s">
        <v>32</v>
      </c>
      <c r="P1120" s="16" t="s">
        <v>32</v>
      </c>
      <c r="Q1120" s="16" t="s">
        <v>32</v>
      </c>
      <c r="R1120" s="16">
        <v>-1842.7397301601636</v>
      </c>
      <c r="S1120" s="16">
        <v>200.49577025429116</v>
      </c>
      <c r="T1120" s="31" t="s">
        <v>484</v>
      </c>
    </row>
    <row r="1121" spans="1:20" x14ac:dyDescent="0.25">
      <c r="A1121" s="16">
        <v>1118</v>
      </c>
      <c r="B1121" s="29">
        <v>6062746.1699999999</v>
      </c>
      <c r="C1121" s="29">
        <v>594892.54</v>
      </c>
      <c r="D1121" s="27" t="s">
        <v>424</v>
      </c>
      <c r="E1121" s="15">
        <v>42892</v>
      </c>
      <c r="F1121" s="16" t="s">
        <v>32</v>
      </c>
      <c r="G1121" s="19" t="s">
        <v>56</v>
      </c>
      <c r="H1121" s="16" t="s">
        <v>432</v>
      </c>
      <c r="I1121" s="16" t="s">
        <v>32</v>
      </c>
      <c r="J1121" s="16" t="s">
        <v>32</v>
      </c>
      <c r="K1121" s="16" t="s">
        <v>32</v>
      </c>
      <c r="L1121" s="16" t="s">
        <v>32</v>
      </c>
      <c r="M1121" s="16" t="s">
        <v>32</v>
      </c>
      <c r="N1121" s="16" t="s">
        <v>32</v>
      </c>
      <c r="O1121" s="16" t="s">
        <v>32</v>
      </c>
      <c r="P1121" s="16" t="s">
        <v>32</v>
      </c>
      <c r="Q1121" s="16" t="s">
        <v>32</v>
      </c>
      <c r="R1121" s="16">
        <v>-1732.235078594643</v>
      </c>
      <c r="S1121" s="16">
        <v>172.5695736831577</v>
      </c>
      <c r="T1121" s="31" t="s">
        <v>484</v>
      </c>
    </row>
    <row r="1122" spans="1:20" x14ac:dyDescent="0.25">
      <c r="A1122" s="16">
        <v>1119</v>
      </c>
      <c r="B1122" s="29">
        <v>6062713.4000000004</v>
      </c>
      <c r="C1122" s="29">
        <v>594749.5</v>
      </c>
      <c r="D1122" s="27" t="s">
        <v>424</v>
      </c>
      <c r="E1122" s="15">
        <v>42892</v>
      </c>
      <c r="F1122" s="16" t="s">
        <v>32</v>
      </c>
      <c r="G1122" s="19" t="s">
        <v>56</v>
      </c>
      <c r="H1122" s="16" t="s">
        <v>432</v>
      </c>
      <c r="I1122" s="16" t="s">
        <v>32</v>
      </c>
      <c r="J1122" s="16" t="s">
        <v>32</v>
      </c>
      <c r="K1122" s="16" t="s">
        <v>32</v>
      </c>
      <c r="L1122" s="16" t="s">
        <v>32</v>
      </c>
      <c r="M1122" s="16" t="s">
        <v>32</v>
      </c>
      <c r="N1122" s="16" t="s">
        <v>32</v>
      </c>
      <c r="O1122" s="16" t="s">
        <v>32</v>
      </c>
      <c r="P1122" s="16" t="s">
        <v>32</v>
      </c>
      <c r="Q1122" s="16" t="s">
        <v>32</v>
      </c>
      <c r="R1122" s="16">
        <v>-1639.9655874606617</v>
      </c>
      <c r="S1122" s="16">
        <v>152.8679395185824</v>
      </c>
      <c r="T1122" s="31" t="s">
        <v>484</v>
      </c>
    </row>
    <row r="1123" spans="1:20" x14ac:dyDescent="0.25">
      <c r="A1123" s="16">
        <v>1120</v>
      </c>
      <c r="B1123" s="29">
        <v>6062682.8700000001</v>
      </c>
      <c r="C1123" s="29">
        <v>594598.16</v>
      </c>
      <c r="D1123" s="27" t="s">
        <v>424</v>
      </c>
      <c r="E1123" s="15">
        <v>42892</v>
      </c>
      <c r="F1123" s="16" t="s">
        <v>32</v>
      </c>
      <c r="G1123" s="19" t="s">
        <v>56</v>
      </c>
      <c r="H1123" s="16" t="s">
        <v>432</v>
      </c>
      <c r="I1123" s="16" t="s">
        <v>32</v>
      </c>
      <c r="J1123" s="16" t="s">
        <v>32</v>
      </c>
      <c r="K1123" s="16" t="s">
        <v>32</v>
      </c>
      <c r="L1123" s="16" t="s">
        <v>32</v>
      </c>
      <c r="M1123" s="16" t="s">
        <v>32</v>
      </c>
      <c r="N1123" s="16" t="s">
        <v>32</v>
      </c>
      <c r="O1123" s="16" t="s">
        <v>32</v>
      </c>
      <c r="P1123" s="16" t="s">
        <v>32</v>
      </c>
      <c r="Q1123" s="16" t="s">
        <v>32</v>
      </c>
      <c r="R1123" s="16">
        <v>-1664.9346902921457</v>
      </c>
      <c r="S1123" s="16">
        <v>135.81523612547397</v>
      </c>
      <c r="T1123" s="31" t="s">
        <v>484</v>
      </c>
    </row>
    <row r="1124" spans="1:20" x14ac:dyDescent="0.25">
      <c r="A1124" s="16">
        <v>1121</v>
      </c>
      <c r="B1124" s="29">
        <v>6062683.71</v>
      </c>
      <c r="C1124" s="29">
        <v>594448.87</v>
      </c>
      <c r="D1124" s="27" t="s">
        <v>424</v>
      </c>
      <c r="E1124" s="15">
        <v>42892</v>
      </c>
      <c r="F1124" s="16" t="s">
        <v>32</v>
      </c>
      <c r="G1124" s="19" t="s">
        <v>56</v>
      </c>
      <c r="H1124" s="16" t="s">
        <v>432</v>
      </c>
      <c r="I1124" s="16" t="s">
        <v>32</v>
      </c>
      <c r="J1124" s="16" t="s">
        <v>32</v>
      </c>
      <c r="K1124" s="16" t="s">
        <v>32</v>
      </c>
      <c r="L1124" s="16" t="s">
        <v>32</v>
      </c>
      <c r="M1124" s="16" t="s">
        <v>32</v>
      </c>
      <c r="N1124" s="16" t="s">
        <v>32</v>
      </c>
      <c r="O1124" s="16" t="s">
        <v>32</v>
      </c>
      <c r="P1124" s="16" t="s">
        <v>32</v>
      </c>
      <c r="Q1124" s="16" t="s">
        <v>32</v>
      </c>
      <c r="R1124" s="16">
        <v>-2035.8404286089517</v>
      </c>
      <c r="S1124" s="16">
        <v>167.31232321454328</v>
      </c>
      <c r="T1124" s="31" t="s">
        <v>484</v>
      </c>
    </row>
    <row r="1125" spans="1:20" x14ac:dyDescent="0.25">
      <c r="A1125" s="16">
        <v>1122</v>
      </c>
      <c r="B1125" s="29">
        <v>6062718.6900000004</v>
      </c>
      <c r="C1125" s="29">
        <v>594303.79</v>
      </c>
      <c r="D1125" s="27" t="s">
        <v>424</v>
      </c>
      <c r="E1125" s="15">
        <v>42892</v>
      </c>
      <c r="F1125" s="16" t="s">
        <v>32</v>
      </c>
      <c r="G1125" s="19" t="s">
        <v>56</v>
      </c>
      <c r="H1125" s="16" t="s">
        <v>432</v>
      </c>
      <c r="I1125" s="16" t="s">
        <v>32</v>
      </c>
      <c r="J1125" s="16" t="s">
        <v>32</v>
      </c>
      <c r="K1125" s="16" t="s">
        <v>32</v>
      </c>
      <c r="L1125" s="16" t="s">
        <v>32</v>
      </c>
      <c r="M1125" s="16" t="s">
        <v>32</v>
      </c>
      <c r="N1125" s="16" t="s">
        <v>32</v>
      </c>
      <c r="O1125" s="16" t="s">
        <v>32</v>
      </c>
      <c r="P1125" s="16" t="s">
        <v>32</v>
      </c>
      <c r="Q1125" s="16" t="s">
        <v>32</v>
      </c>
      <c r="R1125" s="16">
        <v>-2020.0314250425834</v>
      </c>
      <c r="S1125" s="16">
        <v>182.00620475698034</v>
      </c>
      <c r="T1125" s="31" t="s">
        <v>484</v>
      </c>
    </row>
    <row r="1126" spans="1:20" x14ac:dyDescent="0.25">
      <c r="A1126" s="16">
        <v>1123</v>
      </c>
      <c r="B1126" s="29">
        <v>6059747.5</v>
      </c>
      <c r="C1126" s="29">
        <v>579815.9</v>
      </c>
      <c r="D1126" s="27" t="s">
        <v>424</v>
      </c>
      <c r="E1126" s="15">
        <v>42888</v>
      </c>
      <c r="F1126" s="16" t="s">
        <v>32</v>
      </c>
      <c r="G1126" s="19" t="s">
        <v>56</v>
      </c>
      <c r="H1126" s="16" t="s">
        <v>485</v>
      </c>
      <c r="I1126" s="16" t="s">
        <v>32</v>
      </c>
      <c r="J1126" s="16" t="s">
        <v>32</v>
      </c>
      <c r="K1126" s="16" t="s">
        <v>32</v>
      </c>
      <c r="L1126" s="16" t="s">
        <v>32</v>
      </c>
      <c r="M1126" s="16" t="s">
        <v>32</v>
      </c>
      <c r="N1126" s="16" t="s">
        <v>32</v>
      </c>
      <c r="O1126" s="16" t="s">
        <v>32</v>
      </c>
      <c r="P1126" s="16" t="s">
        <v>32</v>
      </c>
      <c r="Q1126" s="16" t="s">
        <v>32</v>
      </c>
      <c r="R1126" s="16">
        <v>671.47155081698622</v>
      </c>
      <c r="S1126" s="16">
        <v>72.178352356293743</v>
      </c>
      <c r="T1126" s="31" t="s">
        <v>361</v>
      </c>
    </row>
    <row r="1127" spans="1:20" x14ac:dyDescent="0.25">
      <c r="A1127" s="16">
        <v>1124</v>
      </c>
      <c r="B1127" s="29">
        <v>6059630.0599999996</v>
      </c>
      <c r="C1127" s="29">
        <v>579800.17000000004</v>
      </c>
      <c r="D1127" s="27" t="s">
        <v>424</v>
      </c>
      <c r="E1127" s="15">
        <v>42888</v>
      </c>
      <c r="F1127" s="16" t="s">
        <v>32</v>
      </c>
      <c r="G1127" s="19" t="s">
        <v>56</v>
      </c>
      <c r="H1127" s="16" t="s">
        <v>485</v>
      </c>
      <c r="I1127" s="16" t="s">
        <v>32</v>
      </c>
      <c r="J1127" s="16" t="s">
        <v>32</v>
      </c>
      <c r="K1127" s="16" t="s">
        <v>32</v>
      </c>
      <c r="L1127" s="16" t="s">
        <v>32</v>
      </c>
      <c r="M1127" s="16" t="s">
        <v>32</v>
      </c>
      <c r="N1127" s="16" t="s">
        <v>32</v>
      </c>
      <c r="O1127" s="16" t="s">
        <v>32</v>
      </c>
      <c r="P1127" s="16" t="s">
        <v>32</v>
      </c>
      <c r="Q1127" s="16" t="s">
        <v>32</v>
      </c>
      <c r="R1127" s="16">
        <v>791.19128468358065</v>
      </c>
      <c r="S1127" s="16">
        <v>75.670853276759573</v>
      </c>
      <c r="T1127" s="31" t="s">
        <v>361</v>
      </c>
    </row>
    <row r="1128" spans="1:20" x14ac:dyDescent="0.25">
      <c r="A1128" s="16">
        <v>1125</v>
      </c>
      <c r="B1128" s="29">
        <v>6059463.6299999999</v>
      </c>
      <c r="C1128" s="29">
        <v>579787.94999999995</v>
      </c>
      <c r="D1128" s="27" t="s">
        <v>424</v>
      </c>
      <c r="E1128" s="15">
        <v>42888</v>
      </c>
      <c r="F1128" s="16" t="s">
        <v>32</v>
      </c>
      <c r="G1128" s="19" t="s">
        <v>56</v>
      </c>
      <c r="H1128" s="16" t="s">
        <v>485</v>
      </c>
      <c r="I1128" s="16" t="s">
        <v>32</v>
      </c>
      <c r="J1128" s="16" t="s">
        <v>32</v>
      </c>
      <c r="K1128" s="16" t="s">
        <v>32</v>
      </c>
      <c r="L1128" s="16" t="s">
        <v>32</v>
      </c>
      <c r="M1128" s="16" t="s">
        <v>32</v>
      </c>
      <c r="N1128" s="16" t="s">
        <v>32</v>
      </c>
      <c r="O1128" s="16" t="s">
        <v>32</v>
      </c>
      <c r="P1128" s="16" t="s">
        <v>32</v>
      </c>
      <c r="Q1128" s="16" t="s">
        <v>32</v>
      </c>
      <c r="R1128" s="16">
        <v>441.91538527421505</v>
      </c>
      <c r="S1128" s="16">
        <v>41.615285229516829</v>
      </c>
      <c r="T1128" s="31" t="s">
        <v>361</v>
      </c>
    </row>
    <row r="1129" spans="1:20" x14ac:dyDescent="0.25">
      <c r="A1129" s="16">
        <v>1126</v>
      </c>
      <c r="B1129" s="29">
        <v>6059319.5800000001</v>
      </c>
      <c r="C1129" s="29">
        <v>579743.48</v>
      </c>
      <c r="D1129" s="27" t="s">
        <v>424</v>
      </c>
      <c r="E1129" s="15">
        <v>42888</v>
      </c>
      <c r="F1129" s="16" t="s">
        <v>32</v>
      </c>
      <c r="G1129" s="19" t="s">
        <v>56</v>
      </c>
      <c r="H1129" s="16" t="s">
        <v>485</v>
      </c>
      <c r="I1129" s="16" t="s">
        <v>32</v>
      </c>
      <c r="J1129" s="16" t="s">
        <v>32</v>
      </c>
      <c r="K1129" s="16" t="s">
        <v>32</v>
      </c>
      <c r="L1129" s="16" t="s">
        <v>32</v>
      </c>
      <c r="M1129" s="16" t="s">
        <v>32</v>
      </c>
      <c r="N1129" s="16" t="s">
        <v>32</v>
      </c>
      <c r="O1129" s="16" t="s">
        <v>32</v>
      </c>
      <c r="P1129" s="16" t="s">
        <v>32</v>
      </c>
      <c r="Q1129" s="16" t="s">
        <v>32</v>
      </c>
      <c r="R1129" s="16">
        <v>666.70102720239447</v>
      </c>
      <c r="S1129" s="16">
        <v>83.524982672799453</v>
      </c>
      <c r="T1129" s="31" t="s">
        <v>361</v>
      </c>
    </row>
    <row r="1130" spans="1:20" x14ac:dyDescent="0.25">
      <c r="A1130" s="16">
        <v>1127</v>
      </c>
      <c r="B1130" s="29">
        <v>6059176.7999999998</v>
      </c>
      <c r="C1130" s="29">
        <v>579690.31999999995</v>
      </c>
      <c r="D1130" s="27" t="s">
        <v>424</v>
      </c>
      <c r="E1130" s="15">
        <v>42888</v>
      </c>
      <c r="F1130" s="16" t="s">
        <v>32</v>
      </c>
      <c r="G1130" s="19" t="s">
        <v>56</v>
      </c>
      <c r="H1130" s="16" t="s">
        <v>485</v>
      </c>
      <c r="I1130" s="16" t="s">
        <v>32</v>
      </c>
      <c r="J1130" s="16" t="s">
        <v>32</v>
      </c>
      <c r="K1130" s="16" t="s">
        <v>32</v>
      </c>
      <c r="L1130" s="16" t="s">
        <v>32</v>
      </c>
      <c r="M1130" s="16" t="s">
        <v>32</v>
      </c>
      <c r="N1130" s="16" t="s">
        <v>32</v>
      </c>
      <c r="O1130" s="16" t="s">
        <v>32</v>
      </c>
      <c r="P1130" s="16" t="s">
        <v>32</v>
      </c>
      <c r="Q1130" s="16" t="s">
        <v>32</v>
      </c>
      <c r="R1130" s="16">
        <v>706.05232923379674</v>
      </c>
      <c r="S1130" s="16">
        <v>98.328119273260342</v>
      </c>
      <c r="T1130" s="31" t="s">
        <v>361</v>
      </c>
    </row>
    <row r="1131" spans="1:20" x14ac:dyDescent="0.25">
      <c r="A1131" s="16">
        <v>1128</v>
      </c>
      <c r="B1131" s="29">
        <v>6059035.8600000003</v>
      </c>
      <c r="C1131" s="29">
        <v>579639.93999999994</v>
      </c>
      <c r="D1131" s="27" t="s">
        <v>424</v>
      </c>
      <c r="E1131" s="15">
        <v>42888</v>
      </c>
      <c r="F1131" s="16" t="s">
        <v>32</v>
      </c>
      <c r="G1131" s="19" t="s">
        <v>56</v>
      </c>
      <c r="H1131" s="16" t="s">
        <v>485</v>
      </c>
      <c r="I1131" s="16" t="s">
        <v>32</v>
      </c>
      <c r="J1131" s="16" t="s">
        <v>32</v>
      </c>
      <c r="K1131" s="16" t="s">
        <v>32</v>
      </c>
      <c r="L1131" s="16" t="s">
        <v>32</v>
      </c>
      <c r="M1131" s="16" t="s">
        <v>32</v>
      </c>
      <c r="N1131" s="16" t="s">
        <v>32</v>
      </c>
      <c r="O1131" s="16" t="s">
        <v>32</v>
      </c>
      <c r="P1131" s="16" t="s">
        <v>32</v>
      </c>
      <c r="Q1131" s="16" t="s">
        <v>32</v>
      </c>
      <c r="R1131" s="16">
        <v>862.94716921045165</v>
      </c>
      <c r="S1131" s="16">
        <v>105.86535221205388</v>
      </c>
      <c r="T1131" s="31" t="s">
        <v>361</v>
      </c>
    </row>
    <row r="1132" spans="1:20" x14ac:dyDescent="0.25">
      <c r="A1132" s="16">
        <v>1129</v>
      </c>
      <c r="B1132" s="29">
        <v>6058894.25</v>
      </c>
      <c r="C1132" s="29">
        <v>579590.28</v>
      </c>
      <c r="D1132" s="27" t="s">
        <v>424</v>
      </c>
      <c r="E1132" s="15">
        <v>42888</v>
      </c>
      <c r="F1132" s="16" t="s">
        <v>32</v>
      </c>
      <c r="G1132" s="19" t="s">
        <v>56</v>
      </c>
      <c r="H1132" s="16" t="s">
        <v>485</v>
      </c>
      <c r="I1132" s="16" t="s">
        <v>32</v>
      </c>
      <c r="J1132" s="16" t="s">
        <v>32</v>
      </c>
      <c r="K1132" s="16" t="s">
        <v>32</v>
      </c>
      <c r="L1132" s="16" t="s">
        <v>32</v>
      </c>
      <c r="M1132" s="16" t="s">
        <v>32</v>
      </c>
      <c r="N1132" s="16" t="s">
        <v>32</v>
      </c>
      <c r="O1132" s="16" t="s">
        <v>32</v>
      </c>
      <c r="P1132" s="16" t="s">
        <v>32</v>
      </c>
      <c r="Q1132" s="16" t="s">
        <v>32</v>
      </c>
      <c r="R1132" s="16">
        <v>720.96738988165919</v>
      </c>
      <c r="S1132" s="16">
        <v>109.04650515615482</v>
      </c>
      <c r="T1132" s="31" t="s">
        <v>361</v>
      </c>
    </row>
    <row r="1133" spans="1:20" x14ac:dyDescent="0.25">
      <c r="A1133" s="16">
        <v>1130</v>
      </c>
      <c r="B1133" s="29">
        <v>6058748.8600000003</v>
      </c>
      <c r="C1133" s="29">
        <v>579522.86</v>
      </c>
      <c r="D1133" s="27" t="s">
        <v>424</v>
      </c>
      <c r="E1133" s="15">
        <v>42888</v>
      </c>
      <c r="F1133" s="16" t="s">
        <v>32</v>
      </c>
      <c r="G1133" s="19" t="s">
        <v>56</v>
      </c>
      <c r="H1133" s="16" t="s">
        <v>485</v>
      </c>
      <c r="I1133" s="16" t="s">
        <v>32</v>
      </c>
      <c r="J1133" s="16" t="s">
        <v>32</v>
      </c>
      <c r="K1133" s="16" t="s">
        <v>32</v>
      </c>
      <c r="L1133" s="16" t="s">
        <v>32</v>
      </c>
      <c r="M1133" s="16" t="s">
        <v>32</v>
      </c>
      <c r="N1133" s="16" t="s">
        <v>32</v>
      </c>
      <c r="O1133" s="16" t="s">
        <v>32</v>
      </c>
      <c r="P1133" s="16" t="s">
        <v>32</v>
      </c>
      <c r="Q1133" s="16" t="s">
        <v>32</v>
      </c>
      <c r="R1133" s="16">
        <v>828.08561518247484</v>
      </c>
      <c r="S1133" s="16">
        <v>127.78810408921933</v>
      </c>
      <c r="T1133" s="31" t="s">
        <v>361</v>
      </c>
    </row>
    <row r="1134" spans="1:20" x14ac:dyDescent="0.25">
      <c r="A1134" s="16">
        <v>1131</v>
      </c>
      <c r="B1134" s="29">
        <v>6058655.1399999997</v>
      </c>
      <c r="C1134" s="29">
        <v>579422.63</v>
      </c>
      <c r="D1134" s="27" t="s">
        <v>424</v>
      </c>
      <c r="E1134" s="15">
        <v>42888</v>
      </c>
      <c r="F1134" s="16" t="s">
        <v>32</v>
      </c>
      <c r="G1134" s="19" t="s">
        <v>56</v>
      </c>
      <c r="H1134" s="16" t="s">
        <v>485</v>
      </c>
      <c r="I1134" s="16" t="s">
        <v>32</v>
      </c>
      <c r="J1134" s="16" t="s">
        <v>32</v>
      </c>
      <c r="K1134" s="16" t="s">
        <v>32</v>
      </c>
      <c r="L1134" s="16" t="s">
        <v>32</v>
      </c>
      <c r="M1134" s="16" t="s">
        <v>32</v>
      </c>
      <c r="N1134" s="16" t="s">
        <v>32</v>
      </c>
      <c r="O1134" s="16" t="s">
        <v>32</v>
      </c>
      <c r="P1134" s="16" t="s">
        <v>32</v>
      </c>
      <c r="Q1134" s="16" t="s">
        <v>32</v>
      </c>
      <c r="R1134" s="16">
        <v>445.72646577837145</v>
      </c>
      <c r="S1134" s="16">
        <v>51.187642827806272</v>
      </c>
      <c r="T1134" s="31" t="s">
        <v>361</v>
      </c>
    </row>
    <row r="1135" spans="1:20" x14ac:dyDescent="0.25">
      <c r="A1135" s="16">
        <v>1132</v>
      </c>
      <c r="B1135" s="29">
        <v>6058547.5999999996</v>
      </c>
      <c r="C1135" s="29">
        <v>579316.93000000005</v>
      </c>
      <c r="D1135" s="27" t="s">
        <v>424</v>
      </c>
      <c r="E1135" s="15">
        <v>42888</v>
      </c>
      <c r="F1135" s="16" t="s">
        <v>32</v>
      </c>
      <c r="G1135" s="19" t="s">
        <v>56</v>
      </c>
      <c r="H1135" s="16" t="s">
        <v>485</v>
      </c>
      <c r="I1135" s="16" t="s">
        <v>32</v>
      </c>
      <c r="J1135" s="16" t="s">
        <v>32</v>
      </c>
      <c r="K1135" s="16" t="s">
        <v>32</v>
      </c>
      <c r="L1135" s="16" t="s">
        <v>32</v>
      </c>
      <c r="M1135" s="16" t="s">
        <v>32</v>
      </c>
      <c r="N1135" s="16" t="s">
        <v>32</v>
      </c>
      <c r="O1135" s="16" t="s">
        <v>32</v>
      </c>
      <c r="P1135" s="16" t="s">
        <v>32</v>
      </c>
      <c r="Q1135" s="16" t="s">
        <v>32</v>
      </c>
      <c r="R1135" s="16">
        <v>62.941484062080015</v>
      </c>
      <c r="S1135" s="16">
        <v>55.683321781866276</v>
      </c>
      <c r="T1135" s="31" t="s">
        <v>361</v>
      </c>
    </row>
    <row r="1136" spans="1:20" x14ac:dyDescent="0.25">
      <c r="A1136" s="16">
        <v>1133</v>
      </c>
      <c r="B1136" s="29">
        <v>6058441.5199999996</v>
      </c>
      <c r="C1136" s="29">
        <v>579212.21</v>
      </c>
      <c r="D1136" s="27" t="s">
        <v>424</v>
      </c>
      <c r="E1136" s="15">
        <v>42888</v>
      </c>
      <c r="F1136" s="16" t="s">
        <v>32</v>
      </c>
      <c r="G1136" s="19" t="s">
        <v>56</v>
      </c>
      <c r="H1136" s="16" t="s">
        <v>485</v>
      </c>
      <c r="I1136" s="16" t="s">
        <v>32</v>
      </c>
      <c r="J1136" s="16" t="s">
        <v>32</v>
      </c>
      <c r="K1136" s="16" t="s">
        <v>32</v>
      </c>
      <c r="L1136" s="16" t="s">
        <v>32</v>
      </c>
      <c r="M1136" s="16" t="s">
        <v>32</v>
      </c>
      <c r="N1136" s="16" t="s">
        <v>32</v>
      </c>
      <c r="O1136" s="16" t="s">
        <v>32</v>
      </c>
      <c r="P1136" s="16" t="s">
        <v>32</v>
      </c>
      <c r="Q1136" s="16" t="s">
        <v>32</v>
      </c>
      <c r="R1136" s="16">
        <v>62.941484062080015</v>
      </c>
      <c r="S1136" s="16">
        <v>47.562837355344122</v>
      </c>
      <c r="T1136" s="31" t="s">
        <v>361</v>
      </c>
    </row>
    <row r="1137" spans="1:20" x14ac:dyDescent="0.25">
      <c r="A1137" s="16">
        <v>1134</v>
      </c>
      <c r="B1137" s="29">
        <v>6058333.46</v>
      </c>
      <c r="C1137" s="29">
        <v>579105.71</v>
      </c>
      <c r="D1137" s="27" t="s">
        <v>424</v>
      </c>
      <c r="E1137" s="15">
        <v>42888</v>
      </c>
      <c r="F1137" s="16" t="s">
        <v>32</v>
      </c>
      <c r="G1137" s="19" t="s">
        <v>56</v>
      </c>
      <c r="H1137" s="16" t="s">
        <v>485</v>
      </c>
      <c r="I1137" s="16" t="s">
        <v>32</v>
      </c>
      <c r="J1137" s="16" t="s">
        <v>32</v>
      </c>
      <c r="K1137" s="16" t="s">
        <v>32</v>
      </c>
      <c r="L1137" s="16" t="s">
        <v>32</v>
      </c>
      <c r="M1137" s="16" t="s">
        <v>32</v>
      </c>
      <c r="N1137" s="16" t="s">
        <v>32</v>
      </c>
      <c r="O1137" s="16" t="s">
        <v>32</v>
      </c>
      <c r="P1137" s="16" t="s">
        <v>32</v>
      </c>
      <c r="Q1137" s="16" t="s">
        <v>32</v>
      </c>
      <c r="R1137" s="16">
        <v>62.941484062080015</v>
      </c>
      <c r="S1137" s="16">
        <v>68.444083023543982</v>
      </c>
      <c r="T1137" s="31" t="s">
        <v>361</v>
      </c>
    </row>
    <row r="1138" spans="1:20" x14ac:dyDescent="0.25">
      <c r="A1138" s="16">
        <v>1135</v>
      </c>
      <c r="B1138" s="29">
        <v>6058243.3300000001</v>
      </c>
      <c r="C1138" s="29">
        <v>579008.87</v>
      </c>
      <c r="D1138" s="27" t="s">
        <v>424</v>
      </c>
      <c r="E1138" s="15">
        <v>42888</v>
      </c>
      <c r="F1138" s="16" t="s">
        <v>32</v>
      </c>
      <c r="G1138" s="19" t="s">
        <v>56</v>
      </c>
      <c r="H1138" s="16" t="s">
        <v>485</v>
      </c>
      <c r="I1138" s="16" t="s">
        <v>32</v>
      </c>
      <c r="J1138" s="16" t="s">
        <v>32</v>
      </c>
      <c r="K1138" s="16" t="s">
        <v>32</v>
      </c>
      <c r="L1138" s="16" t="s">
        <v>32</v>
      </c>
      <c r="M1138" s="16" t="s">
        <v>32</v>
      </c>
      <c r="N1138" s="16" t="s">
        <v>32</v>
      </c>
      <c r="O1138" s="16" t="s">
        <v>32</v>
      </c>
      <c r="P1138" s="16" t="s">
        <v>32</v>
      </c>
      <c r="Q1138" s="16" t="s">
        <v>32</v>
      </c>
      <c r="R1138" s="16">
        <v>62.941484062080015</v>
      </c>
      <c r="S1138" s="16">
        <v>39.554087639668502</v>
      </c>
      <c r="T1138" s="31" t="s">
        <v>361</v>
      </c>
    </row>
    <row r="1139" spans="1:20" x14ac:dyDescent="0.25">
      <c r="A1139" s="16">
        <v>1136</v>
      </c>
      <c r="B1139" s="29">
        <v>6058126.04</v>
      </c>
      <c r="C1139" s="29">
        <v>578895.07999999996</v>
      </c>
      <c r="D1139" s="27" t="s">
        <v>424</v>
      </c>
      <c r="E1139" s="15">
        <v>42888</v>
      </c>
      <c r="F1139" s="16" t="s">
        <v>32</v>
      </c>
      <c r="G1139" s="19" t="s">
        <v>56</v>
      </c>
      <c r="H1139" s="16" t="s">
        <v>485</v>
      </c>
      <c r="I1139" s="16" t="s">
        <v>32</v>
      </c>
      <c r="J1139" s="16" t="s">
        <v>32</v>
      </c>
      <c r="K1139" s="16" t="s">
        <v>32</v>
      </c>
      <c r="L1139" s="16" t="s">
        <v>32</v>
      </c>
      <c r="M1139" s="16" t="s">
        <v>32</v>
      </c>
      <c r="N1139" s="16" t="s">
        <v>32</v>
      </c>
      <c r="O1139" s="16" t="s">
        <v>32</v>
      </c>
      <c r="P1139" s="16" t="s">
        <v>32</v>
      </c>
      <c r="Q1139" s="16" t="s">
        <v>32</v>
      </c>
      <c r="R1139" s="16">
        <v>62.941484062080015</v>
      </c>
      <c r="S1139" s="16">
        <v>73.395357114608842</v>
      </c>
      <c r="T1139" s="31" t="s">
        <v>361</v>
      </c>
    </row>
    <row r="1140" spans="1:20" x14ac:dyDescent="0.25">
      <c r="A1140" s="16">
        <v>1137</v>
      </c>
      <c r="B1140" s="29">
        <v>6058013.1500000004</v>
      </c>
      <c r="C1140" s="29">
        <v>578781.63</v>
      </c>
      <c r="D1140" s="27" t="s">
        <v>424</v>
      </c>
      <c r="E1140" s="15">
        <v>42888</v>
      </c>
      <c r="F1140" s="16" t="s">
        <v>32</v>
      </c>
      <c r="G1140" s="19" t="s">
        <v>56</v>
      </c>
      <c r="H1140" s="16" t="s">
        <v>485</v>
      </c>
      <c r="I1140" s="16" t="s">
        <v>32</v>
      </c>
      <c r="J1140" s="16" t="s">
        <v>32</v>
      </c>
      <c r="K1140" s="16" t="s">
        <v>32</v>
      </c>
      <c r="L1140" s="16" t="s">
        <v>32</v>
      </c>
      <c r="M1140" s="16" t="s">
        <v>32</v>
      </c>
      <c r="N1140" s="16" t="s">
        <v>32</v>
      </c>
      <c r="O1140" s="16" t="s">
        <v>32</v>
      </c>
      <c r="P1140" s="16" t="s">
        <v>32</v>
      </c>
      <c r="Q1140" s="16" t="s">
        <v>32</v>
      </c>
      <c r="R1140" s="16">
        <v>62.941484062080015</v>
      </c>
      <c r="S1140" s="16">
        <v>79.220385457038148</v>
      </c>
      <c r="T1140" s="31" t="s">
        <v>361</v>
      </c>
    </row>
    <row r="1141" spans="1:20" x14ac:dyDescent="0.25">
      <c r="A1141" s="16">
        <v>1138</v>
      </c>
      <c r="B1141" s="29">
        <v>6057911.0700000003</v>
      </c>
      <c r="C1141" s="29">
        <v>578682.39</v>
      </c>
      <c r="D1141" s="27" t="s">
        <v>424</v>
      </c>
      <c r="E1141" s="15">
        <v>42888</v>
      </c>
      <c r="F1141" s="16" t="s">
        <v>32</v>
      </c>
      <c r="G1141" s="19" t="s">
        <v>56</v>
      </c>
      <c r="H1141" s="16" t="s">
        <v>485</v>
      </c>
      <c r="I1141" s="16" t="s">
        <v>32</v>
      </c>
      <c r="J1141" s="16" t="s">
        <v>32</v>
      </c>
      <c r="K1141" s="16" t="s">
        <v>32</v>
      </c>
      <c r="L1141" s="16" t="s">
        <v>32</v>
      </c>
      <c r="M1141" s="16" t="s">
        <v>32</v>
      </c>
      <c r="N1141" s="16" t="s">
        <v>32</v>
      </c>
      <c r="O1141" s="16" t="s">
        <v>32</v>
      </c>
      <c r="P1141" s="16" t="s">
        <v>32</v>
      </c>
      <c r="Q1141" s="16" t="s">
        <v>32</v>
      </c>
      <c r="R1141" s="16">
        <v>62.941484062080015</v>
      </c>
      <c r="S1141" s="16">
        <v>52.056063144667249</v>
      </c>
      <c r="T1141" s="31" t="s">
        <v>361</v>
      </c>
    </row>
    <row r="1142" spans="1:20" x14ac:dyDescent="0.25">
      <c r="A1142" s="16">
        <v>1139</v>
      </c>
      <c r="B1142" s="29">
        <v>6057800.7999999998</v>
      </c>
      <c r="C1142" s="29">
        <v>578574.34</v>
      </c>
      <c r="D1142" s="27" t="s">
        <v>424</v>
      </c>
      <c r="E1142" s="15">
        <v>42888</v>
      </c>
      <c r="F1142" s="16" t="s">
        <v>32</v>
      </c>
      <c r="G1142" s="19" t="s">
        <v>56</v>
      </c>
      <c r="H1142" s="16" t="s">
        <v>485</v>
      </c>
      <c r="I1142" s="16" t="s">
        <v>32</v>
      </c>
      <c r="J1142" s="16" t="s">
        <v>32</v>
      </c>
      <c r="K1142" s="16" t="s">
        <v>32</v>
      </c>
      <c r="L1142" s="16" t="s">
        <v>32</v>
      </c>
      <c r="M1142" s="16" t="s">
        <v>32</v>
      </c>
      <c r="N1142" s="16" t="s">
        <v>32</v>
      </c>
      <c r="O1142" s="16" t="s">
        <v>32</v>
      </c>
      <c r="P1142" s="16" t="s">
        <v>32</v>
      </c>
      <c r="Q1142" s="16" t="s">
        <v>32</v>
      </c>
      <c r="R1142" s="16">
        <v>62.941484062080015</v>
      </c>
      <c r="S1142" s="16">
        <v>76.564567450066178</v>
      </c>
      <c r="T1142" s="31" t="s">
        <v>361</v>
      </c>
    </row>
    <row r="1143" spans="1:20" x14ac:dyDescent="0.25">
      <c r="A1143" s="16">
        <v>1140</v>
      </c>
      <c r="B1143" s="29">
        <v>6057698.6100000003</v>
      </c>
      <c r="C1143" s="29">
        <v>578468.76</v>
      </c>
      <c r="D1143" s="27" t="s">
        <v>424</v>
      </c>
      <c r="E1143" s="15">
        <v>42888</v>
      </c>
      <c r="F1143" s="16" t="s">
        <v>32</v>
      </c>
      <c r="G1143" s="19" t="s">
        <v>56</v>
      </c>
      <c r="H1143" s="16" t="s">
        <v>485</v>
      </c>
      <c r="I1143" s="16" t="s">
        <v>32</v>
      </c>
      <c r="J1143" s="16" t="s">
        <v>32</v>
      </c>
      <c r="K1143" s="16" t="s">
        <v>32</v>
      </c>
      <c r="L1143" s="16" t="s">
        <v>32</v>
      </c>
      <c r="M1143" s="16" t="s">
        <v>32</v>
      </c>
      <c r="N1143" s="16" t="s">
        <v>32</v>
      </c>
      <c r="O1143" s="16" t="s">
        <v>32</v>
      </c>
      <c r="P1143" s="16" t="s">
        <v>32</v>
      </c>
      <c r="Q1143" s="16" t="s">
        <v>32</v>
      </c>
      <c r="R1143" s="16">
        <v>62.941484062080015</v>
      </c>
      <c r="S1143" s="16">
        <v>59.415289092778593</v>
      </c>
      <c r="T1143" s="31" t="s">
        <v>361</v>
      </c>
    </row>
    <row r="1144" spans="1:20" x14ac:dyDescent="0.25">
      <c r="A1144" s="16">
        <v>1141</v>
      </c>
      <c r="B1144" s="29">
        <v>6057595.4800000004</v>
      </c>
      <c r="C1144" s="29">
        <v>578366.64</v>
      </c>
      <c r="D1144" s="27" t="s">
        <v>424</v>
      </c>
      <c r="E1144" s="15">
        <v>42888</v>
      </c>
      <c r="F1144" s="16" t="s">
        <v>32</v>
      </c>
      <c r="G1144" s="19" t="s">
        <v>56</v>
      </c>
      <c r="H1144" s="16" t="s">
        <v>485</v>
      </c>
      <c r="I1144" s="16" t="s">
        <v>32</v>
      </c>
      <c r="J1144" s="16" t="s">
        <v>32</v>
      </c>
      <c r="K1144" s="16" t="s">
        <v>32</v>
      </c>
      <c r="L1144" s="16" t="s">
        <v>32</v>
      </c>
      <c r="M1144" s="16" t="s">
        <v>32</v>
      </c>
      <c r="N1144" s="16" t="s">
        <v>32</v>
      </c>
      <c r="O1144" s="16" t="s">
        <v>32</v>
      </c>
      <c r="P1144" s="16" t="s">
        <v>32</v>
      </c>
      <c r="Q1144" s="16" t="s">
        <v>32</v>
      </c>
      <c r="R1144" s="16">
        <v>62.941484062080015</v>
      </c>
      <c r="S1144" s="16">
        <v>46.402768151555243</v>
      </c>
      <c r="T1144" s="31" t="s">
        <v>361</v>
      </c>
    </row>
    <row r="1145" spans="1:20" x14ac:dyDescent="0.25">
      <c r="A1145" s="16">
        <v>1142</v>
      </c>
      <c r="B1145" s="29">
        <v>6057483.8399999999</v>
      </c>
      <c r="C1145" s="29">
        <v>578256.61</v>
      </c>
      <c r="D1145" s="27" t="s">
        <v>424</v>
      </c>
      <c r="E1145" s="15">
        <v>42888</v>
      </c>
      <c r="F1145" s="16" t="s">
        <v>32</v>
      </c>
      <c r="G1145" s="19" t="s">
        <v>56</v>
      </c>
      <c r="H1145" s="16" t="s">
        <v>485</v>
      </c>
      <c r="I1145" s="16" t="s">
        <v>32</v>
      </c>
      <c r="J1145" s="16" t="s">
        <v>32</v>
      </c>
      <c r="K1145" s="16" t="s">
        <v>32</v>
      </c>
      <c r="L1145" s="16" t="s">
        <v>32</v>
      </c>
      <c r="M1145" s="16" t="s">
        <v>32</v>
      </c>
      <c r="N1145" s="16" t="s">
        <v>32</v>
      </c>
      <c r="O1145" s="16" t="s">
        <v>32</v>
      </c>
      <c r="P1145" s="16" t="s">
        <v>32</v>
      </c>
      <c r="Q1145" s="16" t="s">
        <v>32</v>
      </c>
      <c r="R1145" s="16">
        <v>62.941484062080015</v>
      </c>
      <c r="S1145" s="16">
        <v>106.87732342007435</v>
      </c>
      <c r="T1145" s="31" t="s">
        <v>361</v>
      </c>
    </row>
    <row r="1146" spans="1:20" x14ac:dyDescent="0.25">
      <c r="A1146" s="16">
        <v>1143</v>
      </c>
      <c r="B1146" s="29">
        <v>6057380.3099999996</v>
      </c>
      <c r="C1146" s="29">
        <v>578154.15</v>
      </c>
      <c r="D1146" s="27" t="s">
        <v>424</v>
      </c>
      <c r="E1146" s="15">
        <v>42888</v>
      </c>
      <c r="F1146" s="16" t="s">
        <v>32</v>
      </c>
      <c r="G1146" s="19" t="s">
        <v>56</v>
      </c>
      <c r="H1146" s="16" t="s">
        <v>485</v>
      </c>
      <c r="I1146" s="16" t="s">
        <v>32</v>
      </c>
      <c r="J1146" s="16" t="s">
        <v>32</v>
      </c>
      <c r="K1146" s="16" t="s">
        <v>32</v>
      </c>
      <c r="L1146" s="16" t="s">
        <v>32</v>
      </c>
      <c r="M1146" s="16" t="s">
        <v>32</v>
      </c>
      <c r="N1146" s="16" t="s">
        <v>32</v>
      </c>
      <c r="O1146" s="16" t="s">
        <v>32</v>
      </c>
      <c r="P1146" s="16" t="s">
        <v>32</v>
      </c>
      <c r="Q1146" s="16" t="s">
        <v>32</v>
      </c>
      <c r="R1146" s="16">
        <v>62.941484062080015</v>
      </c>
      <c r="S1146" s="16">
        <v>142.8903345724907</v>
      </c>
      <c r="T1146" s="31" t="s">
        <v>361</v>
      </c>
    </row>
    <row r="1147" spans="1:20" x14ac:dyDescent="0.25">
      <c r="A1147" s="16">
        <v>1144</v>
      </c>
      <c r="B1147" s="29">
        <v>6057261.6900000004</v>
      </c>
      <c r="C1147" s="29">
        <v>578037.19999999995</v>
      </c>
      <c r="D1147" s="27" t="s">
        <v>424</v>
      </c>
      <c r="E1147" s="15">
        <v>42888</v>
      </c>
      <c r="F1147" s="16" t="s">
        <v>32</v>
      </c>
      <c r="G1147" s="19" t="s">
        <v>56</v>
      </c>
      <c r="H1147" s="16" t="s">
        <v>485</v>
      </c>
      <c r="I1147" s="16" t="s">
        <v>32</v>
      </c>
      <c r="J1147" s="16" t="s">
        <v>32</v>
      </c>
      <c r="K1147" s="16" t="s">
        <v>32</v>
      </c>
      <c r="L1147" s="16" t="s">
        <v>32</v>
      </c>
      <c r="M1147" s="16" t="s">
        <v>32</v>
      </c>
      <c r="N1147" s="16" t="s">
        <v>32</v>
      </c>
      <c r="O1147" s="16" t="s">
        <v>32</v>
      </c>
      <c r="P1147" s="16" t="s">
        <v>32</v>
      </c>
      <c r="Q1147" s="16" t="s">
        <v>32</v>
      </c>
      <c r="R1147" s="16">
        <v>62.941484062080015</v>
      </c>
      <c r="S1147" s="16">
        <v>39.722881754773752</v>
      </c>
      <c r="T1147" s="31" t="s">
        <v>361</v>
      </c>
    </row>
    <row r="1148" spans="1:20" x14ac:dyDescent="0.25">
      <c r="A1148" s="16">
        <v>1145</v>
      </c>
      <c r="B1148" s="29">
        <v>6057169.3399999999</v>
      </c>
      <c r="C1148" s="29">
        <v>577941.69999999995</v>
      </c>
      <c r="D1148" s="27" t="s">
        <v>424</v>
      </c>
      <c r="E1148" s="15">
        <v>42888</v>
      </c>
      <c r="F1148" s="16" t="s">
        <v>32</v>
      </c>
      <c r="G1148" s="19" t="s">
        <v>56</v>
      </c>
      <c r="H1148" s="16" t="s">
        <v>485</v>
      </c>
      <c r="I1148" s="16" t="s">
        <v>32</v>
      </c>
      <c r="J1148" s="16" t="s">
        <v>32</v>
      </c>
      <c r="K1148" s="16" t="s">
        <v>32</v>
      </c>
      <c r="L1148" s="16" t="s">
        <v>32</v>
      </c>
      <c r="M1148" s="16" t="s">
        <v>32</v>
      </c>
      <c r="N1148" s="16" t="s">
        <v>32</v>
      </c>
      <c r="O1148" s="16" t="s">
        <v>32</v>
      </c>
      <c r="P1148" s="16" t="s">
        <v>32</v>
      </c>
      <c r="Q1148" s="16" t="s">
        <v>32</v>
      </c>
      <c r="R1148" s="16">
        <v>62.941484062080015</v>
      </c>
      <c r="S1148" s="16">
        <v>111.99940858398111</v>
      </c>
      <c r="T1148" s="31" t="s">
        <v>361</v>
      </c>
    </row>
    <row r="1149" spans="1:20" x14ac:dyDescent="0.25">
      <c r="A1149" s="16">
        <v>1146</v>
      </c>
      <c r="B1149" s="29">
        <v>6057076.7599999998</v>
      </c>
      <c r="C1149" s="29">
        <v>577806.07999999996</v>
      </c>
      <c r="D1149" s="27" t="s">
        <v>424</v>
      </c>
      <c r="E1149" s="15">
        <v>42888</v>
      </c>
      <c r="F1149" s="16" t="s">
        <v>32</v>
      </c>
      <c r="G1149" s="19" t="s">
        <v>56</v>
      </c>
      <c r="H1149" s="16" t="s">
        <v>485</v>
      </c>
      <c r="I1149" s="16" t="s">
        <v>32</v>
      </c>
      <c r="J1149" s="16" t="s">
        <v>32</v>
      </c>
      <c r="K1149" s="16" t="s">
        <v>32</v>
      </c>
      <c r="L1149" s="16" t="s">
        <v>32</v>
      </c>
      <c r="M1149" s="16" t="s">
        <v>32</v>
      </c>
      <c r="N1149" s="16" t="s">
        <v>32</v>
      </c>
      <c r="O1149" s="16" t="s">
        <v>32</v>
      </c>
      <c r="P1149" s="16" t="s">
        <v>32</v>
      </c>
      <c r="Q1149" s="16" t="s">
        <v>32</v>
      </c>
      <c r="R1149" s="16">
        <v>62.941484062080015</v>
      </c>
      <c r="S1149" s="16">
        <v>100.19048748978355</v>
      </c>
      <c r="T1149" s="31" t="s">
        <v>361</v>
      </c>
    </row>
    <row r="1150" spans="1:20" x14ac:dyDescent="0.25">
      <c r="A1150" s="16">
        <v>1147</v>
      </c>
      <c r="B1150" s="29">
        <v>6056998.4699999997</v>
      </c>
      <c r="C1150" s="29">
        <v>577686.72</v>
      </c>
      <c r="D1150" s="27" t="s">
        <v>424</v>
      </c>
      <c r="E1150" s="15">
        <v>42888</v>
      </c>
      <c r="F1150" s="16" t="s">
        <v>32</v>
      </c>
      <c r="G1150" s="19" t="s">
        <v>56</v>
      </c>
      <c r="H1150" s="16" t="s">
        <v>485</v>
      </c>
      <c r="I1150" s="16" t="s">
        <v>32</v>
      </c>
      <c r="J1150" s="16" t="s">
        <v>32</v>
      </c>
      <c r="K1150" s="16" t="s">
        <v>32</v>
      </c>
      <c r="L1150" s="16" t="s">
        <v>32</v>
      </c>
      <c r="M1150" s="16" t="s">
        <v>32</v>
      </c>
      <c r="N1150" s="16" t="s">
        <v>32</v>
      </c>
      <c r="O1150" s="16" t="s">
        <v>32</v>
      </c>
      <c r="P1150" s="16" t="s">
        <v>32</v>
      </c>
      <c r="Q1150" s="16" t="s">
        <v>32</v>
      </c>
      <c r="R1150" s="16">
        <v>63.477705048380002</v>
      </c>
      <c r="S1150" s="16">
        <v>182.25790349636202</v>
      </c>
      <c r="T1150" s="31" t="s">
        <v>361</v>
      </c>
    </row>
    <row r="1151" spans="1:20" x14ac:dyDescent="0.25">
      <c r="A1151" s="16">
        <v>1148</v>
      </c>
      <c r="B1151" s="29">
        <v>6056927.2599999998</v>
      </c>
      <c r="C1151" s="29">
        <v>577566</v>
      </c>
      <c r="D1151" s="27" t="s">
        <v>424</v>
      </c>
      <c r="E1151" s="15">
        <v>42888</v>
      </c>
      <c r="F1151" s="16" t="s">
        <v>32</v>
      </c>
      <c r="G1151" s="19" t="s">
        <v>56</v>
      </c>
      <c r="H1151" s="16" t="s">
        <v>485</v>
      </c>
      <c r="I1151" s="16" t="s">
        <v>32</v>
      </c>
      <c r="J1151" s="16" t="s">
        <v>32</v>
      </c>
      <c r="K1151" s="16" t="s">
        <v>32</v>
      </c>
      <c r="L1151" s="16" t="s">
        <v>32</v>
      </c>
      <c r="M1151" s="16" t="s">
        <v>32</v>
      </c>
      <c r="N1151" s="16" t="s">
        <v>32</v>
      </c>
      <c r="O1151" s="16" t="s">
        <v>32</v>
      </c>
      <c r="P1151" s="16" t="s">
        <v>32</v>
      </c>
      <c r="Q1151" s="16" t="s">
        <v>32</v>
      </c>
      <c r="R1151" s="16">
        <v>63.477705048380002</v>
      </c>
      <c r="S1151" s="16">
        <v>138.1445255800451</v>
      </c>
      <c r="T1151" s="31" t="s">
        <v>361</v>
      </c>
    </row>
    <row r="1152" spans="1:20" x14ac:dyDescent="0.25">
      <c r="A1152" s="16">
        <v>1149</v>
      </c>
      <c r="B1152" s="29">
        <v>6056846.3799999999</v>
      </c>
      <c r="C1152" s="29">
        <v>577438.56999999995</v>
      </c>
      <c r="D1152" s="27" t="s">
        <v>424</v>
      </c>
      <c r="E1152" s="15">
        <v>42888</v>
      </c>
      <c r="F1152" s="16" t="s">
        <v>32</v>
      </c>
      <c r="G1152" s="19" t="s">
        <v>56</v>
      </c>
      <c r="H1152" s="16" t="s">
        <v>485</v>
      </c>
      <c r="I1152" s="16" t="s">
        <v>32</v>
      </c>
      <c r="J1152" s="16" t="s">
        <v>32</v>
      </c>
      <c r="K1152" s="16" t="s">
        <v>32</v>
      </c>
      <c r="L1152" s="16" t="s">
        <v>32</v>
      </c>
      <c r="M1152" s="16" t="s">
        <v>32</v>
      </c>
      <c r="N1152" s="16" t="s">
        <v>32</v>
      </c>
      <c r="O1152" s="16" t="s">
        <v>32</v>
      </c>
      <c r="P1152" s="16" t="s">
        <v>32</v>
      </c>
      <c r="Q1152" s="16" t="s">
        <v>32</v>
      </c>
      <c r="R1152" s="16">
        <v>63.477705048380002</v>
      </c>
      <c r="S1152" s="16">
        <v>89.640856958622834</v>
      </c>
      <c r="T1152" s="31" t="s">
        <v>361</v>
      </c>
    </row>
    <row r="1153" spans="1:20" x14ac:dyDescent="0.25">
      <c r="A1153" s="16">
        <v>1150</v>
      </c>
      <c r="B1153" s="29">
        <v>6056760.8799999999</v>
      </c>
      <c r="C1153" s="29">
        <v>577310.98</v>
      </c>
      <c r="D1153" s="27" t="s">
        <v>424</v>
      </c>
      <c r="E1153" s="15">
        <v>42888</v>
      </c>
      <c r="F1153" s="16" t="s">
        <v>32</v>
      </c>
      <c r="G1153" s="19" t="s">
        <v>56</v>
      </c>
      <c r="H1153" s="16" t="s">
        <v>485</v>
      </c>
      <c r="I1153" s="16" t="s">
        <v>32</v>
      </c>
      <c r="J1153" s="16" t="s">
        <v>32</v>
      </c>
      <c r="K1153" s="16" t="s">
        <v>32</v>
      </c>
      <c r="L1153" s="16" t="s">
        <v>32</v>
      </c>
      <c r="M1153" s="16" t="s">
        <v>32</v>
      </c>
      <c r="N1153" s="16" t="s">
        <v>32</v>
      </c>
      <c r="O1153" s="16" t="s">
        <v>32</v>
      </c>
      <c r="P1153" s="16" t="s">
        <v>32</v>
      </c>
      <c r="Q1153" s="16" t="s">
        <v>32</v>
      </c>
      <c r="R1153" s="16">
        <v>63.477705048380002</v>
      </c>
      <c r="S1153" s="16">
        <v>90.548512565071576</v>
      </c>
      <c r="T1153" s="31" t="s">
        <v>361</v>
      </c>
    </row>
    <row r="1154" spans="1:20" x14ac:dyDescent="0.25">
      <c r="A1154" s="16">
        <v>1151</v>
      </c>
      <c r="B1154" s="29">
        <v>6056683.6600000001</v>
      </c>
      <c r="C1154" s="29">
        <v>577182.43000000005</v>
      </c>
      <c r="D1154" s="27" t="s">
        <v>424</v>
      </c>
      <c r="E1154" s="15">
        <v>42888</v>
      </c>
      <c r="F1154" s="16" t="s">
        <v>32</v>
      </c>
      <c r="G1154" s="19" t="s">
        <v>56</v>
      </c>
      <c r="H1154" s="16" t="s">
        <v>485</v>
      </c>
      <c r="I1154" s="16" t="s">
        <v>32</v>
      </c>
      <c r="J1154" s="16" t="s">
        <v>32</v>
      </c>
      <c r="K1154" s="16" t="s">
        <v>32</v>
      </c>
      <c r="L1154" s="16" t="s">
        <v>32</v>
      </c>
      <c r="M1154" s="16" t="s">
        <v>32</v>
      </c>
      <c r="N1154" s="16" t="s">
        <v>32</v>
      </c>
      <c r="O1154" s="16" t="s">
        <v>32</v>
      </c>
      <c r="P1154" s="16" t="s">
        <v>32</v>
      </c>
      <c r="Q1154" s="16" t="s">
        <v>32</v>
      </c>
      <c r="R1154" s="16">
        <v>63.477705048380002</v>
      </c>
      <c r="S1154" s="16">
        <v>87.189025807951637</v>
      </c>
      <c r="T1154" s="31" t="s">
        <v>361</v>
      </c>
    </row>
    <row r="1155" spans="1:20" x14ac:dyDescent="0.25">
      <c r="A1155" s="16">
        <v>1152</v>
      </c>
      <c r="B1155" s="29">
        <v>6056608.2699999996</v>
      </c>
      <c r="C1155" s="29">
        <v>577058.25</v>
      </c>
      <c r="D1155" s="27" t="s">
        <v>424</v>
      </c>
      <c r="E1155" s="15">
        <v>42888</v>
      </c>
      <c r="F1155" s="16" t="s">
        <v>32</v>
      </c>
      <c r="G1155" s="19" t="s">
        <v>56</v>
      </c>
      <c r="H1155" s="16" t="s">
        <v>485</v>
      </c>
      <c r="I1155" s="16" t="s">
        <v>32</v>
      </c>
      <c r="J1155" s="16" t="s">
        <v>32</v>
      </c>
      <c r="K1155" s="16" t="s">
        <v>32</v>
      </c>
      <c r="L1155" s="16" t="s">
        <v>32</v>
      </c>
      <c r="M1155" s="16" t="s">
        <v>32</v>
      </c>
      <c r="N1155" s="16" t="s">
        <v>32</v>
      </c>
      <c r="O1155" s="16" t="s">
        <v>32</v>
      </c>
      <c r="P1155" s="16" t="s">
        <v>32</v>
      </c>
      <c r="Q1155" s="16" t="s">
        <v>32</v>
      </c>
      <c r="R1155" s="16">
        <v>63.477705048380002</v>
      </c>
      <c r="S1155" s="16">
        <v>103.46431062543594</v>
      </c>
      <c r="T1155" s="31" t="s">
        <v>361</v>
      </c>
    </row>
    <row r="1156" spans="1:20" x14ac:dyDescent="0.25">
      <c r="A1156" s="16">
        <v>1153</v>
      </c>
      <c r="B1156" s="29">
        <v>6056522.25</v>
      </c>
      <c r="C1156" s="29">
        <v>576935.67000000004</v>
      </c>
      <c r="D1156" s="27" t="s">
        <v>424</v>
      </c>
      <c r="E1156" s="15">
        <v>42888</v>
      </c>
      <c r="F1156" s="16" t="s">
        <v>32</v>
      </c>
      <c r="G1156" s="19" t="s">
        <v>56</v>
      </c>
      <c r="H1156" s="16" t="s">
        <v>485</v>
      </c>
      <c r="I1156" s="16" t="s">
        <v>32</v>
      </c>
      <c r="J1156" s="16" t="s">
        <v>32</v>
      </c>
      <c r="K1156" s="16" t="s">
        <v>32</v>
      </c>
      <c r="L1156" s="16" t="s">
        <v>32</v>
      </c>
      <c r="M1156" s="16" t="s">
        <v>32</v>
      </c>
      <c r="N1156" s="16" t="s">
        <v>32</v>
      </c>
      <c r="O1156" s="16" t="s">
        <v>32</v>
      </c>
      <c r="P1156" s="16" t="s">
        <v>32</v>
      </c>
      <c r="Q1156" s="16" t="s">
        <v>32</v>
      </c>
      <c r="R1156" s="16">
        <v>63.477705048380002</v>
      </c>
      <c r="S1156" s="16">
        <v>154.83420747398486</v>
      </c>
      <c r="T1156" s="31" t="s">
        <v>361</v>
      </c>
    </row>
    <row r="1157" spans="1:20" x14ac:dyDescent="0.25">
      <c r="A1157" s="16">
        <v>1154</v>
      </c>
      <c r="B1157" s="29">
        <v>6056472.5199999996</v>
      </c>
      <c r="C1157" s="29">
        <v>576793.13</v>
      </c>
      <c r="D1157" s="27" t="s">
        <v>424</v>
      </c>
      <c r="E1157" s="15">
        <v>42888</v>
      </c>
      <c r="F1157" s="16" t="s">
        <v>32</v>
      </c>
      <c r="G1157" s="19" t="s">
        <v>56</v>
      </c>
      <c r="H1157" s="16" t="s">
        <v>485</v>
      </c>
      <c r="I1157" s="16" t="s">
        <v>32</v>
      </c>
      <c r="J1157" s="16" t="s">
        <v>32</v>
      </c>
      <c r="K1157" s="16" t="s">
        <v>32</v>
      </c>
      <c r="L1157" s="16" t="s">
        <v>32</v>
      </c>
      <c r="M1157" s="16" t="s">
        <v>32</v>
      </c>
      <c r="N1157" s="16" t="s">
        <v>32</v>
      </c>
      <c r="O1157" s="16" t="s">
        <v>32</v>
      </c>
      <c r="P1157" s="16" t="s">
        <v>32</v>
      </c>
      <c r="Q1157" s="16" t="s">
        <v>32</v>
      </c>
      <c r="R1157" s="16">
        <v>63.477705048380002</v>
      </c>
      <c r="S1157" s="16">
        <v>67.617459901292989</v>
      </c>
      <c r="T1157" s="31" t="s">
        <v>361</v>
      </c>
    </row>
    <row r="1158" spans="1:20" x14ac:dyDescent="0.25">
      <c r="A1158" s="16">
        <v>1155</v>
      </c>
      <c r="B1158" s="29">
        <v>6056513.4699999997</v>
      </c>
      <c r="C1158" s="29">
        <v>576648.53</v>
      </c>
      <c r="D1158" s="27" t="s">
        <v>424</v>
      </c>
      <c r="E1158" s="15">
        <v>42888</v>
      </c>
      <c r="F1158" s="16" t="s">
        <v>32</v>
      </c>
      <c r="G1158" s="19" t="s">
        <v>56</v>
      </c>
      <c r="H1158" s="16" t="s">
        <v>485</v>
      </c>
      <c r="I1158" s="16" t="s">
        <v>32</v>
      </c>
      <c r="J1158" s="16" t="s">
        <v>32</v>
      </c>
      <c r="K1158" s="16" t="s">
        <v>32</v>
      </c>
      <c r="L1158" s="16" t="s">
        <v>32</v>
      </c>
      <c r="M1158" s="16" t="s">
        <v>32</v>
      </c>
      <c r="N1158" s="16" t="s">
        <v>32</v>
      </c>
      <c r="O1158" s="16" t="s">
        <v>32</v>
      </c>
      <c r="P1158" s="16" t="s">
        <v>32</v>
      </c>
      <c r="Q1158" s="16" t="s">
        <v>32</v>
      </c>
      <c r="R1158" s="16">
        <v>63.477705048380002</v>
      </c>
      <c r="S1158" s="16">
        <v>162.75284817484305</v>
      </c>
      <c r="T1158" s="31" t="s">
        <v>361</v>
      </c>
    </row>
    <row r="1159" spans="1:20" x14ac:dyDescent="0.25">
      <c r="A1159" s="16">
        <v>1156</v>
      </c>
      <c r="B1159" s="29">
        <v>6056603.7800000003</v>
      </c>
      <c r="C1159" s="29">
        <v>576509.4</v>
      </c>
      <c r="D1159" s="27" t="s">
        <v>424</v>
      </c>
      <c r="E1159" s="15">
        <v>42888</v>
      </c>
      <c r="F1159" s="16" t="s">
        <v>32</v>
      </c>
      <c r="G1159" s="19" t="s">
        <v>56</v>
      </c>
      <c r="H1159" s="16" t="s">
        <v>485</v>
      </c>
      <c r="I1159" s="16" t="s">
        <v>32</v>
      </c>
      <c r="J1159" s="16" t="s">
        <v>32</v>
      </c>
      <c r="K1159" s="16" t="s">
        <v>32</v>
      </c>
      <c r="L1159" s="16" t="s">
        <v>32</v>
      </c>
      <c r="M1159" s="16" t="s">
        <v>32</v>
      </c>
      <c r="N1159" s="16" t="s">
        <v>32</v>
      </c>
      <c r="O1159" s="16" t="s">
        <v>32</v>
      </c>
      <c r="P1159" s="16" t="s">
        <v>32</v>
      </c>
      <c r="Q1159" s="16" t="s">
        <v>32</v>
      </c>
      <c r="R1159" s="16">
        <v>63.477705048380002</v>
      </c>
      <c r="S1159" s="16">
        <v>73.238781678679373</v>
      </c>
      <c r="T1159" s="31" t="s">
        <v>361</v>
      </c>
    </row>
    <row r="1160" spans="1:20" x14ac:dyDescent="0.25">
      <c r="A1160" s="16">
        <v>1157</v>
      </c>
      <c r="B1160" s="29">
        <v>6056683.8899999997</v>
      </c>
      <c r="C1160" s="29">
        <v>576401.5</v>
      </c>
      <c r="D1160" s="27" t="s">
        <v>424</v>
      </c>
      <c r="E1160" s="15">
        <v>42888</v>
      </c>
      <c r="F1160" s="16" t="s">
        <v>32</v>
      </c>
      <c r="G1160" s="19" t="s">
        <v>56</v>
      </c>
      <c r="H1160" s="16" t="s">
        <v>485</v>
      </c>
      <c r="I1160" s="16" t="s">
        <v>32</v>
      </c>
      <c r="J1160" s="16" t="s">
        <v>32</v>
      </c>
      <c r="K1160" s="16" t="s">
        <v>32</v>
      </c>
      <c r="L1160" s="16" t="s">
        <v>32</v>
      </c>
      <c r="M1160" s="16" t="s">
        <v>32</v>
      </c>
      <c r="N1160" s="16" t="s">
        <v>32</v>
      </c>
      <c r="O1160" s="16" t="s">
        <v>32</v>
      </c>
      <c r="P1160" s="16" t="s">
        <v>32</v>
      </c>
      <c r="Q1160" s="16" t="s">
        <v>32</v>
      </c>
      <c r="R1160" s="16">
        <v>63.477705048380002</v>
      </c>
      <c r="S1160" s="16">
        <v>45.466912692248691</v>
      </c>
      <c r="T1160" s="31" t="s">
        <v>361</v>
      </c>
    </row>
    <row r="1161" spans="1:20" x14ac:dyDescent="0.25">
      <c r="A1161" s="16">
        <v>1158</v>
      </c>
      <c r="B1161" s="29">
        <v>6056772.6900000004</v>
      </c>
      <c r="C1161" s="29">
        <v>576278.57999999996</v>
      </c>
      <c r="D1161" s="27" t="s">
        <v>424</v>
      </c>
      <c r="E1161" s="15">
        <v>42888</v>
      </c>
      <c r="F1161" s="16" t="s">
        <v>32</v>
      </c>
      <c r="G1161" s="19" t="s">
        <v>56</v>
      </c>
      <c r="H1161" s="16" t="s">
        <v>485</v>
      </c>
      <c r="I1161" s="16" t="s">
        <v>32</v>
      </c>
      <c r="J1161" s="16" t="s">
        <v>32</v>
      </c>
      <c r="K1161" s="16" t="s">
        <v>32</v>
      </c>
      <c r="L1161" s="16" t="s">
        <v>32</v>
      </c>
      <c r="M1161" s="16" t="s">
        <v>32</v>
      </c>
      <c r="N1161" s="16" t="s">
        <v>32</v>
      </c>
      <c r="O1161" s="16" t="s">
        <v>32</v>
      </c>
      <c r="P1161" s="16" t="s">
        <v>32</v>
      </c>
      <c r="Q1161" s="16" t="s">
        <v>32</v>
      </c>
      <c r="R1161" s="16">
        <v>63.477705048380002</v>
      </c>
      <c r="S1161" s="16">
        <v>92.870269297509296</v>
      </c>
      <c r="T1161" s="31" t="s">
        <v>361</v>
      </c>
    </row>
    <row r="1162" spans="1:20" x14ac:dyDescent="0.25">
      <c r="A1162" s="16">
        <v>1159</v>
      </c>
      <c r="B1162" s="29">
        <v>6056817.8700000001</v>
      </c>
      <c r="C1162" s="29">
        <v>576193.38</v>
      </c>
      <c r="D1162" s="27" t="s">
        <v>424</v>
      </c>
      <c r="E1162" s="15">
        <v>42888</v>
      </c>
      <c r="F1162" s="16" t="s">
        <v>32</v>
      </c>
      <c r="G1162" s="19" t="s">
        <v>56</v>
      </c>
      <c r="H1162" s="16" t="s">
        <v>464</v>
      </c>
      <c r="I1162" s="16" t="s">
        <v>32</v>
      </c>
      <c r="J1162" s="16" t="s">
        <v>32</v>
      </c>
      <c r="K1162" s="16" t="s">
        <v>32</v>
      </c>
      <c r="L1162" s="16" t="s">
        <v>32</v>
      </c>
      <c r="M1162" s="16" t="s">
        <v>32</v>
      </c>
      <c r="N1162" s="16" t="s">
        <v>32</v>
      </c>
      <c r="O1162" s="16" t="s">
        <v>32</v>
      </c>
      <c r="P1162" s="16" t="s">
        <v>32</v>
      </c>
      <c r="Q1162" s="16" t="s">
        <v>32</v>
      </c>
      <c r="R1162" s="16">
        <v>505.31108997790051</v>
      </c>
      <c r="S1162" s="16">
        <v>94.964884675902823</v>
      </c>
      <c r="T1162" s="31" t="s">
        <v>361</v>
      </c>
    </row>
    <row r="1163" spans="1:20" x14ac:dyDescent="0.25">
      <c r="A1163" s="16">
        <v>1160</v>
      </c>
      <c r="B1163" s="29">
        <v>6056733.0599999996</v>
      </c>
      <c r="C1163" s="29">
        <v>576311</v>
      </c>
      <c r="D1163" s="27" t="s">
        <v>424</v>
      </c>
      <c r="E1163" s="15">
        <v>42888</v>
      </c>
      <c r="F1163" s="16" t="s">
        <v>32</v>
      </c>
      <c r="G1163" s="19" t="s">
        <v>56</v>
      </c>
      <c r="H1163" s="16" t="s">
        <v>464</v>
      </c>
      <c r="I1163" s="16" t="s">
        <v>32</v>
      </c>
      <c r="J1163" s="16" t="s">
        <v>32</v>
      </c>
      <c r="K1163" s="16" t="s">
        <v>32</v>
      </c>
      <c r="L1163" s="16" t="s">
        <v>32</v>
      </c>
      <c r="M1163" s="16" t="s">
        <v>32</v>
      </c>
      <c r="N1163" s="16" t="s">
        <v>32</v>
      </c>
      <c r="O1163" s="16" t="s">
        <v>32</v>
      </c>
      <c r="P1163" s="16" t="s">
        <v>32</v>
      </c>
      <c r="Q1163" s="16" t="s">
        <v>32</v>
      </c>
      <c r="R1163" s="16">
        <v>974.62824830880618</v>
      </c>
      <c r="S1163" s="16">
        <v>227.54292901497408</v>
      </c>
      <c r="T1163" s="31" t="s">
        <v>361</v>
      </c>
    </row>
    <row r="1164" spans="1:20" x14ac:dyDescent="0.25">
      <c r="A1164" s="16">
        <v>1161</v>
      </c>
      <c r="B1164" s="29">
        <v>6056643.5599999996</v>
      </c>
      <c r="C1164" s="29">
        <v>576436.32999999996</v>
      </c>
      <c r="D1164" s="27" t="s">
        <v>424</v>
      </c>
      <c r="E1164" s="15">
        <v>42888</v>
      </c>
      <c r="F1164" s="16" t="s">
        <v>32</v>
      </c>
      <c r="G1164" s="19" t="s">
        <v>56</v>
      </c>
      <c r="H1164" s="16" t="s">
        <v>464</v>
      </c>
      <c r="I1164" s="16" t="s">
        <v>32</v>
      </c>
      <c r="J1164" s="16" t="s">
        <v>32</v>
      </c>
      <c r="K1164" s="16" t="s">
        <v>32</v>
      </c>
      <c r="L1164" s="16" t="s">
        <v>32</v>
      </c>
      <c r="M1164" s="16" t="s">
        <v>32</v>
      </c>
      <c r="N1164" s="16" t="s">
        <v>32</v>
      </c>
      <c r="O1164" s="16" t="s">
        <v>32</v>
      </c>
      <c r="P1164" s="16" t="s">
        <v>32</v>
      </c>
      <c r="Q1164" s="16" t="s">
        <v>32</v>
      </c>
      <c r="R1164" s="16">
        <v>760.59787395654075</v>
      </c>
      <c r="S1164" s="16">
        <v>119.12257999915276</v>
      </c>
      <c r="T1164" s="31" t="s">
        <v>361</v>
      </c>
    </row>
    <row r="1165" spans="1:20" x14ac:dyDescent="0.25">
      <c r="A1165" s="16">
        <v>1162</v>
      </c>
      <c r="B1165" s="29">
        <v>6056560.1200000001</v>
      </c>
      <c r="C1165" s="29">
        <v>576555.41</v>
      </c>
      <c r="D1165" s="27" t="s">
        <v>424</v>
      </c>
      <c r="E1165" s="15">
        <v>42888</v>
      </c>
      <c r="F1165" s="16" t="s">
        <v>32</v>
      </c>
      <c r="G1165" s="19" t="s">
        <v>56</v>
      </c>
      <c r="H1165" s="16" t="s">
        <v>464</v>
      </c>
      <c r="I1165" s="16" t="s">
        <v>32</v>
      </c>
      <c r="J1165" s="16" t="s">
        <v>32</v>
      </c>
      <c r="K1165" s="16" t="s">
        <v>32</v>
      </c>
      <c r="L1165" s="16" t="s">
        <v>32</v>
      </c>
      <c r="M1165" s="16" t="s">
        <v>32</v>
      </c>
      <c r="N1165" s="16" t="s">
        <v>32</v>
      </c>
      <c r="O1165" s="16" t="s">
        <v>32</v>
      </c>
      <c r="P1165" s="16" t="s">
        <v>32</v>
      </c>
      <c r="Q1165" s="16" t="s">
        <v>32</v>
      </c>
      <c r="R1165" s="16">
        <v>709.44655494776759</v>
      </c>
      <c r="S1165" s="16">
        <v>149.75410057036342</v>
      </c>
      <c r="T1165" s="31" t="s">
        <v>361</v>
      </c>
    </row>
    <row r="1166" spans="1:20" x14ac:dyDescent="0.25">
      <c r="A1166" s="16">
        <v>1163</v>
      </c>
      <c r="B1166" s="29">
        <v>6056479.3499999996</v>
      </c>
      <c r="C1166" s="29">
        <v>576690</v>
      </c>
      <c r="D1166" s="27" t="s">
        <v>424</v>
      </c>
      <c r="E1166" s="15">
        <v>42888</v>
      </c>
      <c r="F1166" s="16" t="s">
        <v>32</v>
      </c>
      <c r="G1166" s="19" t="s">
        <v>56</v>
      </c>
      <c r="H1166" s="16" t="s">
        <v>464</v>
      </c>
      <c r="I1166" s="16" t="s">
        <v>32</v>
      </c>
      <c r="J1166" s="16" t="s">
        <v>32</v>
      </c>
      <c r="K1166" s="16" t="s">
        <v>32</v>
      </c>
      <c r="L1166" s="16" t="s">
        <v>32</v>
      </c>
      <c r="M1166" s="16" t="s">
        <v>32</v>
      </c>
      <c r="N1166" s="16" t="s">
        <v>32</v>
      </c>
      <c r="O1166" s="16" t="s">
        <v>32</v>
      </c>
      <c r="P1166" s="16" t="s">
        <v>32</v>
      </c>
      <c r="Q1166" s="16" t="s">
        <v>32</v>
      </c>
      <c r="R1166" s="16">
        <v>550.7667380165841</v>
      </c>
      <c r="S1166" s="16">
        <v>84.967546483377134</v>
      </c>
      <c r="T1166" s="31" t="s">
        <v>361</v>
      </c>
    </row>
    <row r="1167" spans="1:20" x14ac:dyDescent="0.25">
      <c r="A1167" s="16">
        <v>1164</v>
      </c>
      <c r="B1167" s="29">
        <v>6056473.9000000004</v>
      </c>
      <c r="C1167" s="29">
        <v>576821.31999999995</v>
      </c>
      <c r="D1167" s="27" t="s">
        <v>424</v>
      </c>
      <c r="E1167" s="15">
        <v>42888</v>
      </c>
      <c r="F1167" s="16" t="s">
        <v>32</v>
      </c>
      <c r="G1167" s="19" t="s">
        <v>56</v>
      </c>
      <c r="H1167" s="16" t="s">
        <v>464</v>
      </c>
      <c r="I1167" s="16" t="s">
        <v>32</v>
      </c>
      <c r="J1167" s="16" t="s">
        <v>32</v>
      </c>
      <c r="K1167" s="16" t="s">
        <v>32</v>
      </c>
      <c r="L1167" s="16" t="s">
        <v>32</v>
      </c>
      <c r="M1167" s="16" t="s">
        <v>32</v>
      </c>
      <c r="N1167" s="16" t="s">
        <v>32</v>
      </c>
      <c r="O1167" s="16" t="s">
        <v>32</v>
      </c>
      <c r="P1167" s="16" t="s">
        <v>32</v>
      </c>
      <c r="Q1167" s="16" t="s">
        <v>32</v>
      </c>
      <c r="R1167" s="16">
        <v>515.19250654309894</v>
      </c>
      <c r="S1167" s="16">
        <v>56.885732253743519</v>
      </c>
      <c r="T1167" s="31" t="s">
        <v>361</v>
      </c>
    </row>
    <row r="1168" spans="1:20" x14ac:dyDescent="0.25">
      <c r="A1168" s="16">
        <v>1165</v>
      </c>
      <c r="B1168" s="29">
        <v>6056536.6200000001</v>
      </c>
      <c r="C1168" s="29">
        <v>576962.81000000006</v>
      </c>
      <c r="D1168" s="27" t="s">
        <v>424</v>
      </c>
      <c r="E1168" s="15">
        <v>42888</v>
      </c>
      <c r="F1168" s="16" t="s">
        <v>32</v>
      </c>
      <c r="G1168" s="19" t="s">
        <v>56</v>
      </c>
      <c r="H1168" s="16" t="s">
        <v>464</v>
      </c>
      <c r="I1168" s="16" t="s">
        <v>32</v>
      </c>
      <c r="J1168" s="16" t="s">
        <v>32</v>
      </c>
      <c r="K1168" s="16" t="s">
        <v>32</v>
      </c>
      <c r="L1168" s="16" t="s">
        <v>32</v>
      </c>
      <c r="M1168" s="16" t="s">
        <v>32</v>
      </c>
      <c r="N1168" s="16" t="s">
        <v>32</v>
      </c>
      <c r="O1168" s="16" t="s">
        <v>32</v>
      </c>
      <c r="P1168" s="16" t="s">
        <v>32</v>
      </c>
      <c r="Q1168" s="16" t="s">
        <v>32</v>
      </c>
      <c r="R1168" s="16">
        <v>314.91420746270813</v>
      </c>
      <c r="S1168" s="16">
        <v>33.939149553078536</v>
      </c>
      <c r="T1168" s="31" t="s">
        <v>361</v>
      </c>
    </row>
    <row r="1169" spans="1:20" x14ac:dyDescent="0.25">
      <c r="A1169" s="16">
        <v>1166</v>
      </c>
      <c r="B1169" s="29">
        <v>6056609.9500000002</v>
      </c>
      <c r="C1169" s="29">
        <v>577088.97</v>
      </c>
      <c r="D1169" s="27" t="s">
        <v>424</v>
      </c>
      <c r="E1169" s="15">
        <v>42888</v>
      </c>
      <c r="F1169" s="16" t="s">
        <v>32</v>
      </c>
      <c r="G1169" s="19" t="s">
        <v>56</v>
      </c>
      <c r="H1169" s="16" t="s">
        <v>464</v>
      </c>
      <c r="I1169" s="16" t="s">
        <v>32</v>
      </c>
      <c r="J1169" s="16" t="s">
        <v>32</v>
      </c>
      <c r="K1169" s="16" t="s">
        <v>32</v>
      </c>
      <c r="L1169" s="16" t="s">
        <v>32</v>
      </c>
      <c r="M1169" s="16" t="s">
        <v>32</v>
      </c>
      <c r="N1169" s="16" t="s">
        <v>32</v>
      </c>
      <c r="O1169" s="16" t="s">
        <v>32</v>
      </c>
      <c r="P1169" s="16" t="s">
        <v>32</v>
      </c>
      <c r="Q1169" s="16" t="s">
        <v>32</v>
      </c>
      <c r="R1169" s="16">
        <v>732.56638331750548</v>
      </c>
      <c r="S1169" s="16">
        <v>107.09687192304781</v>
      </c>
      <c r="T1169" s="31" t="s">
        <v>361</v>
      </c>
    </row>
    <row r="1170" spans="1:20" x14ac:dyDescent="0.25">
      <c r="A1170" s="16">
        <v>1167</v>
      </c>
      <c r="B1170" s="29">
        <v>6056692.75</v>
      </c>
      <c r="C1170" s="29">
        <v>577214.17000000004</v>
      </c>
      <c r="D1170" s="27" t="s">
        <v>424</v>
      </c>
      <c r="E1170" s="15">
        <v>42888</v>
      </c>
      <c r="F1170" s="16" t="s">
        <v>32</v>
      </c>
      <c r="G1170" s="19" t="s">
        <v>56</v>
      </c>
      <c r="H1170" s="16" t="s">
        <v>464</v>
      </c>
      <c r="I1170" s="16" t="s">
        <v>32</v>
      </c>
      <c r="J1170" s="16" t="s">
        <v>32</v>
      </c>
      <c r="K1170" s="16" t="s">
        <v>32</v>
      </c>
      <c r="L1170" s="16" t="s">
        <v>32</v>
      </c>
      <c r="M1170" s="16" t="s">
        <v>32</v>
      </c>
      <c r="N1170" s="16" t="s">
        <v>32</v>
      </c>
      <c r="O1170" s="16" t="s">
        <v>32</v>
      </c>
      <c r="P1170" s="16" t="s">
        <v>32</v>
      </c>
      <c r="Q1170" s="16" t="s">
        <v>32</v>
      </c>
      <c r="R1170" s="16">
        <v>616.91114191775205</v>
      </c>
      <c r="S1170" s="16">
        <v>86.344012724380818</v>
      </c>
      <c r="T1170" s="31" t="s">
        <v>361</v>
      </c>
    </row>
    <row r="1171" spans="1:20" x14ac:dyDescent="0.25">
      <c r="A1171" s="16">
        <v>1168</v>
      </c>
      <c r="B1171" s="29">
        <v>6056773.9000000004</v>
      </c>
      <c r="C1171" s="29">
        <v>577341.21</v>
      </c>
      <c r="D1171" s="27" t="s">
        <v>424</v>
      </c>
      <c r="E1171" s="15">
        <v>42888</v>
      </c>
      <c r="F1171" s="16" t="s">
        <v>32</v>
      </c>
      <c r="G1171" s="19" t="s">
        <v>56</v>
      </c>
      <c r="H1171" s="16" t="s">
        <v>464</v>
      </c>
      <c r="I1171" s="16" t="s">
        <v>32</v>
      </c>
      <c r="J1171" s="16" t="s">
        <v>32</v>
      </c>
      <c r="K1171" s="16" t="s">
        <v>32</v>
      </c>
      <c r="L1171" s="16" t="s">
        <v>32</v>
      </c>
      <c r="M1171" s="16" t="s">
        <v>32</v>
      </c>
      <c r="N1171" s="16" t="s">
        <v>32</v>
      </c>
      <c r="O1171" s="16" t="s">
        <v>32</v>
      </c>
      <c r="P1171" s="16" t="s">
        <v>32</v>
      </c>
      <c r="Q1171" s="16" t="s">
        <v>32</v>
      </c>
      <c r="R1171" s="16">
        <v>46.849045924380007</v>
      </c>
      <c r="S1171" s="16">
        <v>66.935544951904859</v>
      </c>
      <c r="T1171" s="31" t="s">
        <v>361</v>
      </c>
    </row>
    <row r="1172" spans="1:20" x14ac:dyDescent="0.25">
      <c r="A1172" s="16">
        <v>1169</v>
      </c>
      <c r="B1172" s="29">
        <v>6056859.0999999996</v>
      </c>
      <c r="C1172" s="29">
        <v>577465.82999999996</v>
      </c>
      <c r="D1172" s="27" t="s">
        <v>424</v>
      </c>
      <c r="E1172" s="15">
        <v>42888</v>
      </c>
      <c r="F1172" s="16" t="s">
        <v>32</v>
      </c>
      <c r="G1172" s="19" t="s">
        <v>56</v>
      </c>
      <c r="H1172" s="16" t="s">
        <v>464</v>
      </c>
      <c r="I1172" s="16" t="s">
        <v>32</v>
      </c>
      <c r="J1172" s="16" t="s">
        <v>32</v>
      </c>
      <c r="K1172" s="16" t="s">
        <v>32</v>
      </c>
      <c r="L1172" s="16" t="s">
        <v>32</v>
      </c>
      <c r="M1172" s="16" t="s">
        <v>32</v>
      </c>
      <c r="N1172" s="16" t="s">
        <v>32</v>
      </c>
      <c r="O1172" s="16" t="s">
        <v>32</v>
      </c>
      <c r="P1172" s="16" t="s">
        <v>32</v>
      </c>
      <c r="Q1172" s="16" t="s">
        <v>32</v>
      </c>
      <c r="R1172" s="16">
        <v>46.849045924380007</v>
      </c>
      <c r="S1172" s="16">
        <v>128.56175489346032</v>
      </c>
      <c r="T1172" s="31" t="s">
        <v>361</v>
      </c>
    </row>
    <row r="1173" spans="1:20" x14ac:dyDescent="0.25">
      <c r="A1173" s="16">
        <v>1170</v>
      </c>
      <c r="B1173" s="29">
        <v>6056932.7400000002</v>
      </c>
      <c r="C1173" s="29">
        <v>577597</v>
      </c>
      <c r="D1173" s="27" t="s">
        <v>424</v>
      </c>
      <c r="E1173" s="15">
        <v>42888</v>
      </c>
      <c r="F1173" s="16" t="s">
        <v>32</v>
      </c>
      <c r="G1173" s="19" t="s">
        <v>56</v>
      </c>
      <c r="H1173" s="16" t="s">
        <v>464</v>
      </c>
      <c r="I1173" s="16" t="s">
        <v>32</v>
      </c>
      <c r="J1173" s="16" t="s">
        <v>32</v>
      </c>
      <c r="K1173" s="16" t="s">
        <v>32</v>
      </c>
      <c r="L1173" s="16" t="s">
        <v>32</v>
      </c>
      <c r="M1173" s="16" t="s">
        <v>32</v>
      </c>
      <c r="N1173" s="16" t="s">
        <v>32</v>
      </c>
      <c r="O1173" s="16" t="s">
        <v>32</v>
      </c>
      <c r="P1173" s="16" t="s">
        <v>32</v>
      </c>
      <c r="Q1173" s="16" t="s">
        <v>32</v>
      </c>
      <c r="R1173" s="16">
        <v>46.849045924380007</v>
      </c>
      <c r="S1173" s="16">
        <v>73.846852987957277</v>
      </c>
      <c r="T1173" s="31" t="s">
        <v>361</v>
      </c>
    </row>
    <row r="1174" spans="1:20" x14ac:dyDescent="0.25">
      <c r="A1174" s="16">
        <v>1171</v>
      </c>
      <c r="B1174" s="29">
        <v>6057011.6900000004</v>
      </c>
      <c r="C1174" s="29">
        <v>577724.04</v>
      </c>
      <c r="D1174" s="27" t="s">
        <v>424</v>
      </c>
      <c r="E1174" s="15">
        <v>42888</v>
      </c>
      <c r="F1174" s="16" t="s">
        <v>32</v>
      </c>
      <c r="G1174" s="19" t="s">
        <v>56</v>
      </c>
      <c r="H1174" s="16" t="s">
        <v>464</v>
      </c>
      <c r="I1174" s="16" t="s">
        <v>32</v>
      </c>
      <c r="J1174" s="16" t="s">
        <v>32</v>
      </c>
      <c r="K1174" s="16" t="s">
        <v>32</v>
      </c>
      <c r="L1174" s="16" t="s">
        <v>32</v>
      </c>
      <c r="M1174" s="16" t="s">
        <v>32</v>
      </c>
      <c r="N1174" s="16" t="s">
        <v>32</v>
      </c>
      <c r="O1174" s="16" t="s">
        <v>32</v>
      </c>
      <c r="P1174" s="16" t="s">
        <v>32</v>
      </c>
      <c r="Q1174" s="16" t="s">
        <v>32</v>
      </c>
      <c r="R1174" s="16">
        <v>46.849045924380007</v>
      </c>
      <c r="S1174" s="16">
        <v>108.60527856985128</v>
      </c>
      <c r="T1174" s="31" t="s">
        <v>361</v>
      </c>
    </row>
    <row r="1175" spans="1:20" x14ac:dyDescent="0.25">
      <c r="A1175" s="16">
        <v>1172</v>
      </c>
      <c r="B1175" s="29">
        <v>6057099.0099999998</v>
      </c>
      <c r="C1175" s="29">
        <v>577870.32999999996</v>
      </c>
      <c r="D1175" s="27" t="s">
        <v>424</v>
      </c>
      <c r="E1175" s="15">
        <v>42888</v>
      </c>
      <c r="F1175" s="16" t="s">
        <v>32</v>
      </c>
      <c r="G1175" s="19" t="s">
        <v>56</v>
      </c>
      <c r="H1175" s="16" t="s">
        <v>464</v>
      </c>
      <c r="I1175" s="16" t="s">
        <v>32</v>
      </c>
      <c r="J1175" s="16" t="s">
        <v>32</v>
      </c>
      <c r="K1175" s="16" t="s">
        <v>32</v>
      </c>
      <c r="L1175" s="16" t="s">
        <v>32</v>
      </c>
      <c r="M1175" s="16" t="s">
        <v>32</v>
      </c>
      <c r="N1175" s="16" t="s">
        <v>32</v>
      </c>
      <c r="O1175" s="16" t="s">
        <v>32</v>
      </c>
      <c r="P1175" s="16" t="s">
        <v>32</v>
      </c>
      <c r="Q1175" s="16" t="s">
        <v>32</v>
      </c>
      <c r="R1175" s="16">
        <v>46.849045924380007</v>
      </c>
      <c r="S1175" s="16">
        <v>89.625560189838737</v>
      </c>
      <c r="T1175" s="31" t="s">
        <v>361</v>
      </c>
    </row>
    <row r="1176" spans="1:20" x14ac:dyDescent="0.25">
      <c r="A1176" s="16">
        <v>1173</v>
      </c>
      <c r="B1176" s="29">
        <v>6057177.7800000003</v>
      </c>
      <c r="C1176" s="29">
        <v>577971.03</v>
      </c>
      <c r="D1176" s="27" t="s">
        <v>424</v>
      </c>
      <c r="E1176" s="15">
        <v>42888</v>
      </c>
      <c r="F1176" s="16" t="s">
        <v>32</v>
      </c>
      <c r="G1176" s="19" t="s">
        <v>56</v>
      </c>
      <c r="H1176" s="16" t="s">
        <v>464</v>
      </c>
      <c r="I1176" s="16" t="s">
        <v>32</v>
      </c>
      <c r="J1176" s="16" t="s">
        <v>32</v>
      </c>
      <c r="K1176" s="16" t="s">
        <v>32</v>
      </c>
      <c r="L1176" s="16" t="s">
        <v>32</v>
      </c>
      <c r="M1176" s="16" t="s">
        <v>32</v>
      </c>
      <c r="N1176" s="16" t="s">
        <v>32</v>
      </c>
      <c r="O1176" s="16" t="s">
        <v>32</v>
      </c>
      <c r="P1176" s="16" t="s">
        <v>32</v>
      </c>
      <c r="Q1176" s="16" t="s">
        <v>32</v>
      </c>
      <c r="R1176" s="16">
        <v>46.542664107420009</v>
      </c>
      <c r="S1176" s="16">
        <v>118.90053166084031</v>
      </c>
      <c r="T1176" s="31" t="s">
        <v>361</v>
      </c>
    </row>
    <row r="1177" spans="1:20" x14ac:dyDescent="0.25">
      <c r="A1177" s="16">
        <v>1174</v>
      </c>
      <c r="B1177" s="29">
        <v>6057278.3600000003</v>
      </c>
      <c r="C1177" s="29">
        <v>578075.32999999996</v>
      </c>
      <c r="D1177" s="27" t="s">
        <v>424</v>
      </c>
      <c r="E1177" s="15">
        <v>42888</v>
      </c>
      <c r="F1177" s="16" t="s">
        <v>32</v>
      </c>
      <c r="G1177" s="19" t="s">
        <v>56</v>
      </c>
      <c r="H1177" s="16" t="s">
        <v>464</v>
      </c>
      <c r="I1177" s="16" t="s">
        <v>32</v>
      </c>
      <c r="J1177" s="16" t="s">
        <v>32</v>
      </c>
      <c r="K1177" s="16" t="s">
        <v>32</v>
      </c>
      <c r="L1177" s="16" t="s">
        <v>32</v>
      </c>
      <c r="M1177" s="16" t="s">
        <v>32</v>
      </c>
      <c r="N1177" s="16" t="s">
        <v>32</v>
      </c>
      <c r="O1177" s="16" t="s">
        <v>32</v>
      </c>
      <c r="P1177" s="16" t="s">
        <v>32</v>
      </c>
      <c r="Q1177" s="16" t="s">
        <v>32</v>
      </c>
      <c r="R1177" s="16">
        <v>46.542664107420009</v>
      </c>
      <c r="S1177" s="16">
        <v>59.134288429405878</v>
      </c>
      <c r="T1177" s="31" t="s">
        <v>361</v>
      </c>
    </row>
    <row r="1178" spans="1:20" x14ac:dyDescent="0.25">
      <c r="A1178" s="16">
        <v>1175</v>
      </c>
      <c r="B1178" s="29">
        <v>6057384.0099999998</v>
      </c>
      <c r="C1178" s="29">
        <v>578187.99</v>
      </c>
      <c r="D1178" s="27" t="s">
        <v>424</v>
      </c>
      <c r="E1178" s="15">
        <v>42888</v>
      </c>
      <c r="F1178" s="16" t="s">
        <v>32</v>
      </c>
      <c r="G1178" s="19" t="s">
        <v>56</v>
      </c>
      <c r="H1178" s="16" t="s">
        <v>464</v>
      </c>
      <c r="I1178" s="16" t="s">
        <v>32</v>
      </c>
      <c r="J1178" s="16" t="s">
        <v>32</v>
      </c>
      <c r="K1178" s="16" t="s">
        <v>32</v>
      </c>
      <c r="L1178" s="16" t="s">
        <v>32</v>
      </c>
      <c r="M1178" s="16" t="s">
        <v>32</v>
      </c>
      <c r="N1178" s="16" t="s">
        <v>32</v>
      </c>
      <c r="O1178" s="16" t="s">
        <v>32</v>
      </c>
      <c r="P1178" s="16" t="s">
        <v>32</v>
      </c>
      <c r="Q1178" s="16" t="s">
        <v>32</v>
      </c>
      <c r="R1178" s="16">
        <v>46.542664107420009</v>
      </c>
      <c r="S1178" s="16">
        <v>79.378980176587362</v>
      </c>
      <c r="T1178" s="31" t="s">
        <v>361</v>
      </c>
    </row>
    <row r="1179" spans="1:20" x14ac:dyDescent="0.25">
      <c r="A1179" s="16">
        <v>1176</v>
      </c>
      <c r="B1179" s="29">
        <v>6057488.4500000002</v>
      </c>
      <c r="C1179" s="29">
        <v>578293.28</v>
      </c>
      <c r="D1179" s="27" t="s">
        <v>424</v>
      </c>
      <c r="E1179" s="15">
        <v>42888</v>
      </c>
      <c r="F1179" s="16" t="s">
        <v>32</v>
      </c>
      <c r="G1179" s="19" t="s">
        <v>56</v>
      </c>
      <c r="H1179" s="16" t="s">
        <v>464</v>
      </c>
      <c r="I1179" s="16" t="s">
        <v>32</v>
      </c>
      <c r="J1179" s="16" t="s">
        <v>32</v>
      </c>
      <c r="K1179" s="16" t="s">
        <v>32</v>
      </c>
      <c r="L1179" s="16" t="s">
        <v>32</v>
      </c>
      <c r="M1179" s="16" t="s">
        <v>32</v>
      </c>
      <c r="N1179" s="16" t="s">
        <v>32</v>
      </c>
      <c r="O1179" s="16" t="s">
        <v>32</v>
      </c>
      <c r="P1179" s="16" t="s">
        <v>32</v>
      </c>
      <c r="Q1179" s="16" t="s">
        <v>32</v>
      </c>
      <c r="R1179" s="16">
        <v>46.542664107420009</v>
      </c>
      <c r="S1179" s="16">
        <v>54.508289802407447</v>
      </c>
      <c r="T1179" s="31" t="s">
        <v>361</v>
      </c>
    </row>
    <row r="1180" spans="1:20" x14ac:dyDescent="0.25">
      <c r="A1180" s="16">
        <v>1177</v>
      </c>
      <c r="B1180" s="29">
        <v>6057595.7699999996</v>
      </c>
      <c r="C1180" s="29">
        <v>578401.55000000005</v>
      </c>
      <c r="D1180" s="27" t="s">
        <v>424</v>
      </c>
      <c r="E1180" s="15">
        <v>42888</v>
      </c>
      <c r="F1180" s="16" t="s">
        <v>32</v>
      </c>
      <c r="G1180" s="19" t="s">
        <v>56</v>
      </c>
      <c r="H1180" s="16" t="s">
        <v>464</v>
      </c>
      <c r="I1180" s="16" t="s">
        <v>32</v>
      </c>
      <c r="J1180" s="16" t="s">
        <v>32</v>
      </c>
      <c r="K1180" s="16" t="s">
        <v>32</v>
      </c>
      <c r="L1180" s="16" t="s">
        <v>32</v>
      </c>
      <c r="M1180" s="16" t="s">
        <v>32</v>
      </c>
      <c r="N1180" s="16" t="s">
        <v>32</v>
      </c>
      <c r="O1180" s="16" t="s">
        <v>32</v>
      </c>
      <c r="P1180" s="16" t="s">
        <v>32</v>
      </c>
      <c r="Q1180" s="16" t="s">
        <v>32</v>
      </c>
      <c r="R1180" s="16">
        <v>46.542664107420009</v>
      </c>
      <c r="S1180" s="16">
        <v>74.127854458736763</v>
      </c>
      <c r="T1180" s="31" t="s">
        <v>361</v>
      </c>
    </row>
    <row r="1181" spans="1:20" x14ac:dyDescent="0.25">
      <c r="A1181" s="16">
        <v>1178</v>
      </c>
      <c r="B1181" s="29">
        <v>6057703.6500000004</v>
      </c>
      <c r="C1181" s="29">
        <v>578507.38</v>
      </c>
      <c r="D1181" s="27" t="s">
        <v>424</v>
      </c>
      <c r="E1181" s="15">
        <v>42888</v>
      </c>
      <c r="F1181" s="16" t="s">
        <v>32</v>
      </c>
      <c r="G1181" s="19" t="s">
        <v>56</v>
      </c>
      <c r="H1181" s="16" t="s">
        <v>464</v>
      </c>
      <c r="I1181" s="16" t="s">
        <v>32</v>
      </c>
      <c r="J1181" s="16" t="s">
        <v>32</v>
      </c>
      <c r="K1181" s="16" t="s">
        <v>32</v>
      </c>
      <c r="L1181" s="16" t="s">
        <v>32</v>
      </c>
      <c r="M1181" s="16" t="s">
        <v>32</v>
      </c>
      <c r="N1181" s="16" t="s">
        <v>32</v>
      </c>
      <c r="O1181" s="16" t="s">
        <v>32</v>
      </c>
      <c r="P1181" s="16" t="s">
        <v>32</v>
      </c>
      <c r="Q1181" s="16" t="s">
        <v>32</v>
      </c>
      <c r="R1181" s="16">
        <v>46.542664107420009</v>
      </c>
      <c r="S1181" s="16">
        <v>108.03379616910692</v>
      </c>
      <c r="T1181" s="31" t="s">
        <v>361</v>
      </c>
    </row>
    <row r="1182" spans="1:20" x14ac:dyDescent="0.25">
      <c r="A1182" s="16">
        <v>1179</v>
      </c>
      <c r="B1182" s="29">
        <v>6057812.6200000001</v>
      </c>
      <c r="C1182" s="29">
        <v>578615.53</v>
      </c>
      <c r="D1182" s="27" t="s">
        <v>424</v>
      </c>
      <c r="E1182" s="15">
        <v>42888</v>
      </c>
      <c r="F1182" s="16" t="s">
        <v>32</v>
      </c>
      <c r="G1182" s="19" t="s">
        <v>56</v>
      </c>
      <c r="H1182" s="16" t="s">
        <v>464</v>
      </c>
      <c r="I1182" s="16" t="s">
        <v>32</v>
      </c>
      <c r="J1182" s="16" t="s">
        <v>32</v>
      </c>
      <c r="K1182" s="16" t="s">
        <v>32</v>
      </c>
      <c r="L1182" s="16" t="s">
        <v>32</v>
      </c>
      <c r="M1182" s="16" t="s">
        <v>32</v>
      </c>
      <c r="N1182" s="16" t="s">
        <v>32</v>
      </c>
      <c r="O1182" s="16" t="s">
        <v>32</v>
      </c>
      <c r="P1182" s="16" t="s">
        <v>32</v>
      </c>
      <c r="Q1182" s="16" t="s">
        <v>32</v>
      </c>
      <c r="R1182" s="16">
        <v>46.542664107420009</v>
      </c>
      <c r="S1182" s="16">
        <v>176.76642217083386</v>
      </c>
      <c r="T1182" s="31" t="s">
        <v>361</v>
      </c>
    </row>
    <row r="1183" spans="1:20" x14ac:dyDescent="0.25">
      <c r="A1183" s="16">
        <v>1180</v>
      </c>
      <c r="B1183" s="29">
        <v>6057915.3899999997</v>
      </c>
      <c r="C1183" s="29">
        <v>578714.82999999996</v>
      </c>
      <c r="D1183" s="27" t="s">
        <v>424</v>
      </c>
      <c r="E1183" s="15">
        <v>42888</v>
      </c>
      <c r="F1183" s="16" t="s">
        <v>32</v>
      </c>
      <c r="G1183" s="19" t="s">
        <v>56</v>
      </c>
      <c r="H1183" s="16" t="s">
        <v>464</v>
      </c>
      <c r="I1183" s="16" t="s">
        <v>32</v>
      </c>
      <c r="J1183" s="16" t="s">
        <v>32</v>
      </c>
      <c r="K1183" s="16" t="s">
        <v>32</v>
      </c>
      <c r="L1183" s="16" t="s">
        <v>32</v>
      </c>
      <c r="M1183" s="16" t="s">
        <v>32</v>
      </c>
      <c r="N1183" s="16" t="s">
        <v>32</v>
      </c>
      <c r="O1183" s="16" t="s">
        <v>32</v>
      </c>
      <c r="P1183" s="16" t="s">
        <v>32</v>
      </c>
      <c r="Q1183" s="16" t="s">
        <v>32</v>
      </c>
      <c r="R1183" s="16">
        <v>46.542664107420009</v>
      </c>
      <c r="S1183" s="16">
        <v>78.355666590960709</v>
      </c>
      <c r="T1183" s="31" t="s">
        <v>361</v>
      </c>
    </row>
    <row r="1184" spans="1:20" x14ac:dyDescent="0.25">
      <c r="A1184" s="16">
        <v>1181</v>
      </c>
      <c r="B1184" s="29">
        <v>6058022.7699999996</v>
      </c>
      <c r="C1184" s="29">
        <v>578824.13</v>
      </c>
      <c r="D1184" s="27" t="s">
        <v>424</v>
      </c>
      <c r="E1184" s="15">
        <v>42888</v>
      </c>
      <c r="F1184" s="16" t="s">
        <v>32</v>
      </c>
      <c r="G1184" s="19" t="s">
        <v>56</v>
      </c>
      <c r="H1184" s="16" t="s">
        <v>464</v>
      </c>
      <c r="I1184" s="16" t="s">
        <v>32</v>
      </c>
      <c r="J1184" s="16" t="s">
        <v>32</v>
      </c>
      <c r="K1184" s="16" t="s">
        <v>32</v>
      </c>
      <c r="L1184" s="16" t="s">
        <v>32</v>
      </c>
      <c r="M1184" s="16" t="s">
        <v>32</v>
      </c>
      <c r="N1184" s="16" t="s">
        <v>32</v>
      </c>
      <c r="O1184" s="16" t="s">
        <v>32</v>
      </c>
      <c r="P1184" s="16" t="s">
        <v>32</v>
      </c>
      <c r="Q1184" s="16" t="s">
        <v>32</v>
      </c>
      <c r="R1184" s="16">
        <v>46.542664107420009</v>
      </c>
      <c r="S1184" s="16">
        <v>128.68563181454292</v>
      </c>
      <c r="T1184" s="31" t="s">
        <v>361</v>
      </c>
    </row>
    <row r="1185" spans="1:20" x14ac:dyDescent="0.25">
      <c r="A1185" s="16">
        <v>1182</v>
      </c>
      <c r="B1185" s="29">
        <v>6058125.5099999998</v>
      </c>
      <c r="C1185" s="29">
        <v>578929.43999999994</v>
      </c>
      <c r="D1185" s="27" t="s">
        <v>424</v>
      </c>
      <c r="E1185" s="15">
        <v>42888</v>
      </c>
      <c r="F1185" s="16" t="s">
        <v>32</v>
      </c>
      <c r="G1185" s="19" t="s">
        <v>56</v>
      </c>
      <c r="H1185" s="16" t="s">
        <v>464</v>
      </c>
      <c r="I1185" s="16" t="s">
        <v>32</v>
      </c>
      <c r="J1185" s="16" t="s">
        <v>32</v>
      </c>
      <c r="K1185" s="16" t="s">
        <v>32</v>
      </c>
      <c r="L1185" s="16" t="s">
        <v>32</v>
      </c>
      <c r="M1185" s="16" t="s">
        <v>32</v>
      </c>
      <c r="N1185" s="16" t="s">
        <v>32</v>
      </c>
      <c r="O1185" s="16" t="s">
        <v>32</v>
      </c>
      <c r="P1185" s="16" t="s">
        <v>32</v>
      </c>
      <c r="Q1185" s="16" t="s">
        <v>32</v>
      </c>
      <c r="R1185" s="16">
        <v>46.542664107420009</v>
      </c>
      <c r="S1185" s="16">
        <v>55.722694866170926</v>
      </c>
      <c r="T1185" s="31" t="s">
        <v>361</v>
      </c>
    </row>
    <row r="1186" spans="1:20" x14ac:dyDescent="0.25">
      <c r="A1186" s="16">
        <v>1183</v>
      </c>
      <c r="B1186" s="29">
        <v>6058245.4699999997</v>
      </c>
      <c r="C1186" s="29">
        <v>579042.39</v>
      </c>
      <c r="D1186" s="27" t="s">
        <v>424</v>
      </c>
      <c r="E1186" s="15">
        <v>42888</v>
      </c>
      <c r="F1186" s="16" t="s">
        <v>32</v>
      </c>
      <c r="G1186" s="19" t="s">
        <v>56</v>
      </c>
      <c r="H1186" s="16" t="s">
        <v>464</v>
      </c>
      <c r="I1186" s="16" t="s">
        <v>32</v>
      </c>
      <c r="J1186" s="16" t="s">
        <v>32</v>
      </c>
      <c r="K1186" s="16" t="s">
        <v>32</v>
      </c>
      <c r="L1186" s="16" t="s">
        <v>32</v>
      </c>
      <c r="M1186" s="16" t="s">
        <v>32</v>
      </c>
      <c r="N1186" s="16" t="s">
        <v>32</v>
      </c>
      <c r="O1186" s="16" t="s">
        <v>32</v>
      </c>
      <c r="P1186" s="16" t="s">
        <v>32</v>
      </c>
      <c r="Q1186" s="16" t="s">
        <v>32</v>
      </c>
      <c r="R1186" s="16">
        <v>46.542664107420009</v>
      </c>
      <c r="S1186" s="16">
        <v>57.915057915057915</v>
      </c>
      <c r="T1186" s="31" t="s">
        <v>361</v>
      </c>
    </row>
    <row r="1187" spans="1:20" x14ac:dyDescent="0.25">
      <c r="A1187" s="16">
        <v>1184</v>
      </c>
      <c r="B1187" s="29">
        <v>6058339.9299999997</v>
      </c>
      <c r="C1187" s="29">
        <v>579138.52</v>
      </c>
      <c r="D1187" s="27" t="s">
        <v>424</v>
      </c>
      <c r="E1187" s="15">
        <v>42888</v>
      </c>
      <c r="F1187" s="16" t="s">
        <v>32</v>
      </c>
      <c r="G1187" s="19" t="s">
        <v>56</v>
      </c>
      <c r="H1187" s="16" t="s">
        <v>464</v>
      </c>
      <c r="I1187" s="16" t="s">
        <v>32</v>
      </c>
      <c r="J1187" s="16" t="s">
        <v>32</v>
      </c>
      <c r="K1187" s="16" t="s">
        <v>32</v>
      </c>
      <c r="L1187" s="16" t="s">
        <v>32</v>
      </c>
      <c r="M1187" s="16" t="s">
        <v>32</v>
      </c>
      <c r="N1187" s="16" t="s">
        <v>32</v>
      </c>
      <c r="O1187" s="16" t="s">
        <v>32</v>
      </c>
      <c r="P1187" s="16" t="s">
        <v>32</v>
      </c>
      <c r="Q1187" s="16" t="s">
        <v>32</v>
      </c>
      <c r="R1187" s="16">
        <v>46.542664107420009</v>
      </c>
      <c r="S1187" s="16">
        <v>66.90514043455218</v>
      </c>
      <c r="T1187" s="31" t="s">
        <v>361</v>
      </c>
    </row>
    <row r="1188" spans="1:20" x14ac:dyDescent="0.25">
      <c r="A1188" s="16">
        <v>1185</v>
      </c>
      <c r="B1188" s="29">
        <v>6058445.6699999999</v>
      </c>
      <c r="C1188" s="29">
        <v>579243.21</v>
      </c>
      <c r="D1188" s="27" t="s">
        <v>424</v>
      </c>
      <c r="E1188" s="15">
        <v>42888</v>
      </c>
      <c r="F1188" s="16" t="s">
        <v>32</v>
      </c>
      <c r="G1188" s="19" t="s">
        <v>56</v>
      </c>
      <c r="H1188" s="16" t="s">
        <v>464</v>
      </c>
      <c r="I1188" s="16" t="s">
        <v>32</v>
      </c>
      <c r="J1188" s="16" t="s">
        <v>32</v>
      </c>
      <c r="K1188" s="16" t="s">
        <v>32</v>
      </c>
      <c r="L1188" s="16" t="s">
        <v>32</v>
      </c>
      <c r="M1188" s="16" t="s">
        <v>32</v>
      </c>
      <c r="N1188" s="16" t="s">
        <v>32</v>
      </c>
      <c r="O1188" s="16" t="s">
        <v>32</v>
      </c>
      <c r="P1188" s="16" t="s">
        <v>32</v>
      </c>
      <c r="Q1188" s="16" t="s">
        <v>32</v>
      </c>
      <c r="R1188" s="16">
        <v>46.542664107420009</v>
      </c>
      <c r="S1188" s="16">
        <v>54.431300692517034</v>
      </c>
      <c r="T1188" s="31" t="s">
        <v>361</v>
      </c>
    </row>
    <row r="1189" spans="1:20" x14ac:dyDescent="0.25">
      <c r="A1189" s="16">
        <v>1186</v>
      </c>
      <c r="B1189" s="29">
        <v>6058549.5499999998</v>
      </c>
      <c r="C1189" s="29">
        <v>579348.36</v>
      </c>
      <c r="D1189" s="27" t="s">
        <v>424</v>
      </c>
      <c r="E1189" s="15">
        <v>42888</v>
      </c>
      <c r="F1189" s="16" t="s">
        <v>32</v>
      </c>
      <c r="G1189" s="19" t="s">
        <v>56</v>
      </c>
      <c r="H1189" s="16" t="s">
        <v>464</v>
      </c>
      <c r="I1189" s="16" t="s">
        <v>32</v>
      </c>
      <c r="J1189" s="16" t="s">
        <v>32</v>
      </c>
      <c r="K1189" s="16" t="s">
        <v>32</v>
      </c>
      <c r="L1189" s="16" t="s">
        <v>32</v>
      </c>
      <c r="M1189" s="16" t="s">
        <v>32</v>
      </c>
      <c r="N1189" s="16" t="s">
        <v>32</v>
      </c>
      <c r="O1189" s="16" t="s">
        <v>32</v>
      </c>
      <c r="P1189" s="16" t="s">
        <v>32</v>
      </c>
      <c r="Q1189" s="16" t="s">
        <v>32</v>
      </c>
      <c r="R1189" s="16">
        <v>46.542664107420009</v>
      </c>
      <c r="S1189" s="16">
        <v>62.281230869963991</v>
      </c>
      <c r="T1189" s="31" t="s">
        <v>361</v>
      </c>
    </row>
    <row r="1190" spans="1:20" x14ac:dyDescent="0.25">
      <c r="A1190" s="16">
        <v>1187</v>
      </c>
      <c r="B1190" s="29">
        <v>6058654.7300000004</v>
      </c>
      <c r="C1190" s="29">
        <v>579451.28</v>
      </c>
      <c r="D1190" s="27" t="s">
        <v>424</v>
      </c>
      <c r="E1190" s="15">
        <v>42888</v>
      </c>
      <c r="F1190" s="16" t="s">
        <v>32</v>
      </c>
      <c r="G1190" s="19" t="s">
        <v>56</v>
      </c>
      <c r="H1190" s="16" t="s">
        <v>464</v>
      </c>
      <c r="I1190" s="16" t="s">
        <v>32</v>
      </c>
      <c r="J1190" s="16" t="s">
        <v>32</v>
      </c>
      <c r="K1190" s="16" t="s">
        <v>32</v>
      </c>
      <c r="L1190" s="16" t="s">
        <v>32</v>
      </c>
      <c r="M1190" s="16" t="s">
        <v>32</v>
      </c>
      <c r="N1190" s="16" t="s">
        <v>32</v>
      </c>
      <c r="O1190" s="16" t="s">
        <v>32</v>
      </c>
      <c r="P1190" s="16" t="s">
        <v>32</v>
      </c>
      <c r="Q1190" s="16" t="s">
        <v>32</v>
      </c>
      <c r="R1190" s="16">
        <v>46.542664107420009</v>
      </c>
      <c r="S1190" s="16">
        <v>61.935044287985455</v>
      </c>
      <c r="T1190" s="31" t="s">
        <v>361</v>
      </c>
    </row>
    <row r="1191" spans="1:20" x14ac:dyDescent="0.25">
      <c r="A1191" s="16">
        <v>1188</v>
      </c>
      <c r="B1191" s="29">
        <v>6058747.9400000004</v>
      </c>
      <c r="C1191" s="29">
        <v>579540.46</v>
      </c>
      <c r="D1191" s="27" t="s">
        <v>424</v>
      </c>
      <c r="E1191" s="15">
        <v>42888</v>
      </c>
      <c r="F1191" s="16" t="s">
        <v>32</v>
      </c>
      <c r="G1191" s="19" t="s">
        <v>56</v>
      </c>
      <c r="H1191" s="16" t="s">
        <v>464</v>
      </c>
      <c r="I1191" s="16" t="s">
        <v>32</v>
      </c>
      <c r="J1191" s="16" t="s">
        <v>32</v>
      </c>
      <c r="K1191" s="16" t="s">
        <v>32</v>
      </c>
      <c r="L1191" s="16" t="s">
        <v>32</v>
      </c>
      <c r="M1191" s="16" t="s">
        <v>32</v>
      </c>
      <c r="N1191" s="16" t="s">
        <v>32</v>
      </c>
      <c r="O1191" s="16" t="s">
        <v>32</v>
      </c>
      <c r="P1191" s="16" t="s">
        <v>32</v>
      </c>
      <c r="Q1191" s="16" t="s">
        <v>32</v>
      </c>
      <c r="R1191" s="16">
        <v>46.542664107420009</v>
      </c>
      <c r="S1191" s="16">
        <v>62.369198710175809</v>
      </c>
      <c r="T1191" s="31" t="s">
        <v>361</v>
      </c>
    </row>
    <row r="1192" spans="1:20" x14ac:dyDescent="0.25">
      <c r="A1192" s="16">
        <v>1189</v>
      </c>
      <c r="B1192" s="29">
        <v>6058911.3799999999</v>
      </c>
      <c r="C1192" s="29">
        <v>579608.48</v>
      </c>
      <c r="D1192" s="27" t="s">
        <v>424</v>
      </c>
      <c r="E1192" s="15">
        <v>42888</v>
      </c>
      <c r="F1192" s="16" t="s">
        <v>32</v>
      </c>
      <c r="G1192" s="19" t="s">
        <v>56</v>
      </c>
      <c r="H1192" s="16" t="s">
        <v>464</v>
      </c>
      <c r="I1192" s="16" t="s">
        <v>32</v>
      </c>
      <c r="J1192" s="16" t="s">
        <v>32</v>
      </c>
      <c r="K1192" s="16" t="s">
        <v>32</v>
      </c>
      <c r="L1192" s="16" t="s">
        <v>32</v>
      </c>
      <c r="M1192" s="16" t="s">
        <v>32</v>
      </c>
      <c r="N1192" s="16" t="s">
        <v>32</v>
      </c>
      <c r="O1192" s="16" t="s">
        <v>32</v>
      </c>
      <c r="P1192" s="16" t="s">
        <v>32</v>
      </c>
      <c r="Q1192" s="16" t="s">
        <v>32</v>
      </c>
      <c r="R1192" s="16">
        <v>46.542664107420009</v>
      </c>
      <c r="S1192" s="16">
        <v>121.68017042204679</v>
      </c>
      <c r="T1192" s="31" t="s">
        <v>361</v>
      </c>
    </row>
    <row r="1193" spans="1:20" x14ac:dyDescent="0.25">
      <c r="A1193" s="16">
        <v>1190</v>
      </c>
      <c r="B1193" s="29">
        <v>6059049.79</v>
      </c>
      <c r="C1193" s="29">
        <v>579659.35</v>
      </c>
      <c r="D1193" s="27" t="s">
        <v>424</v>
      </c>
      <c r="E1193" s="15">
        <v>42888</v>
      </c>
      <c r="F1193" s="16" t="s">
        <v>32</v>
      </c>
      <c r="G1193" s="19" t="s">
        <v>56</v>
      </c>
      <c r="H1193" s="16" t="s">
        <v>464</v>
      </c>
      <c r="I1193" s="16" t="s">
        <v>32</v>
      </c>
      <c r="J1193" s="16" t="s">
        <v>32</v>
      </c>
      <c r="K1193" s="16" t="s">
        <v>32</v>
      </c>
      <c r="L1193" s="16" t="s">
        <v>32</v>
      </c>
      <c r="M1193" s="16" t="s">
        <v>32</v>
      </c>
      <c r="N1193" s="16" t="s">
        <v>32</v>
      </c>
      <c r="O1193" s="16" t="s">
        <v>32</v>
      </c>
      <c r="P1193" s="16" t="s">
        <v>32</v>
      </c>
      <c r="Q1193" s="16" t="s">
        <v>32</v>
      </c>
      <c r="R1193" s="16">
        <v>46.542664107420009</v>
      </c>
      <c r="S1193" s="16">
        <v>155.13688416700114</v>
      </c>
      <c r="T1193" s="31" t="s">
        <v>361</v>
      </c>
    </row>
    <row r="1194" spans="1:20" x14ac:dyDescent="0.25">
      <c r="A1194" s="16">
        <v>1191</v>
      </c>
      <c r="B1194" s="29">
        <v>6059191.9299999997</v>
      </c>
      <c r="C1194" s="29">
        <v>579709.76</v>
      </c>
      <c r="D1194" s="27" t="s">
        <v>424</v>
      </c>
      <c r="E1194" s="15">
        <v>42888</v>
      </c>
      <c r="F1194" s="16" t="s">
        <v>32</v>
      </c>
      <c r="G1194" s="19" t="s">
        <v>56</v>
      </c>
      <c r="H1194" s="16" t="s">
        <v>464</v>
      </c>
      <c r="I1194" s="16" t="s">
        <v>32</v>
      </c>
      <c r="J1194" s="16" t="s">
        <v>32</v>
      </c>
      <c r="K1194" s="16" t="s">
        <v>32</v>
      </c>
      <c r="L1194" s="16" t="s">
        <v>32</v>
      </c>
      <c r="M1194" s="16" t="s">
        <v>32</v>
      </c>
      <c r="N1194" s="16" t="s">
        <v>32</v>
      </c>
      <c r="O1194" s="16" t="s">
        <v>32</v>
      </c>
      <c r="P1194" s="16" t="s">
        <v>32</v>
      </c>
      <c r="Q1194" s="16" t="s">
        <v>32</v>
      </c>
      <c r="R1194" s="16">
        <v>46.542664107420009</v>
      </c>
      <c r="S1194" s="16">
        <v>133.43013802572625</v>
      </c>
      <c r="T1194" s="31" t="s">
        <v>361</v>
      </c>
    </row>
    <row r="1195" spans="1:20" x14ac:dyDescent="0.25">
      <c r="A1195" s="16">
        <v>1192</v>
      </c>
      <c r="B1195" s="29">
        <v>6059333.1399999997</v>
      </c>
      <c r="C1195" s="29">
        <v>579759.61</v>
      </c>
      <c r="D1195" s="27" t="s">
        <v>424</v>
      </c>
      <c r="E1195" s="15">
        <v>42888</v>
      </c>
      <c r="F1195" s="16" t="s">
        <v>32</v>
      </c>
      <c r="G1195" s="19" t="s">
        <v>56</v>
      </c>
      <c r="H1195" s="16" t="s">
        <v>464</v>
      </c>
      <c r="I1195" s="16" t="s">
        <v>32</v>
      </c>
      <c r="J1195" s="16" t="s">
        <v>32</v>
      </c>
      <c r="K1195" s="16" t="s">
        <v>32</v>
      </c>
      <c r="L1195" s="16" t="s">
        <v>32</v>
      </c>
      <c r="M1195" s="16" t="s">
        <v>32</v>
      </c>
      <c r="N1195" s="16" t="s">
        <v>32</v>
      </c>
      <c r="O1195" s="16" t="s">
        <v>32</v>
      </c>
      <c r="P1195" s="16" t="s">
        <v>32</v>
      </c>
      <c r="Q1195" s="16" t="s">
        <v>32</v>
      </c>
      <c r="R1195" s="16">
        <v>46.542664107420009</v>
      </c>
      <c r="S1195" s="16">
        <v>86.427036935285528</v>
      </c>
      <c r="T1195" s="31" t="s">
        <v>361</v>
      </c>
    </row>
    <row r="1196" spans="1:20" x14ac:dyDescent="0.25">
      <c r="A1196" s="16">
        <v>1193</v>
      </c>
      <c r="B1196" s="29">
        <v>6059475.6500000004</v>
      </c>
      <c r="C1196" s="29">
        <v>579810.21</v>
      </c>
      <c r="D1196" s="27" t="s">
        <v>424</v>
      </c>
      <c r="E1196" s="15">
        <v>42888</v>
      </c>
      <c r="F1196" s="16" t="s">
        <v>32</v>
      </c>
      <c r="G1196" s="19" t="s">
        <v>56</v>
      </c>
      <c r="H1196" s="16" t="s">
        <v>464</v>
      </c>
      <c r="I1196" s="16" t="s">
        <v>32</v>
      </c>
      <c r="J1196" s="16" t="s">
        <v>32</v>
      </c>
      <c r="K1196" s="16" t="s">
        <v>32</v>
      </c>
      <c r="L1196" s="16" t="s">
        <v>32</v>
      </c>
      <c r="M1196" s="16" t="s">
        <v>32</v>
      </c>
      <c r="N1196" s="16" t="s">
        <v>32</v>
      </c>
      <c r="O1196" s="16" t="s">
        <v>32</v>
      </c>
      <c r="P1196" s="16" t="s">
        <v>32</v>
      </c>
      <c r="Q1196" s="16" t="s">
        <v>32</v>
      </c>
      <c r="R1196" s="16">
        <v>46.542664107420009</v>
      </c>
      <c r="S1196" s="16">
        <v>95.25477621190484</v>
      </c>
      <c r="T1196" s="31" t="s">
        <v>361</v>
      </c>
    </row>
    <row r="1197" spans="1:20" x14ac:dyDescent="0.25">
      <c r="A1197" s="16">
        <v>1194</v>
      </c>
      <c r="B1197" s="29">
        <v>6059628.5199999996</v>
      </c>
      <c r="C1197" s="29">
        <v>579841.59</v>
      </c>
      <c r="D1197" s="27" t="s">
        <v>424</v>
      </c>
      <c r="E1197" s="15">
        <v>42888</v>
      </c>
      <c r="F1197" s="16" t="s">
        <v>32</v>
      </c>
      <c r="G1197" s="19" t="s">
        <v>56</v>
      </c>
      <c r="H1197" s="16" t="s">
        <v>464</v>
      </c>
      <c r="I1197" s="16" t="s">
        <v>32</v>
      </c>
      <c r="J1197" s="16" t="s">
        <v>32</v>
      </c>
      <c r="K1197" s="16" t="s">
        <v>32</v>
      </c>
      <c r="L1197" s="16" t="s">
        <v>32</v>
      </c>
      <c r="M1197" s="16" t="s">
        <v>32</v>
      </c>
      <c r="N1197" s="16" t="s">
        <v>32</v>
      </c>
      <c r="O1197" s="16" t="s">
        <v>32</v>
      </c>
      <c r="P1197" s="16" t="s">
        <v>32</v>
      </c>
      <c r="Q1197" s="16" t="s">
        <v>32</v>
      </c>
      <c r="R1197" s="16">
        <v>46.849045924380007</v>
      </c>
      <c r="S1197" s="16">
        <v>129.51601908657125</v>
      </c>
      <c r="T1197" s="31" t="s">
        <v>361</v>
      </c>
    </row>
    <row r="1198" spans="1:20" x14ac:dyDescent="0.25">
      <c r="A1198" s="16">
        <v>1195</v>
      </c>
      <c r="B1198" s="29">
        <v>6059760.3799999999</v>
      </c>
      <c r="C1198" s="29">
        <v>579883.84</v>
      </c>
      <c r="D1198" s="27" t="s">
        <v>424</v>
      </c>
      <c r="E1198" s="15">
        <v>42888</v>
      </c>
      <c r="F1198" s="16" t="s">
        <v>32</v>
      </c>
      <c r="G1198" s="19" t="s">
        <v>56</v>
      </c>
      <c r="H1198" s="16" t="s">
        <v>464</v>
      </c>
      <c r="I1198" s="16" t="s">
        <v>32</v>
      </c>
      <c r="J1198" s="16" t="s">
        <v>32</v>
      </c>
      <c r="K1198" s="16" t="s">
        <v>32</v>
      </c>
      <c r="L1198" s="16" t="s">
        <v>32</v>
      </c>
      <c r="M1198" s="16" t="s">
        <v>32</v>
      </c>
      <c r="N1198" s="16" t="s">
        <v>32</v>
      </c>
      <c r="O1198" s="16" t="s">
        <v>32</v>
      </c>
      <c r="P1198" s="16" t="s">
        <v>32</v>
      </c>
      <c r="Q1198" s="16" t="s">
        <v>32</v>
      </c>
      <c r="R1198" s="16">
        <v>46.849045924380007</v>
      </c>
      <c r="S1198" s="16">
        <v>49.130499566405277</v>
      </c>
      <c r="T1198" s="31" t="s">
        <v>361</v>
      </c>
    </row>
    <row r="1199" spans="1:20" x14ac:dyDescent="0.25">
      <c r="A1199" s="16">
        <v>1196</v>
      </c>
      <c r="B1199" s="29">
        <v>6061368.1900000004</v>
      </c>
      <c r="C1199" s="29">
        <v>584801.02</v>
      </c>
      <c r="D1199" s="27" t="s">
        <v>424</v>
      </c>
      <c r="E1199" s="15">
        <v>42895</v>
      </c>
      <c r="F1199" s="16" t="s">
        <v>32</v>
      </c>
      <c r="G1199" s="19" t="s">
        <v>56</v>
      </c>
      <c r="H1199" s="16" t="s">
        <v>479</v>
      </c>
      <c r="I1199" s="16" t="s">
        <v>32</v>
      </c>
      <c r="J1199" s="16" t="s">
        <v>32</v>
      </c>
      <c r="K1199" s="16" t="s">
        <v>32</v>
      </c>
      <c r="L1199" s="16" t="s">
        <v>32</v>
      </c>
      <c r="M1199" s="16" t="s">
        <v>32</v>
      </c>
      <c r="N1199" s="16" t="s">
        <v>32</v>
      </c>
      <c r="O1199" s="16" t="s">
        <v>32</v>
      </c>
      <c r="P1199" s="16" t="s">
        <v>32</v>
      </c>
      <c r="Q1199" s="16" t="s">
        <v>32</v>
      </c>
      <c r="R1199" s="16">
        <v>-1.2215129530296158</v>
      </c>
      <c r="S1199" s="16">
        <v>88.829878845887762</v>
      </c>
      <c r="T1199" s="31" t="s">
        <v>486</v>
      </c>
    </row>
    <row r="1200" spans="1:20" x14ac:dyDescent="0.25">
      <c r="A1200" s="16">
        <v>1197</v>
      </c>
      <c r="B1200" s="29">
        <v>6061464.6399999997</v>
      </c>
      <c r="C1200" s="29">
        <v>584910.72</v>
      </c>
      <c r="D1200" s="27" t="s">
        <v>424</v>
      </c>
      <c r="E1200" s="15">
        <v>42895</v>
      </c>
      <c r="F1200" s="16" t="s">
        <v>32</v>
      </c>
      <c r="G1200" s="19" t="s">
        <v>56</v>
      </c>
      <c r="H1200" s="16" t="s">
        <v>479</v>
      </c>
      <c r="I1200" s="16" t="s">
        <v>32</v>
      </c>
      <c r="J1200" s="16" t="s">
        <v>32</v>
      </c>
      <c r="K1200" s="16" t="s">
        <v>32</v>
      </c>
      <c r="L1200" s="16" t="s">
        <v>32</v>
      </c>
      <c r="M1200" s="16" t="s">
        <v>32</v>
      </c>
      <c r="N1200" s="16" t="s">
        <v>32</v>
      </c>
      <c r="O1200" s="16" t="s">
        <v>32</v>
      </c>
      <c r="P1200" s="16" t="s">
        <v>32</v>
      </c>
      <c r="Q1200" s="16" t="s">
        <v>32</v>
      </c>
      <c r="R1200" s="16">
        <v>145.27487893828214</v>
      </c>
      <c r="S1200" s="16">
        <v>113.72476164419136</v>
      </c>
      <c r="T1200" s="31" t="s">
        <v>486</v>
      </c>
    </row>
    <row r="1201" spans="1:20" x14ac:dyDescent="0.25">
      <c r="A1201" s="16">
        <v>1198</v>
      </c>
      <c r="B1201" s="29">
        <v>6061553.9100000001</v>
      </c>
      <c r="C1201" s="29">
        <v>585033.84</v>
      </c>
      <c r="D1201" s="27" t="s">
        <v>424</v>
      </c>
      <c r="E1201" s="15">
        <v>42895</v>
      </c>
      <c r="F1201" s="16" t="s">
        <v>32</v>
      </c>
      <c r="G1201" s="19" t="s">
        <v>56</v>
      </c>
      <c r="H1201" s="16" t="s">
        <v>479</v>
      </c>
      <c r="I1201" s="16" t="s">
        <v>32</v>
      </c>
      <c r="J1201" s="16" t="s">
        <v>32</v>
      </c>
      <c r="K1201" s="16" t="s">
        <v>32</v>
      </c>
      <c r="L1201" s="16" t="s">
        <v>32</v>
      </c>
      <c r="M1201" s="16" t="s">
        <v>32</v>
      </c>
      <c r="N1201" s="16" t="s">
        <v>32</v>
      </c>
      <c r="O1201" s="16" t="s">
        <v>32</v>
      </c>
      <c r="P1201" s="16" t="s">
        <v>32</v>
      </c>
      <c r="Q1201" s="16" t="s">
        <v>32</v>
      </c>
      <c r="R1201" s="16">
        <v>104.0216668845755</v>
      </c>
      <c r="S1201" s="16">
        <v>85.575755899003681</v>
      </c>
      <c r="T1201" s="31" t="s">
        <v>486</v>
      </c>
    </row>
    <row r="1202" spans="1:20" x14ac:dyDescent="0.25">
      <c r="A1202" s="16">
        <v>1199</v>
      </c>
      <c r="B1202" s="29">
        <v>6061654.5999999996</v>
      </c>
      <c r="C1202" s="29">
        <v>585146.62</v>
      </c>
      <c r="D1202" s="27" t="s">
        <v>424</v>
      </c>
      <c r="E1202" s="15">
        <v>42895</v>
      </c>
      <c r="F1202" s="16" t="s">
        <v>32</v>
      </c>
      <c r="G1202" s="19" t="s">
        <v>56</v>
      </c>
      <c r="H1202" s="16" t="s">
        <v>479</v>
      </c>
      <c r="I1202" s="16" t="s">
        <v>32</v>
      </c>
      <c r="J1202" s="16" t="s">
        <v>32</v>
      </c>
      <c r="K1202" s="16" t="s">
        <v>32</v>
      </c>
      <c r="L1202" s="16" t="s">
        <v>32</v>
      </c>
      <c r="M1202" s="16" t="s">
        <v>32</v>
      </c>
      <c r="N1202" s="16" t="s">
        <v>32</v>
      </c>
      <c r="O1202" s="16" t="s">
        <v>32</v>
      </c>
      <c r="P1202" s="16" t="s">
        <v>32</v>
      </c>
      <c r="Q1202" s="16" t="s">
        <v>32</v>
      </c>
      <c r="R1202" s="16">
        <v>110.90309307423813</v>
      </c>
      <c r="S1202" s="16">
        <v>120.72079207693484</v>
      </c>
      <c r="T1202" s="31" t="s">
        <v>486</v>
      </c>
    </row>
    <row r="1203" spans="1:20" x14ac:dyDescent="0.25">
      <c r="A1203" s="16">
        <v>1200</v>
      </c>
      <c r="B1203" s="29">
        <v>6061760.5700000003</v>
      </c>
      <c r="C1203" s="29">
        <v>585256.81999999995</v>
      </c>
      <c r="D1203" s="27" t="s">
        <v>424</v>
      </c>
      <c r="E1203" s="15">
        <v>42895</v>
      </c>
      <c r="F1203" s="16" t="s">
        <v>32</v>
      </c>
      <c r="G1203" s="19" t="s">
        <v>56</v>
      </c>
      <c r="H1203" s="16" t="s">
        <v>479</v>
      </c>
      <c r="I1203" s="16" t="s">
        <v>32</v>
      </c>
      <c r="J1203" s="16" t="s">
        <v>32</v>
      </c>
      <c r="K1203" s="16" t="s">
        <v>32</v>
      </c>
      <c r="L1203" s="16" t="s">
        <v>32</v>
      </c>
      <c r="M1203" s="16" t="s">
        <v>32</v>
      </c>
      <c r="N1203" s="16" t="s">
        <v>32</v>
      </c>
      <c r="O1203" s="16" t="s">
        <v>32</v>
      </c>
      <c r="P1203" s="16" t="s">
        <v>32</v>
      </c>
      <c r="Q1203" s="16" t="s">
        <v>32</v>
      </c>
      <c r="R1203" s="16">
        <v>213.08927252755902</v>
      </c>
      <c r="S1203" s="16">
        <v>77.067277650489473</v>
      </c>
      <c r="T1203" s="31" t="s">
        <v>486</v>
      </c>
    </row>
    <row r="1204" spans="1:20" x14ac:dyDescent="0.25">
      <c r="A1204" s="16">
        <v>1201</v>
      </c>
      <c r="B1204" s="29">
        <v>6061861.3099999996</v>
      </c>
      <c r="C1204" s="29">
        <v>585368.93000000005</v>
      </c>
      <c r="D1204" s="27" t="s">
        <v>424</v>
      </c>
      <c r="E1204" s="15">
        <v>42895</v>
      </c>
      <c r="F1204" s="16" t="s">
        <v>32</v>
      </c>
      <c r="G1204" s="19" t="s">
        <v>56</v>
      </c>
      <c r="H1204" s="16" t="s">
        <v>479</v>
      </c>
      <c r="I1204" s="16" t="s">
        <v>32</v>
      </c>
      <c r="J1204" s="16" t="s">
        <v>32</v>
      </c>
      <c r="K1204" s="16" t="s">
        <v>32</v>
      </c>
      <c r="L1204" s="16" t="s">
        <v>32</v>
      </c>
      <c r="M1204" s="16" t="s">
        <v>32</v>
      </c>
      <c r="N1204" s="16" t="s">
        <v>32</v>
      </c>
      <c r="O1204" s="16" t="s">
        <v>32</v>
      </c>
      <c r="P1204" s="16" t="s">
        <v>32</v>
      </c>
      <c r="Q1204" s="16" t="s">
        <v>32</v>
      </c>
      <c r="R1204" s="16">
        <v>248.99186373559951</v>
      </c>
      <c r="S1204" s="16">
        <v>113.35768089745896</v>
      </c>
      <c r="T1204" s="31" t="s">
        <v>486</v>
      </c>
    </row>
    <row r="1205" spans="1:20" x14ac:dyDescent="0.25">
      <c r="A1205" s="16">
        <v>1202</v>
      </c>
      <c r="B1205" s="29">
        <v>6061959.1100000003</v>
      </c>
      <c r="C1205" s="29">
        <v>585481.46</v>
      </c>
      <c r="D1205" s="27" t="s">
        <v>424</v>
      </c>
      <c r="E1205" s="15">
        <v>42895</v>
      </c>
      <c r="F1205" s="16" t="s">
        <v>32</v>
      </c>
      <c r="G1205" s="19" t="s">
        <v>56</v>
      </c>
      <c r="H1205" s="16" t="s">
        <v>479</v>
      </c>
      <c r="I1205" s="16" t="s">
        <v>32</v>
      </c>
      <c r="J1205" s="16" t="s">
        <v>32</v>
      </c>
      <c r="K1205" s="16" t="s">
        <v>32</v>
      </c>
      <c r="L1205" s="16" t="s">
        <v>32</v>
      </c>
      <c r="M1205" s="16" t="s">
        <v>32</v>
      </c>
      <c r="N1205" s="16" t="s">
        <v>32</v>
      </c>
      <c r="O1205" s="16" t="s">
        <v>32</v>
      </c>
      <c r="P1205" s="16" t="s">
        <v>32</v>
      </c>
      <c r="Q1205" s="16" t="s">
        <v>32</v>
      </c>
      <c r="R1205" s="16">
        <v>197.09038976470436</v>
      </c>
      <c r="S1205" s="16">
        <v>80.305212618003949</v>
      </c>
      <c r="T1205" s="31" t="s">
        <v>486</v>
      </c>
    </row>
    <row r="1206" spans="1:20" x14ac:dyDescent="0.25">
      <c r="A1206" s="16">
        <v>1203</v>
      </c>
      <c r="B1206" s="29">
        <v>6062050.2699999996</v>
      </c>
      <c r="C1206" s="29">
        <v>585600.89</v>
      </c>
      <c r="D1206" s="27" t="s">
        <v>424</v>
      </c>
      <c r="E1206" s="15">
        <v>42895</v>
      </c>
      <c r="F1206" s="16" t="s">
        <v>32</v>
      </c>
      <c r="G1206" s="19" t="s">
        <v>56</v>
      </c>
      <c r="H1206" s="16" t="s">
        <v>479</v>
      </c>
      <c r="I1206" s="16" t="s">
        <v>32</v>
      </c>
      <c r="J1206" s="16" t="s">
        <v>32</v>
      </c>
      <c r="K1206" s="16" t="s">
        <v>32</v>
      </c>
      <c r="L1206" s="16" t="s">
        <v>32</v>
      </c>
      <c r="M1206" s="16" t="s">
        <v>32</v>
      </c>
      <c r="N1206" s="16" t="s">
        <v>32</v>
      </c>
      <c r="O1206" s="16" t="s">
        <v>32</v>
      </c>
      <c r="P1206" s="16" t="s">
        <v>32</v>
      </c>
      <c r="Q1206" s="16" t="s">
        <v>32</v>
      </c>
      <c r="R1206" s="16">
        <v>233.55513825119328</v>
      </c>
      <c r="S1206" s="16">
        <v>95.408526979414518</v>
      </c>
      <c r="T1206" s="31" t="s">
        <v>486</v>
      </c>
    </row>
    <row r="1207" spans="1:20" x14ac:dyDescent="0.25">
      <c r="A1207" s="16">
        <v>1204</v>
      </c>
      <c r="B1207" s="29">
        <v>6062139.4400000004</v>
      </c>
      <c r="C1207" s="29">
        <v>585720.49</v>
      </c>
      <c r="D1207" s="27" t="s">
        <v>424</v>
      </c>
      <c r="E1207" s="15">
        <v>42895</v>
      </c>
      <c r="F1207" s="16" t="s">
        <v>32</v>
      </c>
      <c r="G1207" s="19" t="s">
        <v>56</v>
      </c>
      <c r="H1207" s="16" t="s">
        <v>479</v>
      </c>
      <c r="I1207" s="16" t="s">
        <v>32</v>
      </c>
      <c r="J1207" s="16" t="s">
        <v>32</v>
      </c>
      <c r="K1207" s="16" t="s">
        <v>32</v>
      </c>
      <c r="L1207" s="16" t="s">
        <v>32</v>
      </c>
      <c r="M1207" s="16" t="s">
        <v>32</v>
      </c>
      <c r="N1207" s="16" t="s">
        <v>32</v>
      </c>
      <c r="O1207" s="16" t="s">
        <v>32</v>
      </c>
      <c r="P1207" s="16" t="s">
        <v>32</v>
      </c>
      <c r="Q1207" s="16" t="s">
        <v>32</v>
      </c>
      <c r="R1207" s="16">
        <v>221.85569635253296</v>
      </c>
      <c r="S1207" s="16">
        <v>123.23969149453201</v>
      </c>
      <c r="T1207" s="31" t="s">
        <v>486</v>
      </c>
    </row>
    <row r="1208" spans="1:20" x14ac:dyDescent="0.25">
      <c r="A1208" s="16">
        <v>1205</v>
      </c>
      <c r="B1208" s="29">
        <v>6062203.3200000003</v>
      </c>
      <c r="C1208" s="29">
        <v>585855.02</v>
      </c>
      <c r="D1208" s="27" t="s">
        <v>424</v>
      </c>
      <c r="E1208" s="15">
        <v>42895</v>
      </c>
      <c r="F1208" s="16" t="s">
        <v>32</v>
      </c>
      <c r="G1208" s="19" t="s">
        <v>56</v>
      </c>
      <c r="H1208" s="16" t="s">
        <v>479</v>
      </c>
      <c r="I1208" s="16" t="s">
        <v>32</v>
      </c>
      <c r="J1208" s="16" t="s">
        <v>32</v>
      </c>
      <c r="K1208" s="16" t="s">
        <v>32</v>
      </c>
      <c r="L1208" s="16" t="s">
        <v>32</v>
      </c>
      <c r="M1208" s="16" t="s">
        <v>32</v>
      </c>
      <c r="N1208" s="16" t="s">
        <v>32</v>
      </c>
      <c r="O1208" s="16" t="s">
        <v>32</v>
      </c>
      <c r="P1208" s="16" t="s">
        <v>32</v>
      </c>
      <c r="Q1208" s="16" t="s">
        <v>32</v>
      </c>
      <c r="R1208" s="16">
        <v>6.012218761713326</v>
      </c>
      <c r="S1208" s="16">
        <v>231.52931430125807</v>
      </c>
      <c r="T1208" s="31" t="s">
        <v>486</v>
      </c>
    </row>
    <row r="1209" spans="1:20" x14ac:dyDescent="0.25">
      <c r="A1209" s="16">
        <v>1206</v>
      </c>
      <c r="B1209" s="29">
        <v>6062235.8600000003</v>
      </c>
      <c r="C1209" s="29">
        <v>586000.27</v>
      </c>
      <c r="D1209" s="27" t="s">
        <v>424</v>
      </c>
      <c r="E1209" s="15">
        <v>42895</v>
      </c>
      <c r="F1209" s="16" t="s">
        <v>32</v>
      </c>
      <c r="G1209" s="19" t="s">
        <v>56</v>
      </c>
      <c r="H1209" s="16" t="s">
        <v>479</v>
      </c>
      <c r="I1209" s="16" t="s">
        <v>32</v>
      </c>
      <c r="J1209" s="16" t="s">
        <v>32</v>
      </c>
      <c r="K1209" s="16" t="s">
        <v>32</v>
      </c>
      <c r="L1209" s="16" t="s">
        <v>32</v>
      </c>
      <c r="M1209" s="16" t="s">
        <v>32</v>
      </c>
      <c r="N1209" s="16" t="s">
        <v>32</v>
      </c>
      <c r="O1209" s="16" t="s">
        <v>32</v>
      </c>
      <c r="P1209" s="16" t="s">
        <v>32</v>
      </c>
      <c r="Q1209" s="16" t="s">
        <v>32</v>
      </c>
      <c r="R1209" s="16">
        <v>6.012218761713326</v>
      </c>
      <c r="S1209" s="16">
        <v>102.81267801225006</v>
      </c>
      <c r="T1209" s="31" t="s">
        <v>486</v>
      </c>
    </row>
    <row r="1210" spans="1:20" x14ac:dyDescent="0.25">
      <c r="A1210" s="16">
        <v>1207</v>
      </c>
      <c r="B1210" s="29">
        <v>6062259.1900000004</v>
      </c>
      <c r="C1210" s="29">
        <v>586147.88</v>
      </c>
      <c r="D1210" s="27" t="s">
        <v>424</v>
      </c>
      <c r="E1210" s="15">
        <v>42895</v>
      </c>
      <c r="F1210" s="16" t="s">
        <v>32</v>
      </c>
      <c r="G1210" s="19" t="s">
        <v>56</v>
      </c>
      <c r="H1210" s="16" t="s">
        <v>479</v>
      </c>
      <c r="I1210" s="16" t="s">
        <v>32</v>
      </c>
      <c r="J1210" s="16" t="s">
        <v>32</v>
      </c>
      <c r="K1210" s="16" t="s">
        <v>32</v>
      </c>
      <c r="L1210" s="16" t="s">
        <v>32</v>
      </c>
      <c r="M1210" s="16" t="s">
        <v>32</v>
      </c>
      <c r="N1210" s="16" t="s">
        <v>32</v>
      </c>
      <c r="O1210" s="16" t="s">
        <v>32</v>
      </c>
      <c r="P1210" s="16" t="s">
        <v>32</v>
      </c>
      <c r="Q1210" s="16" t="s">
        <v>32</v>
      </c>
      <c r="R1210" s="16">
        <v>6.012218761713326</v>
      </c>
      <c r="S1210" s="16">
        <v>168.47655326044361</v>
      </c>
      <c r="T1210" s="31" t="s">
        <v>486</v>
      </c>
    </row>
    <row r="1211" spans="1:20" x14ac:dyDescent="0.25">
      <c r="A1211" s="16">
        <v>1208</v>
      </c>
      <c r="B1211" s="29">
        <v>6062305.1399999997</v>
      </c>
      <c r="C1211" s="29">
        <v>586291.21</v>
      </c>
      <c r="D1211" s="27" t="s">
        <v>424</v>
      </c>
      <c r="E1211" s="15">
        <v>42895</v>
      </c>
      <c r="F1211" s="16" t="s">
        <v>32</v>
      </c>
      <c r="G1211" s="19" t="s">
        <v>56</v>
      </c>
      <c r="H1211" s="16" t="s">
        <v>479</v>
      </c>
      <c r="I1211" s="16" t="s">
        <v>32</v>
      </c>
      <c r="J1211" s="16" t="s">
        <v>32</v>
      </c>
      <c r="K1211" s="16" t="s">
        <v>32</v>
      </c>
      <c r="L1211" s="16" t="s">
        <v>32</v>
      </c>
      <c r="M1211" s="16" t="s">
        <v>32</v>
      </c>
      <c r="N1211" s="16" t="s">
        <v>32</v>
      </c>
      <c r="O1211" s="16" t="s">
        <v>32</v>
      </c>
      <c r="P1211" s="16" t="s">
        <v>32</v>
      </c>
      <c r="Q1211" s="16" t="s">
        <v>32</v>
      </c>
      <c r="R1211" s="16">
        <v>6.012218761713326</v>
      </c>
      <c r="S1211" s="16">
        <v>143.72005832118307</v>
      </c>
      <c r="T1211" s="31" t="s">
        <v>486</v>
      </c>
    </row>
    <row r="1212" spans="1:20" x14ac:dyDescent="0.25">
      <c r="A1212" s="16">
        <v>1209</v>
      </c>
      <c r="B1212" s="29">
        <v>6062369.9199999999</v>
      </c>
      <c r="C1212" s="29">
        <v>586427.23</v>
      </c>
      <c r="D1212" s="27" t="s">
        <v>424</v>
      </c>
      <c r="E1212" s="15">
        <v>42895</v>
      </c>
      <c r="F1212" s="16" t="s">
        <v>32</v>
      </c>
      <c r="G1212" s="19" t="s">
        <v>56</v>
      </c>
      <c r="H1212" s="16" t="s">
        <v>479</v>
      </c>
      <c r="I1212" s="16" t="s">
        <v>32</v>
      </c>
      <c r="J1212" s="16" t="s">
        <v>32</v>
      </c>
      <c r="K1212" s="16" t="s">
        <v>32</v>
      </c>
      <c r="L1212" s="16" t="s">
        <v>32</v>
      </c>
      <c r="M1212" s="16" t="s">
        <v>32</v>
      </c>
      <c r="N1212" s="16" t="s">
        <v>32</v>
      </c>
      <c r="O1212" s="16" t="s">
        <v>32</v>
      </c>
      <c r="P1212" s="16" t="s">
        <v>32</v>
      </c>
      <c r="Q1212" s="16" t="s">
        <v>32</v>
      </c>
      <c r="R1212" s="16">
        <v>6.012218761713326</v>
      </c>
      <c r="S1212" s="16">
        <v>105.03785110681979</v>
      </c>
      <c r="T1212" s="31" t="s">
        <v>486</v>
      </c>
    </row>
    <row r="1213" spans="1:20" x14ac:dyDescent="0.25">
      <c r="A1213" s="16">
        <v>1210</v>
      </c>
      <c r="B1213" s="29">
        <v>6062446.0700000003</v>
      </c>
      <c r="C1213" s="29">
        <v>586553.11</v>
      </c>
      <c r="D1213" s="27" t="s">
        <v>424</v>
      </c>
      <c r="E1213" s="15">
        <v>42895</v>
      </c>
      <c r="F1213" s="16" t="s">
        <v>32</v>
      </c>
      <c r="G1213" s="19" t="s">
        <v>56</v>
      </c>
      <c r="H1213" s="16" t="s">
        <v>479</v>
      </c>
      <c r="I1213" s="16" t="s">
        <v>32</v>
      </c>
      <c r="J1213" s="16" t="s">
        <v>32</v>
      </c>
      <c r="K1213" s="16" t="s">
        <v>32</v>
      </c>
      <c r="L1213" s="16" t="s">
        <v>32</v>
      </c>
      <c r="M1213" s="16" t="s">
        <v>32</v>
      </c>
      <c r="N1213" s="16" t="s">
        <v>32</v>
      </c>
      <c r="O1213" s="16" t="s">
        <v>32</v>
      </c>
      <c r="P1213" s="16" t="s">
        <v>32</v>
      </c>
      <c r="Q1213" s="16" t="s">
        <v>32</v>
      </c>
      <c r="R1213" s="16">
        <v>6.012218761713326</v>
      </c>
      <c r="S1213" s="16">
        <v>132.45145457774669</v>
      </c>
      <c r="T1213" s="31" t="s">
        <v>486</v>
      </c>
    </row>
    <row r="1214" spans="1:20" x14ac:dyDescent="0.25">
      <c r="A1214" s="16">
        <v>1211</v>
      </c>
      <c r="B1214" s="29">
        <v>6062530.6299999999</v>
      </c>
      <c r="C1214" s="29">
        <v>586660.27</v>
      </c>
      <c r="D1214" s="27" t="s">
        <v>424</v>
      </c>
      <c r="E1214" s="15">
        <v>42895</v>
      </c>
      <c r="F1214" s="16" t="s">
        <v>32</v>
      </c>
      <c r="G1214" s="19" t="s">
        <v>56</v>
      </c>
      <c r="H1214" s="16" t="s">
        <v>479</v>
      </c>
      <c r="I1214" s="16" t="s">
        <v>32</v>
      </c>
      <c r="J1214" s="16" t="s">
        <v>32</v>
      </c>
      <c r="K1214" s="16" t="s">
        <v>32</v>
      </c>
      <c r="L1214" s="16" t="s">
        <v>32</v>
      </c>
      <c r="M1214" s="16" t="s">
        <v>32</v>
      </c>
      <c r="N1214" s="16" t="s">
        <v>32</v>
      </c>
      <c r="O1214" s="16" t="s">
        <v>32</v>
      </c>
      <c r="P1214" s="16" t="s">
        <v>32</v>
      </c>
      <c r="Q1214" s="16" t="s">
        <v>32</v>
      </c>
      <c r="R1214" s="16">
        <v>6.012218761713326</v>
      </c>
      <c r="S1214" s="16">
        <v>133.11727665022704</v>
      </c>
      <c r="T1214" s="31" t="s">
        <v>486</v>
      </c>
    </row>
    <row r="1215" spans="1:20" x14ac:dyDescent="0.25">
      <c r="A1215" s="16">
        <v>1212</v>
      </c>
      <c r="B1215" s="29">
        <v>6062629.7300000004</v>
      </c>
      <c r="C1215" s="29">
        <v>586790.18000000005</v>
      </c>
      <c r="D1215" s="27" t="s">
        <v>424</v>
      </c>
      <c r="E1215" s="15">
        <v>42895</v>
      </c>
      <c r="F1215" s="16" t="s">
        <v>32</v>
      </c>
      <c r="G1215" s="19" t="s">
        <v>56</v>
      </c>
      <c r="H1215" s="16" t="s">
        <v>479</v>
      </c>
      <c r="I1215" s="16" t="s">
        <v>32</v>
      </c>
      <c r="J1215" s="16" t="s">
        <v>32</v>
      </c>
      <c r="K1215" s="16" t="s">
        <v>32</v>
      </c>
      <c r="L1215" s="16" t="s">
        <v>32</v>
      </c>
      <c r="M1215" s="16" t="s">
        <v>32</v>
      </c>
      <c r="N1215" s="16" t="s">
        <v>32</v>
      </c>
      <c r="O1215" s="16" t="s">
        <v>32</v>
      </c>
      <c r="P1215" s="16" t="s">
        <v>32</v>
      </c>
      <c r="Q1215" s="16" t="s">
        <v>32</v>
      </c>
      <c r="R1215" s="16">
        <v>6.012218761713326</v>
      </c>
      <c r="S1215" s="16">
        <v>87.481774630285358</v>
      </c>
      <c r="T1215" s="31" t="s">
        <v>486</v>
      </c>
    </row>
    <row r="1216" spans="1:20" x14ac:dyDescent="0.25">
      <c r="A1216" s="16">
        <v>1213</v>
      </c>
      <c r="B1216" s="29">
        <v>6062703.0800000001</v>
      </c>
      <c r="C1216" s="29">
        <v>586921.49</v>
      </c>
      <c r="D1216" s="27" t="s">
        <v>424</v>
      </c>
      <c r="E1216" s="15">
        <v>42895</v>
      </c>
      <c r="F1216" s="16" t="s">
        <v>32</v>
      </c>
      <c r="G1216" s="19" t="s">
        <v>56</v>
      </c>
      <c r="H1216" s="16" t="s">
        <v>479</v>
      </c>
      <c r="I1216" s="16" t="s">
        <v>32</v>
      </c>
      <c r="J1216" s="16" t="s">
        <v>32</v>
      </c>
      <c r="K1216" s="16" t="s">
        <v>32</v>
      </c>
      <c r="L1216" s="16" t="s">
        <v>32</v>
      </c>
      <c r="M1216" s="16" t="s">
        <v>32</v>
      </c>
      <c r="N1216" s="16" t="s">
        <v>32</v>
      </c>
      <c r="O1216" s="16" t="s">
        <v>32</v>
      </c>
      <c r="P1216" s="16" t="s">
        <v>32</v>
      </c>
      <c r="Q1216" s="16" t="s">
        <v>32</v>
      </c>
      <c r="R1216" s="16">
        <v>6.012218761713326</v>
      </c>
      <c r="S1216" s="16">
        <v>83.315975838366995</v>
      </c>
      <c r="T1216" s="31" t="s">
        <v>486</v>
      </c>
    </row>
    <row r="1217" spans="1:20" x14ac:dyDescent="0.25">
      <c r="A1217" s="16">
        <v>1214</v>
      </c>
      <c r="B1217" s="29">
        <v>6062734.5700000003</v>
      </c>
      <c r="C1217" s="29">
        <v>587068.48</v>
      </c>
      <c r="D1217" s="27" t="s">
        <v>424</v>
      </c>
      <c r="E1217" s="15">
        <v>42895</v>
      </c>
      <c r="F1217" s="16" t="s">
        <v>32</v>
      </c>
      <c r="G1217" s="19" t="s">
        <v>56</v>
      </c>
      <c r="H1217" s="16" t="s">
        <v>479</v>
      </c>
      <c r="I1217" s="16" t="s">
        <v>32</v>
      </c>
      <c r="J1217" s="16" t="s">
        <v>32</v>
      </c>
      <c r="K1217" s="16" t="s">
        <v>32</v>
      </c>
      <c r="L1217" s="16" t="s">
        <v>32</v>
      </c>
      <c r="M1217" s="16" t="s">
        <v>32</v>
      </c>
      <c r="N1217" s="16" t="s">
        <v>32</v>
      </c>
      <c r="O1217" s="16" t="s">
        <v>32</v>
      </c>
      <c r="P1217" s="16" t="s">
        <v>32</v>
      </c>
      <c r="Q1217" s="16" t="s">
        <v>32</v>
      </c>
      <c r="R1217" s="16">
        <v>6.012218761713326</v>
      </c>
      <c r="S1217" s="16">
        <v>101.26830071815266</v>
      </c>
      <c r="T1217" s="31" t="s">
        <v>486</v>
      </c>
    </row>
    <row r="1218" spans="1:20" x14ac:dyDescent="0.25">
      <c r="A1218" s="16">
        <v>1215</v>
      </c>
      <c r="B1218" s="29">
        <v>6062707.2699999996</v>
      </c>
      <c r="C1218" s="29">
        <v>587216.32999999996</v>
      </c>
      <c r="D1218" s="27" t="s">
        <v>424</v>
      </c>
      <c r="E1218" s="15">
        <v>42895</v>
      </c>
      <c r="F1218" s="16" t="s">
        <v>32</v>
      </c>
      <c r="G1218" s="19" t="s">
        <v>56</v>
      </c>
      <c r="H1218" s="16" t="s">
        <v>479</v>
      </c>
      <c r="I1218" s="16" t="s">
        <v>32</v>
      </c>
      <c r="J1218" s="16" t="s">
        <v>32</v>
      </c>
      <c r="K1218" s="16" t="s">
        <v>32</v>
      </c>
      <c r="L1218" s="16" t="s">
        <v>32</v>
      </c>
      <c r="M1218" s="16" t="s">
        <v>32</v>
      </c>
      <c r="N1218" s="16" t="s">
        <v>32</v>
      </c>
      <c r="O1218" s="16" t="s">
        <v>32</v>
      </c>
      <c r="P1218" s="16" t="s">
        <v>32</v>
      </c>
      <c r="Q1218" s="16" t="s">
        <v>32</v>
      </c>
      <c r="R1218" s="16">
        <v>6.012218761713326</v>
      </c>
      <c r="S1218" s="16">
        <v>71.96181390444508</v>
      </c>
      <c r="T1218" s="31" t="s">
        <v>486</v>
      </c>
    </row>
    <row r="1219" spans="1:20" x14ac:dyDescent="0.25">
      <c r="A1219" s="16">
        <v>1216</v>
      </c>
      <c r="B1219" s="29">
        <v>6062650.0199999996</v>
      </c>
      <c r="C1219" s="29">
        <v>587349.67000000004</v>
      </c>
      <c r="D1219" s="27" t="s">
        <v>424</v>
      </c>
      <c r="E1219" s="15">
        <v>42895</v>
      </c>
      <c r="F1219" s="16" t="s">
        <v>32</v>
      </c>
      <c r="G1219" s="19" t="s">
        <v>56</v>
      </c>
      <c r="H1219" s="16" t="s">
        <v>479</v>
      </c>
      <c r="I1219" s="16" t="s">
        <v>32</v>
      </c>
      <c r="J1219" s="16" t="s">
        <v>32</v>
      </c>
      <c r="K1219" s="16" t="s">
        <v>32</v>
      </c>
      <c r="L1219" s="16" t="s">
        <v>32</v>
      </c>
      <c r="M1219" s="16" t="s">
        <v>32</v>
      </c>
      <c r="N1219" s="16" t="s">
        <v>32</v>
      </c>
      <c r="O1219" s="16" t="s">
        <v>32</v>
      </c>
      <c r="P1219" s="16" t="s">
        <v>32</v>
      </c>
      <c r="Q1219" s="16" t="s">
        <v>32</v>
      </c>
      <c r="R1219" s="16">
        <v>6.012218761713326</v>
      </c>
      <c r="S1219" s="16">
        <v>169.43380640396884</v>
      </c>
      <c r="T1219" s="31" t="s">
        <v>486</v>
      </c>
    </row>
    <row r="1220" spans="1:20" x14ac:dyDescent="0.25">
      <c r="A1220" s="16">
        <v>1217</v>
      </c>
      <c r="B1220" s="29">
        <v>6062582.5199999996</v>
      </c>
      <c r="C1220" s="29">
        <v>587487.43999999994</v>
      </c>
      <c r="D1220" s="27" t="s">
        <v>424</v>
      </c>
      <c r="E1220" s="15">
        <v>42895</v>
      </c>
      <c r="F1220" s="16" t="s">
        <v>32</v>
      </c>
      <c r="G1220" s="19" t="s">
        <v>56</v>
      </c>
      <c r="H1220" s="16" t="s">
        <v>479</v>
      </c>
      <c r="I1220" s="16" t="s">
        <v>32</v>
      </c>
      <c r="J1220" s="16" t="s">
        <v>32</v>
      </c>
      <c r="K1220" s="16" t="s">
        <v>32</v>
      </c>
      <c r="L1220" s="16" t="s">
        <v>32</v>
      </c>
      <c r="M1220" s="16" t="s">
        <v>32</v>
      </c>
      <c r="N1220" s="16" t="s">
        <v>32</v>
      </c>
      <c r="O1220" s="16" t="s">
        <v>32</v>
      </c>
      <c r="P1220" s="16" t="s">
        <v>32</v>
      </c>
      <c r="Q1220" s="16" t="s">
        <v>32</v>
      </c>
      <c r="R1220" s="16">
        <v>6.012218761713326</v>
      </c>
      <c r="S1220" s="16">
        <v>196.06986976863291</v>
      </c>
      <c r="T1220" s="31" t="s">
        <v>486</v>
      </c>
    </row>
    <row r="1221" spans="1:20" x14ac:dyDescent="0.25">
      <c r="A1221" s="16">
        <v>1218</v>
      </c>
      <c r="B1221" s="29">
        <v>6062546.1500000004</v>
      </c>
      <c r="C1221" s="29">
        <v>587629.48</v>
      </c>
      <c r="D1221" s="27" t="s">
        <v>424</v>
      </c>
      <c r="E1221" s="15">
        <v>42895</v>
      </c>
      <c r="F1221" s="16" t="s">
        <v>32</v>
      </c>
      <c r="G1221" s="19" t="s">
        <v>56</v>
      </c>
      <c r="H1221" s="16" t="s">
        <v>479</v>
      </c>
      <c r="I1221" s="16" t="s">
        <v>32</v>
      </c>
      <c r="J1221" s="16" t="s">
        <v>32</v>
      </c>
      <c r="K1221" s="16" t="s">
        <v>32</v>
      </c>
      <c r="L1221" s="16" t="s">
        <v>32</v>
      </c>
      <c r="M1221" s="16" t="s">
        <v>32</v>
      </c>
      <c r="N1221" s="16" t="s">
        <v>32</v>
      </c>
      <c r="O1221" s="16" t="s">
        <v>32</v>
      </c>
      <c r="P1221" s="16" t="s">
        <v>32</v>
      </c>
      <c r="Q1221" s="16" t="s">
        <v>32</v>
      </c>
      <c r="R1221" s="16">
        <v>6.012218761713326</v>
      </c>
      <c r="S1221" s="16">
        <v>133.11727665022707</v>
      </c>
      <c r="T1221" s="31" t="s">
        <v>486</v>
      </c>
    </row>
    <row r="1222" spans="1:20" x14ac:dyDescent="0.25">
      <c r="A1222" s="16">
        <v>1219</v>
      </c>
      <c r="B1222" s="29">
        <v>6062531.5199999996</v>
      </c>
      <c r="C1222" s="29">
        <v>587739.02</v>
      </c>
      <c r="D1222" s="27" t="s">
        <v>424</v>
      </c>
      <c r="E1222" s="15">
        <v>42895</v>
      </c>
      <c r="F1222" s="16" t="s">
        <v>32</v>
      </c>
      <c r="G1222" s="19" t="s">
        <v>56</v>
      </c>
      <c r="H1222" s="16" t="s">
        <v>479</v>
      </c>
      <c r="I1222" s="16" t="s">
        <v>32</v>
      </c>
      <c r="J1222" s="16" t="s">
        <v>32</v>
      </c>
      <c r="K1222" s="16" t="s">
        <v>32</v>
      </c>
      <c r="L1222" s="16" t="s">
        <v>32</v>
      </c>
      <c r="M1222" s="16" t="s">
        <v>32</v>
      </c>
      <c r="N1222" s="16" t="s">
        <v>32</v>
      </c>
      <c r="O1222" s="16" t="s">
        <v>32</v>
      </c>
      <c r="P1222" s="16" t="s">
        <v>32</v>
      </c>
      <c r="Q1222" s="16" t="s">
        <v>32</v>
      </c>
      <c r="R1222" s="16">
        <v>6.012218761713326</v>
      </c>
      <c r="S1222" s="16">
        <v>71.758531944263012</v>
      </c>
      <c r="T1222" s="31" t="s">
        <v>486</v>
      </c>
    </row>
    <row r="1223" spans="1:20" x14ac:dyDescent="0.25">
      <c r="A1223" s="16">
        <v>1220</v>
      </c>
      <c r="B1223" s="29">
        <v>6062509.1299999999</v>
      </c>
      <c r="C1223" s="29">
        <v>587926.19999999995</v>
      </c>
      <c r="D1223" s="27" t="s">
        <v>424</v>
      </c>
      <c r="E1223" s="15">
        <v>42895</v>
      </c>
      <c r="F1223" s="16" t="s">
        <v>32</v>
      </c>
      <c r="G1223" s="19" t="s">
        <v>56</v>
      </c>
      <c r="H1223" s="16" t="s">
        <v>479</v>
      </c>
      <c r="I1223" s="16" t="s">
        <v>32</v>
      </c>
      <c r="J1223" s="16" t="s">
        <v>32</v>
      </c>
      <c r="K1223" s="16" t="s">
        <v>32</v>
      </c>
      <c r="L1223" s="16" t="s">
        <v>32</v>
      </c>
      <c r="M1223" s="16" t="s">
        <v>32</v>
      </c>
      <c r="N1223" s="16" t="s">
        <v>32</v>
      </c>
      <c r="O1223" s="16" t="s">
        <v>32</v>
      </c>
      <c r="P1223" s="16" t="s">
        <v>32</v>
      </c>
      <c r="Q1223" s="16" t="s">
        <v>32</v>
      </c>
      <c r="R1223" s="16">
        <v>6.012218761713326</v>
      </c>
      <c r="S1223" s="16">
        <v>120.10647899890832</v>
      </c>
      <c r="T1223" s="31" t="s">
        <v>486</v>
      </c>
    </row>
    <row r="1224" spans="1:20" x14ac:dyDescent="0.25">
      <c r="A1224" s="16">
        <v>1221</v>
      </c>
      <c r="B1224" s="29">
        <v>6062491.2800000003</v>
      </c>
      <c r="C1224" s="29">
        <v>588079.53</v>
      </c>
      <c r="D1224" s="27" t="s">
        <v>424</v>
      </c>
      <c r="E1224" s="15">
        <v>42895</v>
      </c>
      <c r="F1224" s="16" t="s">
        <v>32</v>
      </c>
      <c r="G1224" s="19" t="s">
        <v>56</v>
      </c>
      <c r="H1224" s="16" t="s">
        <v>479</v>
      </c>
      <c r="I1224" s="16" t="s">
        <v>32</v>
      </c>
      <c r="J1224" s="16" t="s">
        <v>32</v>
      </c>
      <c r="K1224" s="16" t="s">
        <v>32</v>
      </c>
      <c r="L1224" s="16" t="s">
        <v>32</v>
      </c>
      <c r="M1224" s="16" t="s">
        <v>32</v>
      </c>
      <c r="N1224" s="16" t="s">
        <v>32</v>
      </c>
      <c r="O1224" s="16" t="s">
        <v>32</v>
      </c>
      <c r="P1224" s="16" t="s">
        <v>32</v>
      </c>
      <c r="Q1224" s="16" t="s">
        <v>32</v>
      </c>
      <c r="R1224" s="16">
        <v>12.293468282853336</v>
      </c>
      <c r="S1224" s="16">
        <v>124.41514249255636</v>
      </c>
      <c r="T1224" s="31" t="s">
        <v>486</v>
      </c>
    </row>
    <row r="1225" spans="1:20" x14ac:dyDescent="0.25">
      <c r="A1225" s="16">
        <v>1222</v>
      </c>
      <c r="B1225" s="29">
        <v>6062496.5899999999</v>
      </c>
      <c r="C1225" s="29">
        <v>588226.16</v>
      </c>
      <c r="D1225" s="27" t="s">
        <v>424</v>
      </c>
      <c r="E1225" s="15">
        <v>42895</v>
      </c>
      <c r="F1225" s="16" t="s">
        <v>32</v>
      </c>
      <c r="G1225" s="19" t="s">
        <v>56</v>
      </c>
      <c r="H1225" s="16" t="s">
        <v>479</v>
      </c>
      <c r="I1225" s="16" t="s">
        <v>32</v>
      </c>
      <c r="J1225" s="16" t="s">
        <v>32</v>
      </c>
      <c r="K1225" s="16" t="s">
        <v>32</v>
      </c>
      <c r="L1225" s="16" t="s">
        <v>32</v>
      </c>
      <c r="M1225" s="16" t="s">
        <v>32</v>
      </c>
      <c r="N1225" s="16" t="s">
        <v>32</v>
      </c>
      <c r="O1225" s="16" t="s">
        <v>32</v>
      </c>
      <c r="P1225" s="16" t="s">
        <v>32</v>
      </c>
      <c r="Q1225" s="16" t="s">
        <v>32</v>
      </c>
      <c r="R1225" s="16">
        <v>12.141666878080006</v>
      </c>
      <c r="S1225" s="16">
        <v>106.14238633306432</v>
      </c>
      <c r="T1225" s="31" t="s">
        <v>486</v>
      </c>
    </row>
    <row r="1226" spans="1:20" x14ac:dyDescent="0.25">
      <c r="A1226" s="16">
        <v>1223</v>
      </c>
      <c r="B1226" s="29">
        <v>6062519.4100000001</v>
      </c>
      <c r="C1226" s="29">
        <v>588373.94999999995</v>
      </c>
      <c r="D1226" s="27" t="s">
        <v>424</v>
      </c>
      <c r="E1226" s="15">
        <v>42895</v>
      </c>
      <c r="F1226" s="16" t="s">
        <v>32</v>
      </c>
      <c r="G1226" s="19" t="s">
        <v>56</v>
      </c>
      <c r="H1226" s="16" t="s">
        <v>479</v>
      </c>
      <c r="I1226" s="16" t="s">
        <v>32</v>
      </c>
      <c r="J1226" s="16" t="s">
        <v>32</v>
      </c>
      <c r="K1226" s="16" t="s">
        <v>32</v>
      </c>
      <c r="L1226" s="16" t="s">
        <v>32</v>
      </c>
      <c r="M1226" s="16" t="s">
        <v>32</v>
      </c>
      <c r="N1226" s="16" t="s">
        <v>32</v>
      </c>
      <c r="O1226" s="16" t="s">
        <v>32</v>
      </c>
      <c r="P1226" s="16" t="s">
        <v>32</v>
      </c>
      <c r="Q1226" s="16" t="s">
        <v>32</v>
      </c>
      <c r="R1226" s="16">
        <v>12.293468282853336</v>
      </c>
      <c r="S1226" s="16">
        <v>145.47692170899751</v>
      </c>
      <c r="T1226" s="31" t="s">
        <v>486</v>
      </c>
    </row>
    <row r="1227" spans="1:20" x14ac:dyDescent="0.25">
      <c r="A1227" s="16">
        <v>1224</v>
      </c>
      <c r="B1227" s="29">
        <v>6062565.4900000002</v>
      </c>
      <c r="C1227" s="29">
        <v>588517.56000000006</v>
      </c>
      <c r="D1227" s="27" t="s">
        <v>424</v>
      </c>
      <c r="E1227" s="15">
        <v>42895</v>
      </c>
      <c r="F1227" s="16" t="s">
        <v>32</v>
      </c>
      <c r="G1227" s="19" t="s">
        <v>56</v>
      </c>
      <c r="H1227" s="16" t="s">
        <v>479</v>
      </c>
      <c r="I1227" s="16" t="s">
        <v>32</v>
      </c>
      <c r="J1227" s="16" t="s">
        <v>32</v>
      </c>
      <c r="K1227" s="16" t="s">
        <v>32</v>
      </c>
      <c r="L1227" s="16" t="s">
        <v>32</v>
      </c>
      <c r="M1227" s="16" t="s">
        <v>32</v>
      </c>
      <c r="N1227" s="16" t="s">
        <v>32</v>
      </c>
      <c r="O1227" s="16" t="s">
        <v>32</v>
      </c>
      <c r="P1227" s="16" t="s">
        <v>32</v>
      </c>
      <c r="Q1227" s="16" t="s">
        <v>32</v>
      </c>
      <c r="R1227" s="16">
        <v>12.293468282853336</v>
      </c>
      <c r="S1227" s="16">
        <v>123.00380536086132</v>
      </c>
      <c r="T1227" s="31" t="s">
        <v>486</v>
      </c>
    </row>
    <row r="1228" spans="1:20" x14ac:dyDescent="0.25">
      <c r="A1228" s="16">
        <v>1225</v>
      </c>
      <c r="B1228" s="29">
        <v>6062619.8600000003</v>
      </c>
      <c r="C1228" s="29">
        <v>588654.67000000004</v>
      </c>
      <c r="D1228" s="27" t="s">
        <v>424</v>
      </c>
      <c r="E1228" s="15">
        <v>42895</v>
      </c>
      <c r="F1228" s="16" t="s">
        <v>32</v>
      </c>
      <c r="G1228" s="19" t="s">
        <v>56</v>
      </c>
      <c r="H1228" s="16" t="s">
        <v>479</v>
      </c>
      <c r="I1228" s="16" t="s">
        <v>32</v>
      </c>
      <c r="J1228" s="16" t="s">
        <v>32</v>
      </c>
      <c r="K1228" s="16" t="s">
        <v>32</v>
      </c>
      <c r="L1228" s="16" t="s">
        <v>32</v>
      </c>
      <c r="M1228" s="16" t="s">
        <v>32</v>
      </c>
      <c r="N1228" s="16" t="s">
        <v>32</v>
      </c>
      <c r="O1228" s="16" t="s">
        <v>32</v>
      </c>
      <c r="P1228" s="16" t="s">
        <v>32</v>
      </c>
      <c r="Q1228" s="16" t="s">
        <v>32</v>
      </c>
      <c r="R1228" s="16">
        <v>12.293468282853336</v>
      </c>
      <c r="S1228" s="16">
        <v>161.0254878714656</v>
      </c>
      <c r="T1228" s="31" t="s">
        <v>486</v>
      </c>
    </row>
    <row r="1229" spans="1:20" x14ac:dyDescent="0.25">
      <c r="A1229" s="16">
        <v>1226</v>
      </c>
      <c r="B1229" s="29">
        <v>6062683.1799999997</v>
      </c>
      <c r="C1229" s="29">
        <v>588791.11</v>
      </c>
      <c r="D1229" s="27" t="s">
        <v>424</v>
      </c>
      <c r="E1229" s="15">
        <v>42895</v>
      </c>
      <c r="F1229" s="16" t="s">
        <v>32</v>
      </c>
      <c r="G1229" s="19" t="s">
        <v>56</v>
      </c>
      <c r="H1229" s="16" t="s">
        <v>479</v>
      </c>
      <c r="I1229" s="16" t="s">
        <v>32</v>
      </c>
      <c r="J1229" s="16" t="s">
        <v>32</v>
      </c>
      <c r="K1229" s="16" t="s">
        <v>32</v>
      </c>
      <c r="L1229" s="16" t="s">
        <v>32</v>
      </c>
      <c r="M1229" s="16" t="s">
        <v>32</v>
      </c>
      <c r="N1229" s="16" t="s">
        <v>32</v>
      </c>
      <c r="O1229" s="16" t="s">
        <v>32</v>
      </c>
      <c r="P1229" s="16" t="s">
        <v>32</v>
      </c>
      <c r="Q1229" s="16" t="s">
        <v>32</v>
      </c>
      <c r="R1229" s="16">
        <v>12.369754152379986</v>
      </c>
      <c r="S1229" s="16">
        <v>122.14164073757594</v>
      </c>
      <c r="T1229" s="31" t="s">
        <v>486</v>
      </c>
    </row>
    <row r="1230" spans="1:20" x14ac:dyDescent="0.25">
      <c r="A1230" s="16">
        <v>1227</v>
      </c>
      <c r="B1230" s="29">
        <v>6062737.46</v>
      </c>
      <c r="C1230" s="29">
        <v>588929.26</v>
      </c>
      <c r="D1230" s="27" t="s">
        <v>424</v>
      </c>
      <c r="E1230" s="15">
        <v>42895</v>
      </c>
      <c r="F1230" s="16" t="s">
        <v>32</v>
      </c>
      <c r="G1230" s="19" t="s">
        <v>56</v>
      </c>
      <c r="H1230" s="16" t="s">
        <v>479</v>
      </c>
      <c r="I1230" s="16" t="s">
        <v>32</v>
      </c>
      <c r="J1230" s="16" t="s">
        <v>32</v>
      </c>
      <c r="K1230" s="16" t="s">
        <v>32</v>
      </c>
      <c r="L1230" s="16" t="s">
        <v>32</v>
      </c>
      <c r="M1230" s="16" t="s">
        <v>32</v>
      </c>
      <c r="N1230" s="16" t="s">
        <v>32</v>
      </c>
      <c r="O1230" s="16" t="s">
        <v>32</v>
      </c>
      <c r="P1230" s="16" t="s">
        <v>32</v>
      </c>
      <c r="Q1230" s="16" t="s">
        <v>32</v>
      </c>
      <c r="R1230" s="16">
        <v>12.369754152379986</v>
      </c>
      <c r="S1230" s="16">
        <v>104.08591993289085</v>
      </c>
      <c r="T1230" s="31" t="s">
        <v>486</v>
      </c>
    </row>
    <row r="1231" spans="1:20" x14ac:dyDescent="0.25">
      <c r="A1231" s="16">
        <v>1228</v>
      </c>
      <c r="B1231" s="29">
        <v>6062775.1299999999</v>
      </c>
      <c r="C1231" s="29">
        <v>589076.74</v>
      </c>
      <c r="D1231" s="27" t="s">
        <v>424</v>
      </c>
      <c r="E1231" s="15">
        <v>42895</v>
      </c>
      <c r="F1231" s="16" t="s">
        <v>32</v>
      </c>
      <c r="G1231" s="19" t="s">
        <v>56</v>
      </c>
      <c r="H1231" s="16" t="s">
        <v>479</v>
      </c>
      <c r="I1231" s="16" t="s">
        <v>32</v>
      </c>
      <c r="J1231" s="16" t="s">
        <v>32</v>
      </c>
      <c r="K1231" s="16" t="s">
        <v>32</v>
      </c>
      <c r="L1231" s="16" t="s">
        <v>32</v>
      </c>
      <c r="M1231" s="16" t="s">
        <v>32</v>
      </c>
      <c r="N1231" s="16" t="s">
        <v>32</v>
      </c>
      <c r="O1231" s="16" t="s">
        <v>32</v>
      </c>
      <c r="P1231" s="16" t="s">
        <v>32</v>
      </c>
      <c r="Q1231" s="16" t="s">
        <v>32</v>
      </c>
      <c r="R1231" s="16">
        <v>12.369754152379986</v>
      </c>
      <c r="S1231" s="16">
        <v>118.22721101471392</v>
      </c>
      <c r="T1231" s="31" t="s">
        <v>486</v>
      </c>
    </row>
    <row r="1232" spans="1:20" x14ac:dyDescent="0.25">
      <c r="A1232" s="16">
        <v>1229</v>
      </c>
      <c r="B1232" s="29">
        <v>6062775.3300000001</v>
      </c>
      <c r="C1232" s="29">
        <v>589225.81999999995</v>
      </c>
      <c r="D1232" s="27" t="s">
        <v>424</v>
      </c>
      <c r="E1232" s="15">
        <v>42895</v>
      </c>
      <c r="F1232" s="16" t="s">
        <v>32</v>
      </c>
      <c r="G1232" s="19" t="s">
        <v>56</v>
      </c>
      <c r="H1232" s="16" t="s">
        <v>479</v>
      </c>
      <c r="I1232" s="16" t="s">
        <v>32</v>
      </c>
      <c r="J1232" s="16" t="s">
        <v>32</v>
      </c>
      <c r="K1232" s="16" t="s">
        <v>32</v>
      </c>
      <c r="L1232" s="16" t="s">
        <v>32</v>
      </c>
      <c r="M1232" s="16" t="s">
        <v>32</v>
      </c>
      <c r="N1232" s="16" t="s">
        <v>32</v>
      </c>
      <c r="O1232" s="16" t="s">
        <v>32</v>
      </c>
      <c r="P1232" s="16" t="s">
        <v>32</v>
      </c>
      <c r="Q1232" s="16" t="s">
        <v>32</v>
      </c>
      <c r="R1232" s="16">
        <v>12.369754152379986</v>
      </c>
      <c r="S1232" s="16">
        <v>135.94895664704106</v>
      </c>
      <c r="T1232" s="31" t="s">
        <v>486</v>
      </c>
    </row>
    <row r="1233" spans="1:20" x14ac:dyDescent="0.25">
      <c r="A1233" s="16">
        <v>1230</v>
      </c>
      <c r="B1233" s="29">
        <v>6062753.7300000004</v>
      </c>
      <c r="C1233" s="29">
        <v>589371.42000000004</v>
      </c>
      <c r="D1233" s="27" t="s">
        <v>424</v>
      </c>
      <c r="E1233" s="15">
        <v>42895</v>
      </c>
      <c r="F1233" s="16" t="s">
        <v>32</v>
      </c>
      <c r="G1233" s="19" t="s">
        <v>56</v>
      </c>
      <c r="H1233" s="16" t="s">
        <v>479</v>
      </c>
      <c r="I1233" s="16" t="s">
        <v>32</v>
      </c>
      <c r="J1233" s="16" t="s">
        <v>32</v>
      </c>
      <c r="K1233" s="16" t="s">
        <v>32</v>
      </c>
      <c r="L1233" s="16" t="s">
        <v>32</v>
      </c>
      <c r="M1233" s="16" t="s">
        <v>32</v>
      </c>
      <c r="N1233" s="16" t="s">
        <v>32</v>
      </c>
      <c r="O1233" s="16" t="s">
        <v>32</v>
      </c>
      <c r="P1233" s="16" t="s">
        <v>32</v>
      </c>
      <c r="Q1233" s="16" t="s">
        <v>32</v>
      </c>
      <c r="R1233" s="16">
        <v>12.369754152379986</v>
      </c>
      <c r="S1233" s="16">
        <v>171.81771786394819</v>
      </c>
      <c r="T1233" s="31" t="s">
        <v>486</v>
      </c>
    </row>
    <row r="1234" spans="1:20" x14ac:dyDescent="0.25">
      <c r="A1234" s="16">
        <v>1231</v>
      </c>
      <c r="B1234" s="29">
        <v>6062699.1699999999</v>
      </c>
      <c r="C1234" s="29">
        <v>589514.78</v>
      </c>
      <c r="D1234" s="27" t="s">
        <v>424</v>
      </c>
      <c r="E1234" s="15">
        <v>42895</v>
      </c>
      <c r="F1234" s="16" t="s">
        <v>32</v>
      </c>
      <c r="G1234" s="19" t="s">
        <v>56</v>
      </c>
      <c r="H1234" s="16" t="s">
        <v>479</v>
      </c>
      <c r="I1234" s="16" t="s">
        <v>32</v>
      </c>
      <c r="J1234" s="16" t="s">
        <v>32</v>
      </c>
      <c r="K1234" s="16" t="s">
        <v>32</v>
      </c>
      <c r="L1234" s="16" t="s">
        <v>32</v>
      </c>
      <c r="M1234" s="16" t="s">
        <v>32</v>
      </c>
      <c r="N1234" s="16" t="s">
        <v>32</v>
      </c>
      <c r="O1234" s="16" t="s">
        <v>32</v>
      </c>
      <c r="P1234" s="16" t="s">
        <v>32</v>
      </c>
      <c r="Q1234" s="16" t="s">
        <v>32</v>
      </c>
      <c r="R1234" s="16">
        <v>12.369754152379986</v>
      </c>
      <c r="S1234" s="16">
        <v>93.464907694840747</v>
      </c>
      <c r="T1234" s="31" t="s">
        <v>486</v>
      </c>
    </row>
    <row r="1235" spans="1:20" x14ac:dyDescent="0.25">
      <c r="A1235" s="16">
        <v>1232</v>
      </c>
      <c r="B1235" s="29">
        <v>6062623</v>
      </c>
      <c r="C1235" s="29">
        <v>589636.93999999994</v>
      </c>
      <c r="D1235" s="27" t="s">
        <v>424</v>
      </c>
      <c r="E1235" s="15">
        <v>42895</v>
      </c>
      <c r="F1235" s="16" t="s">
        <v>32</v>
      </c>
      <c r="G1235" s="19" t="s">
        <v>56</v>
      </c>
      <c r="H1235" s="16" t="s">
        <v>479</v>
      </c>
      <c r="I1235" s="16" t="s">
        <v>32</v>
      </c>
      <c r="J1235" s="16" t="s">
        <v>32</v>
      </c>
      <c r="K1235" s="16" t="s">
        <v>32</v>
      </c>
      <c r="L1235" s="16" t="s">
        <v>32</v>
      </c>
      <c r="M1235" s="16" t="s">
        <v>32</v>
      </c>
      <c r="N1235" s="16" t="s">
        <v>32</v>
      </c>
      <c r="O1235" s="16" t="s">
        <v>32</v>
      </c>
      <c r="P1235" s="16" t="s">
        <v>32</v>
      </c>
      <c r="Q1235" s="16" t="s">
        <v>32</v>
      </c>
      <c r="R1235" s="16">
        <v>12.369754152379986</v>
      </c>
      <c r="S1235" s="16">
        <v>75.515847691980426</v>
      </c>
      <c r="T1235" s="31" t="s">
        <v>486</v>
      </c>
    </row>
    <row r="1236" spans="1:20" x14ac:dyDescent="0.25">
      <c r="A1236" s="16">
        <v>1233</v>
      </c>
      <c r="B1236" s="29">
        <v>6062525.4400000004</v>
      </c>
      <c r="C1236" s="29">
        <v>589751.76</v>
      </c>
      <c r="D1236" s="27" t="s">
        <v>424</v>
      </c>
      <c r="E1236" s="15">
        <v>42895</v>
      </c>
      <c r="F1236" s="16" t="s">
        <v>32</v>
      </c>
      <c r="G1236" s="19" t="s">
        <v>56</v>
      </c>
      <c r="H1236" s="16" t="s">
        <v>479</v>
      </c>
      <c r="I1236" s="16" t="s">
        <v>32</v>
      </c>
      <c r="J1236" s="16" t="s">
        <v>32</v>
      </c>
      <c r="K1236" s="16" t="s">
        <v>32</v>
      </c>
      <c r="L1236" s="16" t="s">
        <v>32</v>
      </c>
      <c r="M1236" s="16" t="s">
        <v>32</v>
      </c>
      <c r="N1236" s="16" t="s">
        <v>32</v>
      </c>
      <c r="O1236" s="16" t="s">
        <v>32</v>
      </c>
      <c r="P1236" s="16" t="s">
        <v>32</v>
      </c>
      <c r="Q1236" s="16" t="s">
        <v>32</v>
      </c>
      <c r="R1236" s="16">
        <v>12.369754152379986</v>
      </c>
      <c r="S1236" s="16">
        <v>105.29674537332482</v>
      </c>
      <c r="T1236" s="31" t="s">
        <v>486</v>
      </c>
    </row>
    <row r="1237" spans="1:20" x14ac:dyDescent="0.25">
      <c r="A1237" s="16">
        <v>1234</v>
      </c>
      <c r="B1237" s="29">
        <v>6062450.6799999997</v>
      </c>
      <c r="C1237" s="29">
        <v>589879.96</v>
      </c>
      <c r="D1237" s="27" t="s">
        <v>424</v>
      </c>
      <c r="E1237" s="15">
        <v>42895</v>
      </c>
      <c r="F1237" s="16" t="s">
        <v>32</v>
      </c>
      <c r="G1237" s="19" t="s">
        <v>56</v>
      </c>
      <c r="H1237" s="16" t="s">
        <v>479</v>
      </c>
      <c r="I1237" s="16" t="s">
        <v>32</v>
      </c>
      <c r="J1237" s="16" t="s">
        <v>32</v>
      </c>
      <c r="K1237" s="16" t="s">
        <v>32</v>
      </c>
      <c r="L1237" s="16" t="s">
        <v>32</v>
      </c>
      <c r="M1237" s="16" t="s">
        <v>32</v>
      </c>
      <c r="N1237" s="16" t="s">
        <v>32</v>
      </c>
      <c r="O1237" s="16" t="s">
        <v>32</v>
      </c>
      <c r="P1237" s="16" t="s">
        <v>32</v>
      </c>
      <c r="Q1237" s="16" t="s">
        <v>32</v>
      </c>
      <c r="R1237" s="16">
        <v>12.369754152379986</v>
      </c>
      <c r="S1237" s="16">
        <v>95.589110142450764</v>
      </c>
      <c r="T1237" s="31" t="s">
        <v>486</v>
      </c>
    </row>
    <row r="1238" spans="1:20" x14ac:dyDescent="0.25">
      <c r="A1238" s="16">
        <v>1235</v>
      </c>
      <c r="B1238" s="29">
        <v>6062398.2000000002</v>
      </c>
      <c r="C1238" s="29">
        <v>590020.23</v>
      </c>
      <c r="D1238" s="27" t="s">
        <v>424</v>
      </c>
      <c r="E1238" s="15">
        <v>42895</v>
      </c>
      <c r="F1238" s="16" t="s">
        <v>32</v>
      </c>
      <c r="G1238" s="19" t="s">
        <v>56</v>
      </c>
      <c r="H1238" s="16" t="s">
        <v>479</v>
      </c>
      <c r="I1238" s="16" t="s">
        <v>32</v>
      </c>
      <c r="J1238" s="16" t="s">
        <v>32</v>
      </c>
      <c r="K1238" s="16" t="s">
        <v>32</v>
      </c>
      <c r="L1238" s="16" t="s">
        <v>32</v>
      </c>
      <c r="M1238" s="16" t="s">
        <v>32</v>
      </c>
      <c r="N1238" s="16" t="s">
        <v>32</v>
      </c>
      <c r="O1238" s="16" t="s">
        <v>32</v>
      </c>
      <c r="P1238" s="16" t="s">
        <v>32</v>
      </c>
      <c r="Q1238" s="16" t="s">
        <v>32</v>
      </c>
      <c r="R1238" s="16">
        <v>12.293468282853336</v>
      </c>
      <c r="S1238" s="16">
        <v>89.197528639093363</v>
      </c>
      <c r="T1238" s="31" t="s">
        <v>486</v>
      </c>
    </row>
    <row r="1239" spans="1:20" x14ac:dyDescent="0.25">
      <c r="A1239" s="16">
        <v>1236</v>
      </c>
      <c r="B1239" s="29">
        <v>6062361.2599999998</v>
      </c>
      <c r="C1239" s="29">
        <v>590164.49</v>
      </c>
      <c r="D1239" s="27" t="s">
        <v>424</v>
      </c>
      <c r="E1239" s="15">
        <v>42895</v>
      </c>
      <c r="F1239" s="16" t="s">
        <v>32</v>
      </c>
      <c r="G1239" s="19" t="s">
        <v>56</v>
      </c>
      <c r="H1239" s="16" t="s">
        <v>479</v>
      </c>
      <c r="I1239" s="16" t="s">
        <v>32</v>
      </c>
      <c r="J1239" s="16" t="s">
        <v>32</v>
      </c>
      <c r="K1239" s="16" t="s">
        <v>32</v>
      </c>
      <c r="L1239" s="16" t="s">
        <v>32</v>
      </c>
      <c r="M1239" s="16" t="s">
        <v>32</v>
      </c>
      <c r="N1239" s="16" t="s">
        <v>32</v>
      </c>
      <c r="O1239" s="16" t="s">
        <v>32</v>
      </c>
      <c r="P1239" s="16" t="s">
        <v>32</v>
      </c>
      <c r="Q1239" s="16" t="s">
        <v>32</v>
      </c>
      <c r="R1239" s="16">
        <v>12.293468282853336</v>
      </c>
      <c r="S1239" s="16">
        <v>104.21097405359421</v>
      </c>
      <c r="T1239" s="31" t="s">
        <v>486</v>
      </c>
    </row>
    <row r="1240" spans="1:20" x14ac:dyDescent="0.25">
      <c r="A1240" s="16">
        <v>1237</v>
      </c>
      <c r="B1240" s="29">
        <v>6062353.2199999997</v>
      </c>
      <c r="C1240" s="29">
        <v>590314.52</v>
      </c>
      <c r="D1240" s="27" t="s">
        <v>424</v>
      </c>
      <c r="E1240" s="15">
        <v>42895</v>
      </c>
      <c r="F1240" s="16" t="s">
        <v>32</v>
      </c>
      <c r="G1240" s="19" t="s">
        <v>56</v>
      </c>
      <c r="H1240" s="16" t="s">
        <v>479</v>
      </c>
      <c r="I1240" s="16" t="s">
        <v>32</v>
      </c>
      <c r="J1240" s="16" t="s">
        <v>32</v>
      </c>
      <c r="K1240" s="16" t="s">
        <v>32</v>
      </c>
      <c r="L1240" s="16" t="s">
        <v>32</v>
      </c>
      <c r="M1240" s="16" t="s">
        <v>32</v>
      </c>
      <c r="N1240" s="16" t="s">
        <v>32</v>
      </c>
      <c r="O1240" s="16" t="s">
        <v>32</v>
      </c>
      <c r="P1240" s="16" t="s">
        <v>32</v>
      </c>
      <c r="Q1240" s="16" t="s">
        <v>32</v>
      </c>
      <c r="R1240" s="16">
        <v>12.293468282853336</v>
      </c>
      <c r="S1240" s="16">
        <v>82.476798633133924</v>
      </c>
      <c r="T1240" s="31" t="s">
        <v>486</v>
      </c>
    </row>
    <row r="1241" spans="1:20" x14ac:dyDescent="0.25">
      <c r="A1241" s="16">
        <v>1238</v>
      </c>
      <c r="B1241" s="29">
        <v>6062383.3399999999</v>
      </c>
      <c r="C1241" s="29">
        <v>590460.28</v>
      </c>
      <c r="D1241" s="27" t="s">
        <v>424</v>
      </c>
      <c r="E1241" s="15">
        <v>42895</v>
      </c>
      <c r="F1241" s="16" t="s">
        <v>32</v>
      </c>
      <c r="G1241" s="19" t="s">
        <v>56</v>
      </c>
      <c r="H1241" s="16" t="s">
        <v>479</v>
      </c>
      <c r="I1241" s="16" t="s">
        <v>32</v>
      </c>
      <c r="J1241" s="16" t="s">
        <v>32</v>
      </c>
      <c r="K1241" s="16" t="s">
        <v>32</v>
      </c>
      <c r="L1241" s="16" t="s">
        <v>32</v>
      </c>
      <c r="M1241" s="16" t="s">
        <v>32</v>
      </c>
      <c r="N1241" s="16" t="s">
        <v>32</v>
      </c>
      <c r="O1241" s="16" t="s">
        <v>32</v>
      </c>
      <c r="P1241" s="16" t="s">
        <v>32</v>
      </c>
      <c r="Q1241" s="16" t="s">
        <v>32</v>
      </c>
      <c r="R1241" s="16">
        <v>12.293468282853336</v>
      </c>
      <c r="S1241" s="16">
        <v>149.0836880936688</v>
      </c>
      <c r="T1241" s="31" t="s">
        <v>486</v>
      </c>
    </row>
    <row r="1242" spans="1:20" x14ac:dyDescent="0.25">
      <c r="A1242" s="16">
        <v>1239</v>
      </c>
      <c r="B1242" s="29">
        <v>6062456.0499999998</v>
      </c>
      <c r="C1242" s="29">
        <v>590589.35</v>
      </c>
      <c r="D1242" s="27" t="s">
        <v>424</v>
      </c>
      <c r="E1242" s="15">
        <v>42895</v>
      </c>
      <c r="F1242" s="16" t="s">
        <v>32</v>
      </c>
      <c r="G1242" s="19" t="s">
        <v>56</v>
      </c>
      <c r="H1242" s="16" t="s">
        <v>479</v>
      </c>
      <c r="I1242" s="16" t="s">
        <v>32</v>
      </c>
      <c r="J1242" s="16" t="s">
        <v>32</v>
      </c>
      <c r="K1242" s="16" t="s">
        <v>32</v>
      </c>
      <c r="L1242" s="16" t="s">
        <v>32</v>
      </c>
      <c r="M1242" s="16" t="s">
        <v>32</v>
      </c>
      <c r="N1242" s="16" t="s">
        <v>32</v>
      </c>
      <c r="O1242" s="16" t="s">
        <v>32</v>
      </c>
      <c r="P1242" s="16" t="s">
        <v>32</v>
      </c>
      <c r="Q1242" s="16" t="s">
        <v>32</v>
      </c>
      <c r="R1242" s="16">
        <v>12.293468282853336</v>
      </c>
      <c r="S1242" s="16">
        <v>59.549128030625262</v>
      </c>
      <c r="T1242" s="31" t="s">
        <v>486</v>
      </c>
    </row>
    <row r="1243" spans="1:20" x14ac:dyDescent="0.25">
      <c r="A1243" s="16">
        <v>1240</v>
      </c>
      <c r="B1243" s="29">
        <v>6062544.3399999999</v>
      </c>
      <c r="C1243" s="29">
        <v>590673.73</v>
      </c>
      <c r="D1243" s="27" t="s">
        <v>424</v>
      </c>
      <c r="E1243" s="15">
        <v>42895</v>
      </c>
      <c r="F1243" s="16" t="s">
        <v>32</v>
      </c>
      <c r="G1243" s="19" t="s">
        <v>56</v>
      </c>
      <c r="H1243" s="16" t="s">
        <v>479</v>
      </c>
      <c r="I1243" s="16" t="s">
        <v>32</v>
      </c>
      <c r="J1243" s="16" t="s">
        <v>32</v>
      </c>
      <c r="K1243" s="16" t="s">
        <v>32</v>
      </c>
      <c r="L1243" s="16" t="s">
        <v>32</v>
      </c>
      <c r="M1243" s="16" t="s">
        <v>32</v>
      </c>
      <c r="N1243" s="16" t="s">
        <v>32</v>
      </c>
      <c r="O1243" s="16" t="s">
        <v>32</v>
      </c>
      <c r="P1243" s="16" t="s">
        <v>32</v>
      </c>
      <c r="Q1243" s="16" t="s">
        <v>32</v>
      </c>
      <c r="R1243" s="16">
        <v>12.293468282853336</v>
      </c>
      <c r="S1243" s="16">
        <v>95.975456347231116</v>
      </c>
      <c r="T1243" s="31" t="s">
        <v>486</v>
      </c>
    </row>
    <row r="1244" spans="1:20" x14ac:dyDescent="0.25">
      <c r="A1244" s="16">
        <v>1241</v>
      </c>
      <c r="B1244" s="29">
        <v>6062670.9100000001</v>
      </c>
      <c r="C1244" s="29">
        <v>590796.37</v>
      </c>
      <c r="D1244" s="27" t="s">
        <v>424</v>
      </c>
      <c r="E1244" s="15">
        <v>42895</v>
      </c>
      <c r="F1244" s="16" t="s">
        <v>32</v>
      </c>
      <c r="G1244" s="19" t="s">
        <v>56</v>
      </c>
      <c r="H1244" s="16" t="s">
        <v>479</v>
      </c>
      <c r="I1244" s="16" t="s">
        <v>32</v>
      </c>
      <c r="J1244" s="16" t="s">
        <v>32</v>
      </c>
      <c r="K1244" s="16" t="s">
        <v>32</v>
      </c>
      <c r="L1244" s="16" t="s">
        <v>32</v>
      </c>
      <c r="M1244" s="16" t="s">
        <v>32</v>
      </c>
      <c r="N1244" s="16" t="s">
        <v>32</v>
      </c>
      <c r="O1244" s="16" t="s">
        <v>32</v>
      </c>
      <c r="P1244" s="16" t="s">
        <v>32</v>
      </c>
      <c r="Q1244" s="16" t="s">
        <v>32</v>
      </c>
      <c r="R1244" s="16">
        <v>12.293468282853336</v>
      </c>
      <c r="S1244" s="16">
        <v>90.259403980034904</v>
      </c>
      <c r="T1244" s="31" t="s">
        <v>486</v>
      </c>
    </row>
    <row r="1245" spans="1:20" x14ac:dyDescent="0.25">
      <c r="A1245" s="16">
        <v>1242</v>
      </c>
      <c r="B1245" s="29">
        <v>6062741.4299999997</v>
      </c>
      <c r="C1245" s="29">
        <v>590923.24</v>
      </c>
      <c r="D1245" s="27" t="s">
        <v>424</v>
      </c>
      <c r="E1245" s="15">
        <v>42895</v>
      </c>
      <c r="F1245" s="16" t="s">
        <v>32</v>
      </c>
      <c r="G1245" s="19" t="s">
        <v>56</v>
      </c>
      <c r="H1245" s="16" t="s">
        <v>479</v>
      </c>
      <c r="I1245" s="16" t="s">
        <v>32</v>
      </c>
      <c r="J1245" s="16" t="s">
        <v>32</v>
      </c>
      <c r="K1245" s="16" t="s">
        <v>32</v>
      </c>
      <c r="L1245" s="16" t="s">
        <v>32</v>
      </c>
      <c r="M1245" s="16" t="s">
        <v>32</v>
      </c>
      <c r="N1245" s="16" t="s">
        <v>32</v>
      </c>
      <c r="O1245" s="16" t="s">
        <v>32</v>
      </c>
      <c r="P1245" s="16" t="s">
        <v>32</v>
      </c>
      <c r="Q1245" s="16" t="s">
        <v>32</v>
      </c>
      <c r="R1245" s="16">
        <v>12.293468282853336</v>
      </c>
      <c r="S1245" s="16">
        <v>54.155642388020937</v>
      </c>
      <c r="T1245" s="31" t="s">
        <v>486</v>
      </c>
    </row>
    <row r="1246" spans="1:20" x14ac:dyDescent="0.25">
      <c r="A1246" s="16">
        <v>1243</v>
      </c>
      <c r="B1246" s="16">
        <v>6062754.9299999997</v>
      </c>
      <c r="C1246" s="16">
        <v>590915.73</v>
      </c>
      <c r="D1246" s="27" t="s">
        <v>424</v>
      </c>
      <c r="E1246" s="15">
        <v>42895</v>
      </c>
      <c r="F1246" s="16" t="s">
        <v>32</v>
      </c>
      <c r="G1246" s="19" t="s">
        <v>56</v>
      </c>
      <c r="H1246" s="16" t="s">
        <v>431</v>
      </c>
      <c r="I1246" s="16" t="s">
        <v>32</v>
      </c>
      <c r="J1246" s="16" t="s">
        <v>32</v>
      </c>
      <c r="K1246" s="16" t="s">
        <v>32</v>
      </c>
      <c r="L1246" s="16" t="s">
        <v>32</v>
      </c>
      <c r="M1246" s="16" t="s">
        <v>32</v>
      </c>
      <c r="N1246" s="16" t="s">
        <v>32</v>
      </c>
      <c r="O1246" s="16" t="s">
        <v>32</v>
      </c>
      <c r="P1246" s="16" t="s">
        <v>32</v>
      </c>
      <c r="Q1246" s="16" t="s">
        <v>32</v>
      </c>
      <c r="R1246" s="16">
        <v>-1.5296757952832878</v>
      </c>
      <c r="S1246" s="16">
        <v>126.75724284750274</v>
      </c>
      <c r="T1246" s="31" t="s">
        <v>486</v>
      </c>
    </row>
    <row r="1247" spans="1:20" x14ac:dyDescent="0.25">
      <c r="A1247" s="16">
        <v>1244</v>
      </c>
      <c r="B1247" s="16">
        <v>6062690.1799999997</v>
      </c>
      <c r="C1247" s="16">
        <v>590791.96</v>
      </c>
      <c r="D1247" s="27" t="s">
        <v>424</v>
      </c>
      <c r="E1247" s="15">
        <v>42895</v>
      </c>
      <c r="F1247" s="16" t="s">
        <v>32</v>
      </c>
      <c r="G1247" s="19" t="s">
        <v>56</v>
      </c>
      <c r="H1247" s="16" t="s">
        <v>431</v>
      </c>
      <c r="I1247" s="16" t="s">
        <v>32</v>
      </c>
      <c r="J1247" s="16" t="s">
        <v>32</v>
      </c>
      <c r="K1247" s="16" t="s">
        <v>32</v>
      </c>
      <c r="L1247" s="16" t="s">
        <v>32</v>
      </c>
      <c r="M1247" s="16" t="s">
        <v>32</v>
      </c>
      <c r="N1247" s="16" t="s">
        <v>32</v>
      </c>
      <c r="O1247" s="16" t="s">
        <v>32</v>
      </c>
      <c r="P1247" s="16" t="s">
        <v>32</v>
      </c>
      <c r="Q1247" s="16" t="s">
        <v>32</v>
      </c>
      <c r="R1247" s="16">
        <v>-1.1877400977623185</v>
      </c>
      <c r="S1247" s="16">
        <v>114.10442087737999</v>
      </c>
      <c r="T1247" s="31" t="s">
        <v>486</v>
      </c>
    </row>
    <row r="1248" spans="1:20" x14ac:dyDescent="0.25">
      <c r="A1248" s="16">
        <v>1245</v>
      </c>
      <c r="B1248" s="16">
        <v>6062541.4400000004</v>
      </c>
      <c r="C1248" s="16">
        <v>590652.51</v>
      </c>
      <c r="D1248" s="27" t="s">
        <v>424</v>
      </c>
      <c r="E1248" s="15">
        <v>42895</v>
      </c>
      <c r="F1248" s="16" t="s">
        <v>32</v>
      </c>
      <c r="G1248" s="19" t="s">
        <v>56</v>
      </c>
      <c r="H1248" s="16" t="s">
        <v>431</v>
      </c>
      <c r="I1248" s="16" t="s">
        <v>32</v>
      </c>
      <c r="J1248" s="16" t="s">
        <v>32</v>
      </c>
      <c r="K1248" s="16" t="s">
        <v>32</v>
      </c>
      <c r="L1248" s="16" t="s">
        <v>32</v>
      </c>
      <c r="M1248" s="16" t="s">
        <v>32</v>
      </c>
      <c r="N1248" s="16" t="s">
        <v>32</v>
      </c>
      <c r="O1248" s="16" t="s">
        <v>32</v>
      </c>
      <c r="P1248" s="16" t="s">
        <v>32</v>
      </c>
      <c r="Q1248" s="16" t="s">
        <v>32</v>
      </c>
      <c r="R1248" s="16">
        <v>-2.091747124481782</v>
      </c>
      <c r="S1248" s="16">
        <v>233.54422079740263</v>
      </c>
      <c r="T1248" s="31" t="s">
        <v>486</v>
      </c>
    </row>
    <row r="1249" spans="1:20" x14ac:dyDescent="0.25">
      <c r="A1249" s="16">
        <v>1246</v>
      </c>
      <c r="B1249" s="16">
        <v>6062473.3399999999</v>
      </c>
      <c r="C1249" s="16">
        <v>590580.61</v>
      </c>
      <c r="D1249" s="27" t="s">
        <v>424</v>
      </c>
      <c r="E1249" s="15">
        <v>42895</v>
      </c>
      <c r="F1249" s="16" t="s">
        <v>32</v>
      </c>
      <c r="G1249" s="19" t="s">
        <v>56</v>
      </c>
      <c r="H1249" s="16" t="s">
        <v>431</v>
      </c>
      <c r="I1249" s="16" t="s">
        <v>32</v>
      </c>
      <c r="J1249" s="16" t="s">
        <v>32</v>
      </c>
      <c r="K1249" s="16" t="s">
        <v>32</v>
      </c>
      <c r="L1249" s="16" t="s">
        <v>32</v>
      </c>
      <c r="M1249" s="16" t="s">
        <v>32</v>
      </c>
      <c r="N1249" s="16" t="s">
        <v>32</v>
      </c>
      <c r="O1249" s="16" t="s">
        <v>32</v>
      </c>
      <c r="P1249" s="16" t="s">
        <v>32</v>
      </c>
      <c r="Q1249" s="16" t="s">
        <v>32</v>
      </c>
      <c r="R1249" s="16">
        <v>-1.2026333905242284</v>
      </c>
      <c r="S1249" s="16">
        <v>105.09617712390263</v>
      </c>
      <c r="T1249" s="31" t="s">
        <v>486</v>
      </c>
    </row>
    <row r="1250" spans="1:20" x14ac:dyDescent="0.25">
      <c r="A1250" s="16">
        <v>1247</v>
      </c>
      <c r="B1250" s="16">
        <v>6062402.8799999999</v>
      </c>
      <c r="C1250" s="16">
        <v>590449.62</v>
      </c>
      <c r="D1250" s="27" t="s">
        <v>424</v>
      </c>
      <c r="E1250" s="15">
        <v>42895</v>
      </c>
      <c r="F1250" s="16" t="s">
        <v>32</v>
      </c>
      <c r="G1250" s="19" t="s">
        <v>56</v>
      </c>
      <c r="H1250" s="16" t="s">
        <v>431</v>
      </c>
      <c r="I1250" s="16" t="s">
        <v>32</v>
      </c>
      <c r="J1250" s="16" t="s">
        <v>32</v>
      </c>
      <c r="K1250" s="16" t="s">
        <v>32</v>
      </c>
      <c r="L1250" s="16" t="s">
        <v>32</v>
      </c>
      <c r="M1250" s="16" t="s">
        <v>32</v>
      </c>
      <c r="N1250" s="16" t="s">
        <v>32</v>
      </c>
      <c r="O1250" s="16" t="s">
        <v>32</v>
      </c>
      <c r="P1250" s="16" t="s">
        <v>32</v>
      </c>
      <c r="Q1250" s="16" t="s">
        <v>32</v>
      </c>
      <c r="R1250" s="16">
        <v>-1.2158045804809245</v>
      </c>
      <c r="S1250" s="16">
        <v>70.964517741129427</v>
      </c>
      <c r="T1250" s="31" t="s">
        <v>486</v>
      </c>
    </row>
    <row r="1251" spans="1:20" x14ac:dyDescent="0.25">
      <c r="A1251" s="16">
        <v>1248</v>
      </c>
      <c r="B1251" s="16">
        <v>6062377.0099999998</v>
      </c>
      <c r="C1251" s="16">
        <v>590302.81000000006</v>
      </c>
      <c r="D1251" s="27" t="s">
        <v>424</v>
      </c>
      <c r="E1251" s="15">
        <v>42895</v>
      </c>
      <c r="F1251" s="16" t="s">
        <v>32</v>
      </c>
      <c r="G1251" s="19" t="s">
        <v>56</v>
      </c>
      <c r="H1251" s="16" t="s">
        <v>431</v>
      </c>
      <c r="I1251" s="16" t="s">
        <v>32</v>
      </c>
      <c r="J1251" s="16" t="s">
        <v>32</v>
      </c>
      <c r="K1251" s="16" t="s">
        <v>32</v>
      </c>
      <c r="L1251" s="16" t="s">
        <v>32</v>
      </c>
      <c r="M1251" s="16" t="s">
        <v>32</v>
      </c>
      <c r="N1251" s="16" t="s">
        <v>32</v>
      </c>
      <c r="O1251" s="16" t="s">
        <v>32</v>
      </c>
      <c r="P1251" s="16" t="s">
        <v>32</v>
      </c>
      <c r="Q1251" s="16" t="s">
        <v>32</v>
      </c>
      <c r="R1251" s="16">
        <v>-1.2976018305438615</v>
      </c>
      <c r="S1251" s="16">
        <v>124.93753123438279</v>
      </c>
      <c r="T1251" s="31" t="s">
        <v>486</v>
      </c>
    </row>
    <row r="1252" spans="1:20" x14ac:dyDescent="0.25">
      <c r="A1252" s="16">
        <v>1249</v>
      </c>
      <c r="B1252" s="16">
        <v>6062391.54</v>
      </c>
      <c r="C1252" s="16">
        <v>590153.04</v>
      </c>
      <c r="D1252" s="27" t="s">
        <v>424</v>
      </c>
      <c r="E1252" s="15">
        <v>42895</v>
      </c>
      <c r="F1252" s="16" t="s">
        <v>32</v>
      </c>
      <c r="G1252" s="19" t="s">
        <v>56</v>
      </c>
      <c r="H1252" s="16" t="s">
        <v>431</v>
      </c>
      <c r="I1252" s="16" t="s">
        <v>32</v>
      </c>
      <c r="J1252" s="16" t="s">
        <v>32</v>
      </c>
      <c r="K1252" s="16" t="s">
        <v>32</v>
      </c>
      <c r="L1252" s="16" t="s">
        <v>32</v>
      </c>
      <c r="M1252" s="16" t="s">
        <v>32</v>
      </c>
      <c r="N1252" s="16" t="s">
        <v>32</v>
      </c>
      <c r="O1252" s="16" t="s">
        <v>32</v>
      </c>
      <c r="P1252" s="16" t="s">
        <v>32</v>
      </c>
      <c r="Q1252" s="16" t="s">
        <v>32</v>
      </c>
      <c r="R1252" s="16">
        <v>-1.505813012522246</v>
      </c>
      <c r="S1252" s="16">
        <v>142.92853573213392</v>
      </c>
      <c r="T1252" s="31" t="s">
        <v>486</v>
      </c>
    </row>
    <row r="1253" spans="1:20" x14ac:dyDescent="0.25">
      <c r="A1253" s="16">
        <v>1250</v>
      </c>
      <c r="B1253" s="16">
        <v>6062432.4699999997</v>
      </c>
      <c r="C1253" s="16">
        <v>590009.49</v>
      </c>
      <c r="D1253" s="27" t="s">
        <v>424</v>
      </c>
      <c r="E1253" s="15">
        <v>42895</v>
      </c>
      <c r="F1253" s="16" t="s">
        <v>32</v>
      </c>
      <c r="G1253" s="19" t="s">
        <v>56</v>
      </c>
      <c r="H1253" s="16" t="s">
        <v>431</v>
      </c>
      <c r="I1253" s="16" t="s">
        <v>32</v>
      </c>
      <c r="J1253" s="16" t="s">
        <v>32</v>
      </c>
      <c r="K1253" s="16" t="s">
        <v>32</v>
      </c>
      <c r="L1253" s="16" t="s">
        <v>32</v>
      </c>
      <c r="M1253" s="16" t="s">
        <v>32</v>
      </c>
      <c r="N1253" s="16" t="s">
        <v>32</v>
      </c>
      <c r="O1253" s="16" t="s">
        <v>32</v>
      </c>
      <c r="P1253" s="16" t="s">
        <v>32</v>
      </c>
      <c r="Q1253" s="16" t="s">
        <v>32</v>
      </c>
      <c r="R1253" s="16">
        <v>-1.5185373792982153</v>
      </c>
      <c r="S1253" s="16">
        <v>123.76297726842792</v>
      </c>
      <c r="T1253" s="31" t="s">
        <v>486</v>
      </c>
    </row>
    <row r="1254" spans="1:20" x14ac:dyDescent="0.25">
      <c r="A1254" s="16">
        <v>1251</v>
      </c>
      <c r="B1254" s="16">
        <v>6062479.2999999998</v>
      </c>
      <c r="C1254" s="16">
        <v>589871.07999999996</v>
      </c>
      <c r="D1254" s="27" t="s">
        <v>424</v>
      </c>
      <c r="E1254" s="15">
        <v>42895</v>
      </c>
      <c r="F1254" s="16" t="s">
        <v>32</v>
      </c>
      <c r="G1254" s="19" t="s">
        <v>56</v>
      </c>
      <c r="H1254" s="16" t="s">
        <v>431</v>
      </c>
      <c r="I1254" s="16" t="s">
        <v>32</v>
      </c>
      <c r="J1254" s="16" t="s">
        <v>32</v>
      </c>
      <c r="K1254" s="16" t="s">
        <v>32</v>
      </c>
      <c r="L1254" s="16" t="s">
        <v>32</v>
      </c>
      <c r="M1254" s="16" t="s">
        <v>32</v>
      </c>
      <c r="N1254" s="16" t="s">
        <v>32</v>
      </c>
      <c r="O1254" s="16" t="s">
        <v>32</v>
      </c>
      <c r="P1254" s="16" t="s">
        <v>32</v>
      </c>
      <c r="Q1254" s="16" t="s">
        <v>32</v>
      </c>
      <c r="R1254" s="16">
        <v>-1.1191351031338175</v>
      </c>
      <c r="S1254" s="16">
        <v>100.94952523738129</v>
      </c>
      <c r="T1254" s="31" t="s">
        <v>486</v>
      </c>
    </row>
    <row r="1255" spans="1:20" x14ac:dyDescent="0.25">
      <c r="A1255" s="16">
        <v>1252</v>
      </c>
      <c r="B1255" s="16">
        <v>6062565.9699999997</v>
      </c>
      <c r="C1255" s="16">
        <v>589747.04</v>
      </c>
      <c r="D1255" s="27" t="s">
        <v>424</v>
      </c>
      <c r="E1255" s="15">
        <v>42895</v>
      </c>
      <c r="F1255" s="16" t="s">
        <v>32</v>
      </c>
      <c r="G1255" s="19" t="s">
        <v>56</v>
      </c>
      <c r="H1255" s="16" t="s">
        <v>431</v>
      </c>
      <c r="I1255" s="16" t="s">
        <v>32</v>
      </c>
      <c r="J1255" s="16" t="s">
        <v>32</v>
      </c>
      <c r="K1255" s="16" t="s">
        <v>32</v>
      </c>
      <c r="L1255" s="16" t="s">
        <v>32</v>
      </c>
      <c r="M1255" s="16" t="s">
        <v>32</v>
      </c>
      <c r="N1255" s="16" t="s">
        <v>32</v>
      </c>
      <c r="O1255" s="16" t="s">
        <v>32</v>
      </c>
      <c r="P1255" s="16" t="s">
        <v>32</v>
      </c>
      <c r="Q1255" s="16" t="s">
        <v>32</v>
      </c>
      <c r="R1255" s="16">
        <v>1.0004907803800003</v>
      </c>
      <c r="S1255" s="16">
        <v>90.954522738630672</v>
      </c>
      <c r="T1255" s="31" t="s">
        <v>486</v>
      </c>
    </row>
    <row r="1256" spans="1:20" x14ac:dyDescent="0.25">
      <c r="A1256" s="16">
        <v>1253</v>
      </c>
      <c r="B1256" s="16">
        <v>6062662.8099999996</v>
      </c>
      <c r="C1256" s="16">
        <v>589629</v>
      </c>
      <c r="D1256" s="27" t="s">
        <v>424</v>
      </c>
      <c r="E1256" s="15">
        <v>42895</v>
      </c>
      <c r="F1256" s="16" t="s">
        <v>32</v>
      </c>
      <c r="G1256" s="19" t="s">
        <v>56</v>
      </c>
      <c r="H1256" s="16" t="s">
        <v>431</v>
      </c>
      <c r="I1256" s="16" t="s">
        <v>32</v>
      </c>
      <c r="J1256" s="16" t="s">
        <v>32</v>
      </c>
      <c r="K1256" s="16" t="s">
        <v>32</v>
      </c>
      <c r="L1256" s="16" t="s">
        <v>32</v>
      </c>
      <c r="M1256" s="16" t="s">
        <v>32</v>
      </c>
      <c r="N1256" s="16" t="s">
        <v>32</v>
      </c>
      <c r="O1256" s="16" t="s">
        <v>32</v>
      </c>
      <c r="P1256" s="16" t="s">
        <v>32</v>
      </c>
      <c r="Q1256" s="16" t="s">
        <v>32</v>
      </c>
      <c r="R1256" s="16">
        <v>1.0012383388533335</v>
      </c>
      <c r="S1256" s="16">
        <v>61.850578799731345</v>
      </c>
      <c r="T1256" s="31" t="s">
        <v>486</v>
      </c>
    </row>
    <row r="1257" spans="1:20" x14ac:dyDescent="0.25">
      <c r="A1257" s="16">
        <v>1254</v>
      </c>
      <c r="B1257" s="16">
        <v>6062739.2699999996</v>
      </c>
      <c r="C1257" s="16">
        <v>589498.43999999994</v>
      </c>
      <c r="D1257" s="27" t="s">
        <v>424</v>
      </c>
      <c r="E1257" s="15">
        <v>42895</v>
      </c>
      <c r="F1257" s="16" t="s">
        <v>32</v>
      </c>
      <c r="G1257" s="19" t="s">
        <v>56</v>
      </c>
      <c r="H1257" s="16" t="s">
        <v>431</v>
      </c>
      <c r="I1257" s="16" t="s">
        <v>32</v>
      </c>
      <c r="J1257" s="16" t="s">
        <v>32</v>
      </c>
      <c r="K1257" s="16" t="s">
        <v>32</v>
      </c>
      <c r="L1257" s="16" t="s">
        <v>32</v>
      </c>
      <c r="M1257" s="16" t="s">
        <v>32</v>
      </c>
      <c r="N1257" s="16" t="s">
        <v>32</v>
      </c>
      <c r="O1257" s="16" t="s">
        <v>32</v>
      </c>
      <c r="P1257" s="16" t="s">
        <v>32</v>
      </c>
      <c r="Q1257" s="16" t="s">
        <v>32</v>
      </c>
      <c r="R1257" s="16">
        <v>1.0012383388533335</v>
      </c>
      <c r="S1257" s="16">
        <v>78.032449137265047</v>
      </c>
      <c r="T1257" s="31" t="s">
        <v>486</v>
      </c>
    </row>
    <row r="1258" spans="1:20" x14ac:dyDescent="0.25">
      <c r="A1258" s="16">
        <v>1255</v>
      </c>
      <c r="B1258" s="16">
        <v>6062787.3099999996</v>
      </c>
      <c r="C1258" s="16">
        <v>589357.11</v>
      </c>
      <c r="D1258" s="27" t="s">
        <v>424</v>
      </c>
      <c r="E1258" s="15">
        <v>42895</v>
      </c>
      <c r="F1258" s="16" t="s">
        <v>32</v>
      </c>
      <c r="G1258" s="19" t="s">
        <v>56</v>
      </c>
      <c r="H1258" s="16" t="s">
        <v>431</v>
      </c>
      <c r="I1258" s="16" t="s">
        <v>32</v>
      </c>
      <c r="J1258" s="16" t="s">
        <v>32</v>
      </c>
      <c r="K1258" s="16" t="s">
        <v>32</v>
      </c>
      <c r="L1258" s="16" t="s">
        <v>32</v>
      </c>
      <c r="M1258" s="16" t="s">
        <v>32</v>
      </c>
      <c r="N1258" s="16" t="s">
        <v>32</v>
      </c>
      <c r="O1258" s="16" t="s">
        <v>32</v>
      </c>
      <c r="P1258" s="16" t="s">
        <v>32</v>
      </c>
      <c r="Q1258" s="16" t="s">
        <v>32</v>
      </c>
      <c r="R1258" s="16">
        <v>1.0012383388533335</v>
      </c>
      <c r="S1258" s="16">
        <v>84.034945224746934</v>
      </c>
      <c r="T1258" s="31" t="s">
        <v>486</v>
      </c>
    </row>
    <row r="1259" spans="1:20" x14ac:dyDescent="0.25">
      <c r="A1259" s="16">
        <v>1256</v>
      </c>
      <c r="B1259" s="16">
        <v>6062807.8899999997</v>
      </c>
      <c r="C1259" s="16">
        <v>589211.80000000005</v>
      </c>
      <c r="D1259" s="27" t="s">
        <v>424</v>
      </c>
      <c r="E1259" s="15">
        <v>42895</v>
      </c>
      <c r="F1259" s="16" t="s">
        <v>32</v>
      </c>
      <c r="G1259" s="19" t="s">
        <v>56</v>
      </c>
      <c r="H1259" s="16" t="s">
        <v>431</v>
      </c>
      <c r="I1259" s="16" t="s">
        <v>32</v>
      </c>
      <c r="J1259" s="16" t="s">
        <v>32</v>
      </c>
      <c r="K1259" s="16" t="s">
        <v>32</v>
      </c>
      <c r="L1259" s="16" t="s">
        <v>32</v>
      </c>
      <c r="M1259" s="16" t="s">
        <v>32</v>
      </c>
      <c r="N1259" s="16" t="s">
        <v>32</v>
      </c>
      <c r="O1259" s="16" t="s">
        <v>32</v>
      </c>
      <c r="P1259" s="16" t="s">
        <v>32</v>
      </c>
      <c r="Q1259" s="16" t="s">
        <v>32</v>
      </c>
      <c r="R1259" s="16">
        <v>1.0012383388533335</v>
      </c>
      <c r="S1259" s="16">
        <v>119.04950573505813</v>
      </c>
      <c r="T1259" s="31" t="s">
        <v>486</v>
      </c>
    </row>
    <row r="1260" spans="1:20" x14ac:dyDescent="0.25">
      <c r="A1260" s="16">
        <v>1257</v>
      </c>
      <c r="B1260" s="16">
        <v>6062804.21</v>
      </c>
      <c r="C1260" s="16">
        <v>589061.71</v>
      </c>
      <c r="D1260" s="27" t="s">
        <v>424</v>
      </c>
      <c r="E1260" s="15">
        <v>42895</v>
      </c>
      <c r="F1260" s="16" t="s">
        <v>32</v>
      </c>
      <c r="G1260" s="19" t="s">
        <v>56</v>
      </c>
      <c r="H1260" s="16" t="s">
        <v>431</v>
      </c>
      <c r="I1260" s="16" t="s">
        <v>32</v>
      </c>
      <c r="J1260" s="16" t="s">
        <v>32</v>
      </c>
      <c r="K1260" s="16" t="s">
        <v>32</v>
      </c>
      <c r="L1260" s="16" t="s">
        <v>32</v>
      </c>
      <c r="M1260" s="16" t="s">
        <v>32</v>
      </c>
      <c r="N1260" s="16" t="s">
        <v>32</v>
      </c>
      <c r="O1260" s="16" t="s">
        <v>32</v>
      </c>
      <c r="P1260" s="16" t="s">
        <v>32</v>
      </c>
      <c r="Q1260" s="16" t="s">
        <v>32</v>
      </c>
      <c r="R1260" s="16">
        <v>1.0012383388533335</v>
      </c>
      <c r="S1260" s="16">
        <v>205.79420579420582</v>
      </c>
      <c r="T1260" s="31" t="s">
        <v>486</v>
      </c>
    </row>
    <row r="1261" spans="1:20" x14ac:dyDescent="0.25">
      <c r="A1261" s="16">
        <v>1258</v>
      </c>
      <c r="B1261" s="16">
        <v>6062766.1200000001</v>
      </c>
      <c r="C1261" s="16">
        <v>588916.84</v>
      </c>
      <c r="D1261" s="27" t="s">
        <v>424</v>
      </c>
      <c r="E1261" s="15">
        <v>42895</v>
      </c>
      <c r="F1261" s="16" t="s">
        <v>32</v>
      </c>
      <c r="G1261" s="19" t="s">
        <v>56</v>
      </c>
      <c r="H1261" s="16" t="s">
        <v>431</v>
      </c>
      <c r="I1261" s="16" t="s">
        <v>32</v>
      </c>
      <c r="J1261" s="16" t="s">
        <v>32</v>
      </c>
      <c r="K1261" s="16" t="s">
        <v>32</v>
      </c>
      <c r="L1261" s="16" t="s">
        <v>32</v>
      </c>
      <c r="M1261" s="16" t="s">
        <v>32</v>
      </c>
      <c r="N1261" s="16" t="s">
        <v>32</v>
      </c>
      <c r="O1261" s="16" t="s">
        <v>32</v>
      </c>
      <c r="P1261" s="16" t="s">
        <v>32</v>
      </c>
      <c r="Q1261" s="16" t="s">
        <v>32</v>
      </c>
      <c r="R1261" s="16">
        <v>1.0012383388533335</v>
      </c>
      <c r="S1261" s="16">
        <v>122.22387541536477</v>
      </c>
      <c r="T1261" s="31" t="s">
        <v>486</v>
      </c>
    </row>
    <row r="1262" spans="1:20" x14ac:dyDescent="0.25">
      <c r="A1262" s="16">
        <v>1259</v>
      </c>
      <c r="B1262" s="16">
        <v>6062709.7999999998</v>
      </c>
      <c r="C1262" s="16">
        <v>588778.55000000005</v>
      </c>
      <c r="D1262" s="27" t="s">
        <v>424</v>
      </c>
      <c r="E1262" s="15">
        <v>42895</v>
      </c>
      <c r="F1262" s="16" t="s">
        <v>32</v>
      </c>
      <c r="G1262" s="19" t="s">
        <v>56</v>
      </c>
      <c r="H1262" s="16" t="s">
        <v>431</v>
      </c>
      <c r="I1262" s="16" t="s">
        <v>32</v>
      </c>
      <c r="J1262" s="16" t="s">
        <v>32</v>
      </c>
      <c r="K1262" s="16" t="s">
        <v>32</v>
      </c>
      <c r="L1262" s="16" t="s">
        <v>32</v>
      </c>
      <c r="M1262" s="16" t="s">
        <v>32</v>
      </c>
      <c r="N1262" s="16" t="s">
        <v>32</v>
      </c>
      <c r="O1262" s="16" t="s">
        <v>32</v>
      </c>
      <c r="P1262" s="16" t="s">
        <v>32</v>
      </c>
      <c r="Q1262" s="16" t="s">
        <v>32</v>
      </c>
      <c r="R1262" s="16">
        <v>1.0012383388533335</v>
      </c>
      <c r="S1262" s="16">
        <v>123.70115759946269</v>
      </c>
      <c r="T1262" s="31" t="s">
        <v>486</v>
      </c>
    </row>
    <row r="1263" spans="1:20" x14ac:dyDescent="0.25">
      <c r="A1263" s="16">
        <v>1260</v>
      </c>
      <c r="B1263" s="16">
        <v>6062648.46</v>
      </c>
      <c r="C1263" s="16">
        <v>588644.63</v>
      </c>
      <c r="D1263" s="27" t="s">
        <v>424</v>
      </c>
      <c r="E1263" s="15">
        <v>42895</v>
      </c>
      <c r="F1263" s="16" t="s">
        <v>32</v>
      </c>
      <c r="G1263" s="19" t="s">
        <v>56</v>
      </c>
      <c r="H1263" s="16" t="s">
        <v>431</v>
      </c>
      <c r="I1263" s="16" t="s">
        <v>32</v>
      </c>
      <c r="J1263" s="16" t="s">
        <v>32</v>
      </c>
      <c r="K1263" s="16" t="s">
        <v>32</v>
      </c>
      <c r="L1263" s="16" t="s">
        <v>32</v>
      </c>
      <c r="M1263" s="16" t="s">
        <v>32</v>
      </c>
      <c r="N1263" s="16" t="s">
        <v>32</v>
      </c>
      <c r="O1263" s="16" t="s">
        <v>32</v>
      </c>
      <c r="P1263" s="16" t="s">
        <v>32</v>
      </c>
      <c r="Q1263" s="16" t="s">
        <v>32</v>
      </c>
      <c r="R1263" s="16">
        <v>1.0012383388533335</v>
      </c>
      <c r="S1263" s="16">
        <v>85.914085914085931</v>
      </c>
      <c r="T1263" s="31" t="s">
        <v>486</v>
      </c>
    </row>
    <row r="1264" spans="1:20" x14ac:dyDescent="0.25">
      <c r="A1264" s="16">
        <v>1261</v>
      </c>
      <c r="B1264" s="16">
        <v>6062590.6900000004</v>
      </c>
      <c r="C1264" s="16">
        <v>588506.24</v>
      </c>
      <c r="D1264" s="27" t="s">
        <v>424</v>
      </c>
      <c r="E1264" s="15">
        <v>42895</v>
      </c>
      <c r="F1264" s="16" t="s">
        <v>32</v>
      </c>
      <c r="G1264" s="19" t="s">
        <v>56</v>
      </c>
      <c r="H1264" s="16" t="s">
        <v>431</v>
      </c>
      <c r="I1264" s="16" t="s">
        <v>32</v>
      </c>
      <c r="J1264" s="16" t="s">
        <v>32</v>
      </c>
      <c r="K1264" s="16" t="s">
        <v>32</v>
      </c>
      <c r="L1264" s="16" t="s">
        <v>32</v>
      </c>
      <c r="M1264" s="16" t="s">
        <v>32</v>
      </c>
      <c r="N1264" s="16" t="s">
        <v>32</v>
      </c>
      <c r="O1264" s="16" t="s">
        <v>32</v>
      </c>
      <c r="P1264" s="16" t="s">
        <v>32</v>
      </c>
      <c r="Q1264" s="16" t="s">
        <v>32</v>
      </c>
      <c r="R1264" s="16">
        <v>1.0012383388533335</v>
      </c>
      <c r="S1264" s="16">
        <v>113.56485545484139</v>
      </c>
      <c r="T1264" s="31" t="s">
        <v>486</v>
      </c>
    </row>
    <row r="1265" spans="1:20" x14ac:dyDescent="0.25">
      <c r="A1265" s="16">
        <v>1262</v>
      </c>
      <c r="B1265" s="16">
        <v>6062549.3799999999</v>
      </c>
      <c r="C1265" s="16">
        <v>588358.21</v>
      </c>
      <c r="D1265" s="27" t="s">
        <v>424</v>
      </c>
      <c r="E1265" s="15">
        <v>42895</v>
      </c>
      <c r="F1265" s="16" t="s">
        <v>32</v>
      </c>
      <c r="G1265" s="19" t="s">
        <v>56</v>
      </c>
      <c r="H1265" s="16" t="s">
        <v>431</v>
      </c>
      <c r="I1265" s="16" t="s">
        <v>32</v>
      </c>
      <c r="J1265" s="16" t="s">
        <v>32</v>
      </c>
      <c r="K1265" s="16" t="s">
        <v>32</v>
      </c>
      <c r="L1265" s="16" t="s">
        <v>32</v>
      </c>
      <c r="M1265" s="16" t="s">
        <v>32</v>
      </c>
      <c r="N1265" s="16" t="s">
        <v>32</v>
      </c>
      <c r="O1265" s="16" t="s">
        <v>32</v>
      </c>
      <c r="P1265" s="16" t="s">
        <v>32</v>
      </c>
      <c r="Q1265" s="16" t="s">
        <v>32</v>
      </c>
      <c r="R1265" s="16">
        <v>1.0012383388533335</v>
      </c>
      <c r="S1265" s="16">
        <v>112.41012508618144</v>
      </c>
      <c r="T1265" s="31" t="s">
        <v>486</v>
      </c>
    </row>
    <row r="1266" spans="1:20" x14ac:dyDescent="0.25">
      <c r="A1266" s="16">
        <v>1263</v>
      </c>
      <c r="B1266" s="16">
        <v>6062532.4699999997</v>
      </c>
      <c r="C1266" s="16">
        <v>588212.57999999996</v>
      </c>
      <c r="D1266" s="27" t="s">
        <v>424</v>
      </c>
      <c r="E1266" s="15">
        <v>42895</v>
      </c>
      <c r="F1266" s="16" t="s">
        <v>32</v>
      </c>
      <c r="G1266" s="19" t="s">
        <v>56</v>
      </c>
      <c r="H1266" s="16" t="s">
        <v>431</v>
      </c>
      <c r="I1266" s="16" t="s">
        <v>32</v>
      </c>
      <c r="J1266" s="16" t="s">
        <v>32</v>
      </c>
      <c r="K1266" s="16" t="s">
        <v>32</v>
      </c>
      <c r="L1266" s="16" t="s">
        <v>32</v>
      </c>
      <c r="M1266" s="16" t="s">
        <v>32</v>
      </c>
      <c r="N1266" s="16" t="s">
        <v>32</v>
      </c>
      <c r="O1266" s="16" t="s">
        <v>32</v>
      </c>
      <c r="P1266" s="16" t="s">
        <v>32</v>
      </c>
      <c r="Q1266" s="16" t="s">
        <v>32</v>
      </c>
      <c r="R1266" s="16">
        <v>1.0012383388533335</v>
      </c>
      <c r="S1266" s="16">
        <v>163.83616383616385</v>
      </c>
      <c r="T1266" s="31" t="s">
        <v>486</v>
      </c>
    </row>
    <row r="1267" spans="1:20" x14ac:dyDescent="0.25">
      <c r="A1267" s="16">
        <v>1264</v>
      </c>
      <c r="B1267" s="16">
        <v>6062524.6200000001</v>
      </c>
      <c r="C1267" s="16">
        <v>588061.6</v>
      </c>
      <c r="D1267" s="27" t="s">
        <v>424</v>
      </c>
      <c r="E1267" s="15">
        <v>42895</v>
      </c>
      <c r="F1267" s="16" t="s">
        <v>32</v>
      </c>
      <c r="G1267" s="19" t="s">
        <v>56</v>
      </c>
      <c r="H1267" s="16" t="s">
        <v>431</v>
      </c>
      <c r="I1267" s="16" t="s">
        <v>32</v>
      </c>
      <c r="J1267" s="16" t="s">
        <v>32</v>
      </c>
      <c r="K1267" s="16" t="s">
        <v>32</v>
      </c>
      <c r="L1267" s="16" t="s">
        <v>32</v>
      </c>
      <c r="M1267" s="16" t="s">
        <v>32</v>
      </c>
      <c r="N1267" s="16" t="s">
        <v>32</v>
      </c>
      <c r="O1267" s="16" t="s">
        <v>32</v>
      </c>
      <c r="P1267" s="16" t="s">
        <v>32</v>
      </c>
      <c r="Q1267" s="16" t="s">
        <v>32</v>
      </c>
      <c r="R1267" s="16">
        <v>1.0012383388533335</v>
      </c>
      <c r="S1267" s="16">
        <v>119.71079767689942</v>
      </c>
      <c r="T1267" s="31" t="s">
        <v>486</v>
      </c>
    </row>
    <row r="1268" spans="1:20" x14ac:dyDescent="0.25">
      <c r="A1268" s="16">
        <v>1265</v>
      </c>
      <c r="B1268" s="16">
        <v>6062537.8700000001</v>
      </c>
      <c r="C1268" s="16">
        <v>587910.35</v>
      </c>
      <c r="D1268" s="27" t="s">
        <v>424</v>
      </c>
      <c r="E1268" s="15">
        <v>42895</v>
      </c>
      <c r="F1268" s="16" t="s">
        <v>32</v>
      </c>
      <c r="G1268" s="19" t="s">
        <v>56</v>
      </c>
      <c r="H1268" s="16" t="s">
        <v>431</v>
      </c>
      <c r="I1268" s="16" t="s">
        <v>32</v>
      </c>
      <c r="J1268" s="16" t="s">
        <v>32</v>
      </c>
      <c r="K1268" s="16" t="s">
        <v>32</v>
      </c>
      <c r="L1268" s="16" t="s">
        <v>32</v>
      </c>
      <c r="M1268" s="16" t="s">
        <v>32</v>
      </c>
      <c r="N1268" s="16" t="s">
        <v>32</v>
      </c>
      <c r="O1268" s="16" t="s">
        <v>32</v>
      </c>
      <c r="P1268" s="16" t="s">
        <v>32</v>
      </c>
      <c r="Q1268" s="16" t="s">
        <v>32</v>
      </c>
      <c r="R1268" s="16">
        <v>1.0035037900799999</v>
      </c>
      <c r="S1268" s="16">
        <v>147.70459081836327</v>
      </c>
      <c r="T1268" s="31" t="s">
        <v>486</v>
      </c>
    </row>
    <row r="1269" spans="1:20" x14ac:dyDescent="0.25">
      <c r="A1269" s="16">
        <v>1266</v>
      </c>
      <c r="B1269" s="16">
        <v>6062560.0099999998</v>
      </c>
      <c r="C1269" s="16">
        <v>587736.11</v>
      </c>
      <c r="D1269" s="27" t="s">
        <v>424</v>
      </c>
      <c r="E1269" s="15">
        <v>42895</v>
      </c>
      <c r="F1269" s="16" t="s">
        <v>32</v>
      </c>
      <c r="G1269" s="19" t="s">
        <v>56</v>
      </c>
      <c r="H1269" s="16" t="s">
        <v>431</v>
      </c>
      <c r="I1269" s="16" t="s">
        <v>32</v>
      </c>
      <c r="J1269" s="16" t="s">
        <v>32</v>
      </c>
      <c r="K1269" s="16" t="s">
        <v>32</v>
      </c>
      <c r="L1269" s="16" t="s">
        <v>32</v>
      </c>
      <c r="M1269" s="16" t="s">
        <v>32</v>
      </c>
      <c r="N1269" s="16" t="s">
        <v>32</v>
      </c>
      <c r="O1269" s="16" t="s">
        <v>32</v>
      </c>
      <c r="P1269" s="16" t="s">
        <v>32</v>
      </c>
      <c r="Q1269" s="16" t="s">
        <v>32</v>
      </c>
      <c r="R1269" s="16">
        <v>1.0035037900799999</v>
      </c>
      <c r="S1269" s="16">
        <v>105.78842315369262</v>
      </c>
      <c r="T1269" s="31" t="s">
        <v>486</v>
      </c>
    </row>
    <row r="1270" spans="1:20" x14ac:dyDescent="0.25">
      <c r="A1270" s="16">
        <v>1267</v>
      </c>
      <c r="B1270" s="16">
        <v>6062577.5999999996</v>
      </c>
      <c r="C1270" s="16">
        <v>587616.05000000005</v>
      </c>
      <c r="D1270" s="27" t="s">
        <v>424</v>
      </c>
      <c r="E1270" s="15">
        <v>42895</v>
      </c>
      <c r="F1270" s="16" t="s">
        <v>32</v>
      </c>
      <c r="G1270" s="19" t="s">
        <v>56</v>
      </c>
      <c r="H1270" s="16" t="s">
        <v>431</v>
      </c>
      <c r="I1270" s="16" t="s">
        <v>32</v>
      </c>
      <c r="J1270" s="16" t="s">
        <v>32</v>
      </c>
      <c r="K1270" s="16" t="s">
        <v>32</v>
      </c>
      <c r="L1270" s="16" t="s">
        <v>32</v>
      </c>
      <c r="M1270" s="16" t="s">
        <v>32</v>
      </c>
      <c r="N1270" s="16" t="s">
        <v>32</v>
      </c>
      <c r="O1270" s="16" t="s">
        <v>32</v>
      </c>
      <c r="P1270" s="16" t="s">
        <v>32</v>
      </c>
      <c r="Q1270" s="16" t="s">
        <v>32</v>
      </c>
      <c r="R1270" s="16">
        <v>1.0035037900799999</v>
      </c>
      <c r="S1270" s="16">
        <v>160.0408313188174</v>
      </c>
      <c r="T1270" s="31" t="s">
        <v>486</v>
      </c>
    </row>
    <row r="1271" spans="1:20" x14ac:dyDescent="0.25">
      <c r="A1271" s="16">
        <v>1268</v>
      </c>
      <c r="B1271" s="16">
        <v>6062612.8099999996</v>
      </c>
      <c r="C1271" s="16">
        <v>587471.79</v>
      </c>
      <c r="D1271" s="27" t="s">
        <v>424</v>
      </c>
      <c r="E1271" s="15">
        <v>42895</v>
      </c>
      <c r="F1271" s="16" t="s">
        <v>32</v>
      </c>
      <c r="G1271" s="19" t="s">
        <v>56</v>
      </c>
      <c r="H1271" s="16" t="s">
        <v>431</v>
      </c>
      <c r="I1271" s="16" t="s">
        <v>32</v>
      </c>
      <c r="J1271" s="16" t="s">
        <v>32</v>
      </c>
      <c r="K1271" s="16" t="s">
        <v>32</v>
      </c>
      <c r="L1271" s="16" t="s">
        <v>32</v>
      </c>
      <c r="M1271" s="16" t="s">
        <v>32</v>
      </c>
      <c r="N1271" s="16" t="s">
        <v>32</v>
      </c>
      <c r="O1271" s="16" t="s">
        <v>32</v>
      </c>
      <c r="P1271" s="16" t="s">
        <v>32</v>
      </c>
      <c r="Q1271" s="16" t="s">
        <v>32</v>
      </c>
      <c r="R1271" s="16">
        <v>1.0012383388533335</v>
      </c>
      <c r="S1271" s="16">
        <v>148.27158656945889</v>
      </c>
      <c r="T1271" s="31" t="s">
        <v>486</v>
      </c>
    </row>
    <row r="1272" spans="1:20" x14ac:dyDescent="0.25">
      <c r="A1272" s="16">
        <v>1269</v>
      </c>
      <c r="B1272" s="16">
        <v>6062677.4299999997</v>
      </c>
      <c r="C1272" s="16">
        <v>587334.29</v>
      </c>
      <c r="D1272" s="27" t="s">
        <v>424</v>
      </c>
      <c r="E1272" s="15">
        <v>42895</v>
      </c>
      <c r="F1272" s="16" t="s">
        <v>32</v>
      </c>
      <c r="G1272" s="19" t="s">
        <v>56</v>
      </c>
      <c r="H1272" s="16" t="s">
        <v>431</v>
      </c>
      <c r="I1272" s="16" t="s">
        <v>32</v>
      </c>
      <c r="J1272" s="16" t="s">
        <v>32</v>
      </c>
      <c r="K1272" s="16" t="s">
        <v>32</v>
      </c>
      <c r="L1272" s="16" t="s">
        <v>32</v>
      </c>
      <c r="M1272" s="16" t="s">
        <v>32</v>
      </c>
      <c r="N1272" s="16" t="s">
        <v>32</v>
      </c>
      <c r="O1272" s="16" t="s">
        <v>32</v>
      </c>
      <c r="P1272" s="16" t="s">
        <v>32</v>
      </c>
      <c r="Q1272" s="16" t="s">
        <v>32</v>
      </c>
      <c r="R1272" s="16">
        <v>1.0012383388533335</v>
      </c>
      <c r="S1272" s="16">
        <v>199.80019980019983</v>
      </c>
      <c r="T1272" s="31" t="s">
        <v>486</v>
      </c>
    </row>
    <row r="1273" spans="1:20" x14ac:dyDescent="0.25">
      <c r="A1273" s="16">
        <v>1270</v>
      </c>
      <c r="B1273" s="16">
        <v>6062740.2400000002</v>
      </c>
      <c r="C1273" s="16">
        <v>587201.41</v>
      </c>
      <c r="D1273" s="27" t="s">
        <v>424</v>
      </c>
      <c r="E1273" s="15">
        <v>42895</v>
      </c>
      <c r="F1273" s="16" t="s">
        <v>32</v>
      </c>
      <c r="G1273" s="19" t="s">
        <v>56</v>
      </c>
      <c r="H1273" s="16" t="s">
        <v>431</v>
      </c>
      <c r="I1273" s="16" t="s">
        <v>32</v>
      </c>
      <c r="J1273" s="16" t="s">
        <v>32</v>
      </c>
      <c r="K1273" s="16" t="s">
        <v>32</v>
      </c>
      <c r="L1273" s="16" t="s">
        <v>32</v>
      </c>
      <c r="M1273" s="16" t="s">
        <v>32</v>
      </c>
      <c r="N1273" s="16" t="s">
        <v>32</v>
      </c>
      <c r="O1273" s="16" t="s">
        <v>32</v>
      </c>
      <c r="P1273" s="16" t="s">
        <v>32</v>
      </c>
      <c r="Q1273" s="16" t="s">
        <v>32</v>
      </c>
      <c r="R1273" s="16">
        <v>1.0012383388533335</v>
      </c>
      <c r="S1273" s="16">
        <v>140.25690621435302</v>
      </c>
      <c r="T1273" s="31" t="s">
        <v>486</v>
      </c>
    </row>
    <row r="1274" spans="1:20" x14ac:dyDescent="0.25">
      <c r="A1274" s="16">
        <v>1271</v>
      </c>
      <c r="B1274" s="16">
        <v>6062761.2999999998</v>
      </c>
      <c r="C1274" s="16">
        <v>587054.44999999995</v>
      </c>
      <c r="D1274" s="27" t="s">
        <v>424</v>
      </c>
      <c r="E1274" s="15">
        <v>42895</v>
      </c>
      <c r="F1274" s="16" t="s">
        <v>32</v>
      </c>
      <c r="G1274" s="19" t="s">
        <v>56</v>
      </c>
      <c r="H1274" s="16" t="s">
        <v>431</v>
      </c>
      <c r="I1274" s="16" t="s">
        <v>32</v>
      </c>
      <c r="J1274" s="16" t="s">
        <v>32</v>
      </c>
      <c r="K1274" s="16" t="s">
        <v>32</v>
      </c>
      <c r="L1274" s="16" t="s">
        <v>32</v>
      </c>
      <c r="M1274" s="16" t="s">
        <v>32</v>
      </c>
      <c r="N1274" s="16" t="s">
        <v>32</v>
      </c>
      <c r="O1274" s="16" t="s">
        <v>32</v>
      </c>
      <c r="P1274" s="16" t="s">
        <v>32</v>
      </c>
      <c r="Q1274" s="16" t="s">
        <v>32</v>
      </c>
      <c r="R1274" s="16">
        <v>1.0012383388533335</v>
      </c>
      <c r="S1274" s="16">
        <v>79.920079920079928</v>
      </c>
      <c r="T1274" s="31" t="s">
        <v>486</v>
      </c>
    </row>
    <row r="1275" spans="1:20" x14ac:dyDescent="0.25">
      <c r="A1275" s="16">
        <v>1272</v>
      </c>
      <c r="B1275" s="16">
        <v>6062730.8600000003</v>
      </c>
      <c r="C1275" s="16">
        <v>586905.15</v>
      </c>
      <c r="D1275" s="27" t="s">
        <v>424</v>
      </c>
      <c r="E1275" s="15">
        <v>42895</v>
      </c>
      <c r="F1275" s="16" t="s">
        <v>32</v>
      </c>
      <c r="G1275" s="19" t="s">
        <v>56</v>
      </c>
      <c r="H1275" s="16" t="s">
        <v>431</v>
      </c>
      <c r="I1275" s="16" t="s">
        <v>32</v>
      </c>
      <c r="J1275" s="16" t="s">
        <v>32</v>
      </c>
      <c r="K1275" s="16" t="s">
        <v>32</v>
      </c>
      <c r="L1275" s="16" t="s">
        <v>32</v>
      </c>
      <c r="M1275" s="16" t="s">
        <v>32</v>
      </c>
      <c r="N1275" s="16" t="s">
        <v>32</v>
      </c>
      <c r="O1275" s="16" t="s">
        <v>32</v>
      </c>
      <c r="P1275" s="16" t="s">
        <v>32</v>
      </c>
      <c r="Q1275" s="16" t="s">
        <v>32</v>
      </c>
      <c r="R1275" s="16">
        <v>1.0012383388533335</v>
      </c>
      <c r="S1275" s="16">
        <v>88.911088911088925</v>
      </c>
      <c r="T1275" s="31" t="s">
        <v>486</v>
      </c>
    </row>
    <row r="1276" spans="1:20" x14ac:dyDescent="0.25">
      <c r="A1276" s="16">
        <v>1273</v>
      </c>
      <c r="B1276" s="16">
        <v>6062653.8600000003</v>
      </c>
      <c r="C1276" s="16">
        <v>586776.02</v>
      </c>
      <c r="D1276" s="27" t="s">
        <v>424</v>
      </c>
      <c r="E1276" s="15">
        <v>42895</v>
      </c>
      <c r="F1276" s="16" t="s">
        <v>32</v>
      </c>
      <c r="G1276" s="19" t="s">
        <v>56</v>
      </c>
      <c r="H1276" s="16" t="s">
        <v>431</v>
      </c>
      <c r="I1276" s="16" t="s">
        <v>32</v>
      </c>
      <c r="J1276" s="16" t="s">
        <v>32</v>
      </c>
      <c r="K1276" s="16" t="s">
        <v>32</v>
      </c>
      <c r="L1276" s="16" t="s">
        <v>32</v>
      </c>
      <c r="M1276" s="16" t="s">
        <v>32</v>
      </c>
      <c r="N1276" s="16" t="s">
        <v>32</v>
      </c>
      <c r="O1276" s="16" t="s">
        <v>32</v>
      </c>
      <c r="P1276" s="16" t="s">
        <v>32</v>
      </c>
      <c r="Q1276" s="16" t="s">
        <v>32</v>
      </c>
      <c r="R1276" s="16">
        <v>1.0012383388533335</v>
      </c>
      <c r="S1276" s="16">
        <v>131.4961484213953</v>
      </c>
      <c r="T1276" s="31" t="s">
        <v>486</v>
      </c>
    </row>
    <row r="1277" spans="1:20" x14ac:dyDescent="0.25">
      <c r="A1277" s="16">
        <v>1274</v>
      </c>
      <c r="B1277" s="16">
        <v>6062580.1399999997</v>
      </c>
      <c r="C1277" s="16">
        <v>586685.53</v>
      </c>
      <c r="D1277" s="27" t="s">
        <v>424</v>
      </c>
      <c r="E1277" s="15">
        <v>42895</v>
      </c>
      <c r="F1277" s="16" t="s">
        <v>32</v>
      </c>
      <c r="G1277" s="19" t="s">
        <v>56</v>
      </c>
      <c r="H1277" s="16" t="s">
        <v>431</v>
      </c>
      <c r="I1277" s="16" t="s">
        <v>32</v>
      </c>
      <c r="J1277" s="16" t="s">
        <v>32</v>
      </c>
      <c r="K1277" s="16" t="s">
        <v>32</v>
      </c>
      <c r="L1277" s="16" t="s">
        <v>32</v>
      </c>
      <c r="M1277" s="16" t="s">
        <v>32</v>
      </c>
      <c r="N1277" s="16" t="s">
        <v>32</v>
      </c>
      <c r="O1277" s="16" t="s">
        <v>32</v>
      </c>
      <c r="P1277" s="16" t="s">
        <v>32</v>
      </c>
      <c r="Q1277" s="16" t="s">
        <v>32</v>
      </c>
      <c r="R1277" s="16">
        <v>1.0012383388533335</v>
      </c>
      <c r="S1277" s="16">
        <v>148.27158656945892</v>
      </c>
      <c r="T1277" s="31" t="s">
        <v>486</v>
      </c>
    </row>
    <row r="1278" spans="1:20" x14ac:dyDescent="0.25">
      <c r="A1278" s="16">
        <v>1275</v>
      </c>
      <c r="B1278" s="16">
        <v>6062466.3200000003</v>
      </c>
      <c r="C1278" s="16">
        <v>586543.21</v>
      </c>
      <c r="D1278" s="27" t="s">
        <v>424</v>
      </c>
      <c r="E1278" s="15">
        <v>42895</v>
      </c>
      <c r="F1278" s="16" t="s">
        <v>32</v>
      </c>
      <c r="G1278" s="19" t="s">
        <v>56</v>
      </c>
      <c r="H1278" s="16" t="s">
        <v>431</v>
      </c>
      <c r="I1278" s="16" t="s">
        <v>32</v>
      </c>
      <c r="J1278" s="16" t="s">
        <v>32</v>
      </c>
      <c r="K1278" s="16" t="s">
        <v>32</v>
      </c>
      <c r="L1278" s="16" t="s">
        <v>32</v>
      </c>
      <c r="M1278" s="16" t="s">
        <v>32</v>
      </c>
      <c r="N1278" s="16" t="s">
        <v>32</v>
      </c>
      <c r="O1278" s="16" t="s">
        <v>32</v>
      </c>
      <c r="P1278" s="16" t="s">
        <v>32</v>
      </c>
      <c r="Q1278" s="16" t="s">
        <v>32</v>
      </c>
      <c r="R1278" s="16">
        <v>1.0012383388533335</v>
      </c>
      <c r="S1278" s="16">
        <v>64.751891268111294</v>
      </c>
      <c r="T1278" s="31" t="s">
        <v>486</v>
      </c>
    </row>
    <row r="1279" spans="1:20" x14ac:dyDescent="0.25">
      <c r="A1279" s="16">
        <v>1276</v>
      </c>
      <c r="B1279" s="16">
        <v>6062388.04</v>
      </c>
      <c r="C1279" s="16">
        <v>586420.43999999994</v>
      </c>
      <c r="D1279" s="27" t="s">
        <v>424</v>
      </c>
      <c r="E1279" s="15">
        <v>42895</v>
      </c>
      <c r="F1279" s="16" t="s">
        <v>32</v>
      </c>
      <c r="G1279" s="19" t="s">
        <v>56</v>
      </c>
      <c r="H1279" s="16" t="s">
        <v>431</v>
      </c>
      <c r="I1279" s="16" t="s">
        <v>32</v>
      </c>
      <c r="J1279" s="16" t="s">
        <v>32</v>
      </c>
      <c r="K1279" s="16" t="s">
        <v>32</v>
      </c>
      <c r="L1279" s="16" t="s">
        <v>32</v>
      </c>
      <c r="M1279" s="16" t="s">
        <v>32</v>
      </c>
      <c r="N1279" s="16" t="s">
        <v>32</v>
      </c>
      <c r="O1279" s="16" t="s">
        <v>32</v>
      </c>
      <c r="P1279" s="16" t="s">
        <v>32</v>
      </c>
      <c r="Q1279" s="16" t="s">
        <v>32</v>
      </c>
      <c r="R1279" s="16">
        <v>1.0012383388533335</v>
      </c>
      <c r="S1279" s="16">
        <v>52.095422308188262</v>
      </c>
      <c r="T1279" s="31" t="s">
        <v>486</v>
      </c>
    </row>
    <row r="1280" spans="1:20" x14ac:dyDescent="0.25">
      <c r="A1280" s="16">
        <v>1277</v>
      </c>
      <c r="B1280" s="16">
        <v>6062325.5099999998</v>
      </c>
      <c r="C1280" s="16">
        <v>586287.29</v>
      </c>
      <c r="D1280" s="27" t="s">
        <v>424</v>
      </c>
      <c r="E1280" s="15">
        <v>42895</v>
      </c>
      <c r="F1280" s="16" t="s">
        <v>32</v>
      </c>
      <c r="G1280" s="19" t="s">
        <v>56</v>
      </c>
      <c r="H1280" s="16" t="s">
        <v>431</v>
      </c>
      <c r="I1280" s="16" t="s">
        <v>32</v>
      </c>
      <c r="J1280" s="16" t="s">
        <v>32</v>
      </c>
      <c r="K1280" s="16" t="s">
        <v>32</v>
      </c>
      <c r="L1280" s="16" t="s">
        <v>32</v>
      </c>
      <c r="M1280" s="16" t="s">
        <v>32</v>
      </c>
      <c r="N1280" s="16" t="s">
        <v>32</v>
      </c>
      <c r="O1280" s="16" t="s">
        <v>32</v>
      </c>
      <c r="P1280" s="16" t="s">
        <v>32</v>
      </c>
      <c r="Q1280" s="16" t="s">
        <v>32</v>
      </c>
      <c r="R1280" s="16">
        <v>1.0012383388533335</v>
      </c>
      <c r="S1280" s="16">
        <v>127.87212787212789</v>
      </c>
      <c r="T1280" s="31" t="s">
        <v>486</v>
      </c>
    </row>
    <row r="1281" spans="1:20" x14ac:dyDescent="0.25">
      <c r="A1281" s="16">
        <v>1278</v>
      </c>
      <c r="B1281" s="16">
        <v>6062286.0300000003</v>
      </c>
      <c r="C1281" s="16">
        <v>586140.93999999994</v>
      </c>
      <c r="D1281" s="27" t="s">
        <v>424</v>
      </c>
      <c r="E1281" s="15">
        <v>42895</v>
      </c>
      <c r="F1281" s="16" t="s">
        <v>32</v>
      </c>
      <c r="G1281" s="19" t="s">
        <v>56</v>
      </c>
      <c r="H1281" s="16" t="s">
        <v>431</v>
      </c>
      <c r="I1281" s="16" t="s">
        <v>32</v>
      </c>
      <c r="J1281" s="16" t="s">
        <v>32</v>
      </c>
      <c r="K1281" s="16" t="s">
        <v>32</v>
      </c>
      <c r="L1281" s="16" t="s">
        <v>32</v>
      </c>
      <c r="M1281" s="16" t="s">
        <v>32</v>
      </c>
      <c r="N1281" s="16" t="s">
        <v>32</v>
      </c>
      <c r="O1281" s="16" t="s">
        <v>32</v>
      </c>
      <c r="P1281" s="16" t="s">
        <v>32</v>
      </c>
      <c r="Q1281" s="16" t="s">
        <v>32</v>
      </c>
      <c r="R1281" s="16">
        <v>1.0012383388533335</v>
      </c>
      <c r="S1281" s="16">
        <v>104.59920897156441</v>
      </c>
      <c r="T1281" s="31" t="s">
        <v>486</v>
      </c>
    </row>
    <row r="1282" spans="1:20" x14ac:dyDescent="0.25">
      <c r="A1282" s="16">
        <v>1279</v>
      </c>
      <c r="B1282" s="16">
        <v>6062257.6200000001</v>
      </c>
      <c r="C1282" s="16">
        <v>585997.85</v>
      </c>
      <c r="D1282" s="27" t="s">
        <v>424</v>
      </c>
      <c r="E1282" s="15">
        <v>42895</v>
      </c>
      <c r="F1282" s="16" t="s">
        <v>32</v>
      </c>
      <c r="G1282" s="19" t="s">
        <v>56</v>
      </c>
      <c r="H1282" s="16" t="s">
        <v>431</v>
      </c>
      <c r="I1282" s="16" t="s">
        <v>32</v>
      </c>
      <c r="J1282" s="16" t="s">
        <v>32</v>
      </c>
      <c r="K1282" s="16" t="s">
        <v>32</v>
      </c>
      <c r="L1282" s="16" t="s">
        <v>32</v>
      </c>
      <c r="M1282" s="16" t="s">
        <v>32</v>
      </c>
      <c r="N1282" s="16" t="s">
        <v>32</v>
      </c>
      <c r="O1282" s="16" t="s">
        <v>32</v>
      </c>
      <c r="P1282" s="16" t="s">
        <v>32</v>
      </c>
      <c r="Q1282" s="16" t="s">
        <v>32</v>
      </c>
      <c r="R1282" s="16">
        <v>1.0012383388533335</v>
      </c>
      <c r="S1282" s="16">
        <v>157.84215784215786</v>
      </c>
      <c r="T1282" s="31" t="s">
        <v>486</v>
      </c>
    </row>
    <row r="1283" spans="1:20" x14ac:dyDescent="0.25">
      <c r="A1283" s="16">
        <v>1280</v>
      </c>
      <c r="B1283" s="16">
        <v>6062223.29</v>
      </c>
      <c r="C1283" s="16">
        <v>585845.72</v>
      </c>
      <c r="D1283" s="27" t="s">
        <v>424</v>
      </c>
      <c r="E1283" s="15">
        <v>42895</v>
      </c>
      <c r="F1283" s="16" t="s">
        <v>32</v>
      </c>
      <c r="G1283" s="19" t="s">
        <v>56</v>
      </c>
      <c r="H1283" s="16" t="s">
        <v>431</v>
      </c>
      <c r="I1283" s="16" t="s">
        <v>32</v>
      </c>
      <c r="J1283" s="16" t="s">
        <v>32</v>
      </c>
      <c r="K1283" s="16" t="s">
        <v>32</v>
      </c>
      <c r="L1283" s="16" t="s">
        <v>32</v>
      </c>
      <c r="M1283" s="16" t="s">
        <v>32</v>
      </c>
      <c r="N1283" s="16" t="s">
        <v>32</v>
      </c>
      <c r="O1283" s="16" t="s">
        <v>32</v>
      </c>
      <c r="P1283" s="16" t="s">
        <v>32</v>
      </c>
      <c r="Q1283" s="16" t="s">
        <v>32</v>
      </c>
      <c r="R1283" s="16">
        <v>1.0012383388533335</v>
      </c>
      <c r="S1283" s="16">
        <v>193.25949086174757</v>
      </c>
      <c r="T1283" s="31" t="s">
        <v>486</v>
      </c>
    </row>
    <row r="1284" spans="1:20" x14ac:dyDescent="0.25">
      <c r="A1284" s="16">
        <v>1281</v>
      </c>
      <c r="B1284" s="16">
        <v>6062151.9800000004</v>
      </c>
      <c r="C1284" s="16">
        <v>585706.23</v>
      </c>
      <c r="D1284" s="27" t="s">
        <v>424</v>
      </c>
      <c r="E1284" s="15">
        <v>42895</v>
      </c>
      <c r="F1284" s="16" t="s">
        <v>32</v>
      </c>
      <c r="G1284" s="19" t="s">
        <v>56</v>
      </c>
      <c r="H1284" s="16" t="s">
        <v>431</v>
      </c>
      <c r="I1284" s="16" t="s">
        <v>32</v>
      </c>
      <c r="J1284" s="16" t="s">
        <v>32</v>
      </c>
      <c r="K1284" s="16" t="s">
        <v>32</v>
      </c>
      <c r="L1284" s="16" t="s">
        <v>32</v>
      </c>
      <c r="M1284" s="16" t="s">
        <v>32</v>
      </c>
      <c r="N1284" s="16" t="s">
        <v>32</v>
      </c>
      <c r="O1284" s="16" t="s">
        <v>32</v>
      </c>
      <c r="P1284" s="16" t="s">
        <v>32</v>
      </c>
      <c r="Q1284" s="16" t="s">
        <v>32</v>
      </c>
      <c r="R1284" s="16">
        <v>1.0012383388533335</v>
      </c>
      <c r="S1284" s="16">
        <v>162.83716283716285</v>
      </c>
      <c r="T1284" s="31" t="s">
        <v>486</v>
      </c>
    </row>
    <row r="1285" spans="1:20" x14ac:dyDescent="0.25">
      <c r="A1285" s="16">
        <v>1282</v>
      </c>
      <c r="B1285" s="21">
        <v>6062220</v>
      </c>
      <c r="C1285" s="21">
        <v>585832</v>
      </c>
      <c r="D1285" s="27" t="s">
        <v>424</v>
      </c>
      <c r="E1285" s="15">
        <v>42895</v>
      </c>
      <c r="F1285" s="16" t="s">
        <v>32</v>
      </c>
      <c r="G1285" s="19" t="s">
        <v>56</v>
      </c>
      <c r="H1285" s="16" t="s">
        <v>431</v>
      </c>
      <c r="I1285" s="16" t="s">
        <v>32</v>
      </c>
      <c r="J1285" s="16" t="s">
        <v>32</v>
      </c>
      <c r="K1285" s="16" t="s">
        <v>32</v>
      </c>
      <c r="L1285" s="16" t="s">
        <v>32</v>
      </c>
      <c r="M1285" s="16" t="s">
        <v>32</v>
      </c>
      <c r="N1285" s="16" t="s">
        <v>32</v>
      </c>
      <c r="O1285" s="16" t="s">
        <v>32</v>
      </c>
      <c r="P1285" s="16" t="s">
        <v>32</v>
      </c>
      <c r="Q1285" s="16" t="s">
        <v>32</v>
      </c>
      <c r="R1285" s="16">
        <v>1.0012383388533335</v>
      </c>
      <c r="S1285" s="16">
        <v>102.75176800600531</v>
      </c>
      <c r="T1285" s="31" t="s">
        <v>486</v>
      </c>
    </row>
    <row r="1286" spans="1:20" x14ac:dyDescent="0.25">
      <c r="A1286" s="16">
        <v>1283</v>
      </c>
      <c r="B1286" s="16">
        <v>6061971.46</v>
      </c>
      <c r="C1286" s="16">
        <v>585479.98</v>
      </c>
      <c r="D1286" s="27" t="s">
        <v>424</v>
      </c>
      <c r="E1286" s="15">
        <v>42895</v>
      </c>
      <c r="F1286" s="16" t="s">
        <v>32</v>
      </c>
      <c r="G1286" s="19" t="s">
        <v>56</v>
      </c>
      <c r="H1286" s="16" t="s">
        <v>431</v>
      </c>
      <c r="I1286" s="16" t="s">
        <v>32</v>
      </c>
      <c r="J1286" s="16" t="s">
        <v>32</v>
      </c>
      <c r="K1286" s="16" t="s">
        <v>32</v>
      </c>
      <c r="L1286" s="16" t="s">
        <v>32</v>
      </c>
      <c r="M1286" s="16" t="s">
        <v>32</v>
      </c>
      <c r="N1286" s="16" t="s">
        <v>32</v>
      </c>
      <c r="O1286" s="16" t="s">
        <v>32</v>
      </c>
      <c r="P1286" s="16" t="s">
        <v>32</v>
      </c>
      <c r="Q1286" s="16" t="s">
        <v>32</v>
      </c>
      <c r="R1286" s="16">
        <v>1.0012383388533335</v>
      </c>
      <c r="S1286" s="16">
        <v>101.18533948321182</v>
      </c>
      <c r="T1286" s="31" t="s">
        <v>486</v>
      </c>
    </row>
    <row r="1287" spans="1:20" x14ac:dyDescent="0.25">
      <c r="A1287" s="16">
        <v>1284</v>
      </c>
      <c r="B1287" s="16">
        <v>6061879.5</v>
      </c>
      <c r="C1287" s="16">
        <v>585359.67000000004</v>
      </c>
      <c r="D1287" s="27" t="s">
        <v>424</v>
      </c>
      <c r="E1287" s="15">
        <v>42895</v>
      </c>
      <c r="F1287" s="16" t="s">
        <v>32</v>
      </c>
      <c r="G1287" s="19" t="s">
        <v>56</v>
      </c>
      <c r="H1287" s="16" t="s">
        <v>431</v>
      </c>
      <c r="I1287" s="16" t="s">
        <v>32</v>
      </c>
      <c r="J1287" s="16" t="s">
        <v>32</v>
      </c>
      <c r="K1287" s="16" t="s">
        <v>32</v>
      </c>
      <c r="L1287" s="16" t="s">
        <v>32</v>
      </c>
      <c r="M1287" s="16" t="s">
        <v>32</v>
      </c>
      <c r="N1287" s="16" t="s">
        <v>32</v>
      </c>
      <c r="O1287" s="16" t="s">
        <v>32</v>
      </c>
      <c r="P1287" s="16" t="s">
        <v>32</v>
      </c>
      <c r="Q1287" s="16" t="s">
        <v>32</v>
      </c>
      <c r="R1287" s="16">
        <v>1.0012383388533335</v>
      </c>
      <c r="S1287" s="16">
        <v>66.838528702935491</v>
      </c>
      <c r="T1287" s="31" t="s">
        <v>486</v>
      </c>
    </row>
    <row r="1288" spans="1:20" x14ac:dyDescent="0.25">
      <c r="A1288" s="16">
        <v>1285</v>
      </c>
      <c r="B1288" s="16">
        <v>6061776.9000000004</v>
      </c>
      <c r="C1288" s="16">
        <v>585251.94999999995</v>
      </c>
      <c r="D1288" s="27" t="s">
        <v>424</v>
      </c>
      <c r="E1288" s="15">
        <v>42895</v>
      </c>
      <c r="F1288" s="16" t="s">
        <v>32</v>
      </c>
      <c r="G1288" s="19" t="s">
        <v>56</v>
      </c>
      <c r="H1288" s="16" t="s">
        <v>431</v>
      </c>
      <c r="I1288" s="16" t="s">
        <v>32</v>
      </c>
      <c r="J1288" s="16" t="s">
        <v>32</v>
      </c>
      <c r="K1288" s="16" t="s">
        <v>32</v>
      </c>
      <c r="L1288" s="16" t="s">
        <v>32</v>
      </c>
      <c r="M1288" s="16" t="s">
        <v>32</v>
      </c>
      <c r="N1288" s="16" t="s">
        <v>32</v>
      </c>
      <c r="O1288" s="16" t="s">
        <v>32</v>
      </c>
      <c r="P1288" s="16" t="s">
        <v>32</v>
      </c>
      <c r="Q1288" s="16" t="s">
        <v>32</v>
      </c>
      <c r="R1288" s="16">
        <v>1.0004907803800003</v>
      </c>
      <c r="S1288" s="16">
        <v>50.974512743628175</v>
      </c>
      <c r="T1288" s="31" t="s">
        <v>486</v>
      </c>
    </row>
    <row r="1289" spans="1:20" x14ac:dyDescent="0.25">
      <c r="A1289" s="16">
        <v>1286</v>
      </c>
      <c r="B1289" s="16">
        <v>6061675.1799999997</v>
      </c>
      <c r="C1289" s="16">
        <v>585141.19999999995</v>
      </c>
      <c r="D1289" s="27" t="s">
        <v>424</v>
      </c>
      <c r="E1289" s="15">
        <v>42895</v>
      </c>
      <c r="F1289" s="16" t="s">
        <v>32</v>
      </c>
      <c r="G1289" s="19" t="s">
        <v>56</v>
      </c>
      <c r="H1289" s="16" t="s">
        <v>431</v>
      </c>
      <c r="I1289" s="16" t="s">
        <v>32</v>
      </c>
      <c r="J1289" s="16" t="s">
        <v>32</v>
      </c>
      <c r="K1289" s="16" t="s">
        <v>32</v>
      </c>
      <c r="L1289" s="16" t="s">
        <v>32</v>
      </c>
      <c r="M1289" s="16" t="s">
        <v>32</v>
      </c>
      <c r="N1289" s="16" t="s">
        <v>32</v>
      </c>
      <c r="O1289" s="16" t="s">
        <v>32</v>
      </c>
      <c r="P1289" s="16" t="s">
        <v>32</v>
      </c>
      <c r="Q1289" s="16" t="s">
        <v>32</v>
      </c>
      <c r="R1289" s="16">
        <v>1.0004907803800003</v>
      </c>
      <c r="S1289" s="16">
        <v>89.701270662271114</v>
      </c>
      <c r="T1289" s="31" t="s">
        <v>486</v>
      </c>
    </row>
    <row r="1290" spans="1:20" x14ac:dyDescent="0.25">
      <c r="A1290" s="16">
        <v>1287</v>
      </c>
      <c r="B1290" s="16">
        <v>6061573.3700000001</v>
      </c>
      <c r="C1290" s="16">
        <v>585032.06999999995</v>
      </c>
      <c r="D1290" s="27" t="s">
        <v>424</v>
      </c>
      <c r="E1290" s="15">
        <v>42895</v>
      </c>
      <c r="F1290" s="16" t="s">
        <v>32</v>
      </c>
      <c r="G1290" s="19" t="s">
        <v>56</v>
      </c>
      <c r="H1290" s="16" t="s">
        <v>431</v>
      </c>
      <c r="I1290" s="16" t="s">
        <v>32</v>
      </c>
      <c r="J1290" s="16" t="s">
        <v>32</v>
      </c>
      <c r="K1290" s="16" t="s">
        <v>32</v>
      </c>
      <c r="L1290" s="16" t="s">
        <v>32</v>
      </c>
      <c r="M1290" s="16" t="s">
        <v>32</v>
      </c>
      <c r="N1290" s="16" t="s">
        <v>32</v>
      </c>
      <c r="O1290" s="16" t="s">
        <v>32</v>
      </c>
      <c r="P1290" s="16" t="s">
        <v>32</v>
      </c>
      <c r="Q1290" s="16" t="s">
        <v>32</v>
      </c>
      <c r="R1290" s="16">
        <v>1.0004907803800003</v>
      </c>
      <c r="S1290" s="16">
        <v>127.11632852129172</v>
      </c>
      <c r="T1290" s="31" t="s">
        <v>486</v>
      </c>
    </row>
    <row r="1291" spans="1:20" x14ac:dyDescent="0.25">
      <c r="A1291" s="16">
        <v>1288</v>
      </c>
      <c r="B1291" s="16">
        <v>6061492.9800000004</v>
      </c>
      <c r="C1291" s="16">
        <v>584909.89</v>
      </c>
      <c r="D1291" s="27" t="s">
        <v>424</v>
      </c>
      <c r="E1291" s="15">
        <v>42895</v>
      </c>
      <c r="F1291" s="16" t="s">
        <v>32</v>
      </c>
      <c r="G1291" s="19" t="s">
        <v>56</v>
      </c>
      <c r="H1291" s="16" t="s">
        <v>431</v>
      </c>
      <c r="I1291" s="16" t="s">
        <v>32</v>
      </c>
      <c r="J1291" s="16" t="s">
        <v>32</v>
      </c>
      <c r="K1291" s="16" t="s">
        <v>32</v>
      </c>
      <c r="L1291" s="16" t="s">
        <v>32</v>
      </c>
      <c r="M1291" s="16" t="s">
        <v>32</v>
      </c>
      <c r="N1291" s="16" t="s">
        <v>32</v>
      </c>
      <c r="O1291" s="16" t="s">
        <v>32</v>
      </c>
      <c r="P1291" s="16" t="s">
        <v>32</v>
      </c>
      <c r="Q1291" s="16" t="s">
        <v>32</v>
      </c>
      <c r="R1291" s="16">
        <v>1.0004907803800003</v>
      </c>
      <c r="S1291" s="16">
        <v>129.11816046650895</v>
      </c>
      <c r="T1291" s="31" t="s">
        <v>486</v>
      </c>
    </row>
    <row r="1292" spans="1:20" x14ac:dyDescent="0.25">
      <c r="A1292" s="16">
        <v>1289</v>
      </c>
      <c r="B1292" s="16">
        <v>6061408.1699999999</v>
      </c>
      <c r="C1292" s="16">
        <v>584784.81000000006</v>
      </c>
      <c r="D1292" s="27" t="s">
        <v>424</v>
      </c>
      <c r="E1292" s="15">
        <v>42895</v>
      </c>
      <c r="F1292" s="16" t="s">
        <v>32</v>
      </c>
      <c r="G1292" s="19" t="s">
        <v>56</v>
      </c>
      <c r="H1292" s="16" t="s">
        <v>431</v>
      </c>
      <c r="I1292" s="16" t="s">
        <v>32</v>
      </c>
      <c r="J1292" s="16" t="s">
        <v>32</v>
      </c>
      <c r="K1292" s="16" t="s">
        <v>32</v>
      </c>
      <c r="L1292" s="16" t="s">
        <v>32</v>
      </c>
      <c r="M1292" s="16" t="s">
        <v>32</v>
      </c>
      <c r="N1292" s="16" t="s">
        <v>32</v>
      </c>
      <c r="O1292" s="16" t="s">
        <v>32</v>
      </c>
      <c r="P1292" s="16" t="s">
        <v>32</v>
      </c>
      <c r="Q1292" s="16" t="s">
        <v>32</v>
      </c>
      <c r="R1292" s="16">
        <v>1.0004907803800003</v>
      </c>
      <c r="S1292" s="16">
        <v>115.26860683133611</v>
      </c>
      <c r="T1292" s="31" t="s">
        <v>486</v>
      </c>
    </row>
    <row r="1293" spans="1:20" x14ac:dyDescent="0.25">
      <c r="A1293" s="16">
        <v>1290</v>
      </c>
      <c r="B1293" s="29">
        <v>6059807.8200000003</v>
      </c>
      <c r="C1293" s="29">
        <v>584202</v>
      </c>
      <c r="D1293" s="27" t="s">
        <v>424</v>
      </c>
      <c r="E1293" s="15">
        <v>42901</v>
      </c>
      <c r="F1293" s="16" t="s">
        <v>32</v>
      </c>
      <c r="G1293" s="19" t="s">
        <v>56</v>
      </c>
      <c r="H1293" s="16" t="s">
        <v>473</v>
      </c>
      <c r="I1293" s="16" t="s">
        <v>32</v>
      </c>
      <c r="J1293" s="16" t="s">
        <v>32</v>
      </c>
      <c r="K1293" s="16" t="s">
        <v>32</v>
      </c>
      <c r="L1293" s="16" t="s">
        <v>32</v>
      </c>
      <c r="M1293" s="16" t="s">
        <v>32</v>
      </c>
      <c r="N1293" s="16" t="s">
        <v>32</v>
      </c>
      <c r="O1293" s="16" t="s">
        <v>32</v>
      </c>
      <c r="P1293" s="16" t="s">
        <v>32</v>
      </c>
      <c r="Q1293" s="16" t="s">
        <v>32</v>
      </c>
      <c r="R1293" s="16">
        <v>298.91689618449254</v>
      </c>
      <c r="S1293" s="16">
        <v>158.30035409289729</v>
      </c>
      <c r="T1293" s="31" t="s">
        <v>487</v>
      </c>
    </row>
    <row r="1294" spans="1:20" x14ac:dyDescent="0.25">
      <c r="A1294" s="16">
        <v>1291</v>
      </c>
      <c r="B1294" s="29">
        <v>6059957.2800000003</v>
      </c>
      <c r="C1294" s="29">
        <v>584211.28</v>
      </c>
      <c r="D1294" s="27" t="s">
        <v>424</v>
      </c>
      <c r="E1294" s="15">
        <v>42901</v>
      </c>
      <c r="F1294" s="16" t="s">
        <v>32</v>
      </c>
      <c r="G1294" s="19" t="s">
        <v>56</v>
      </c>
      <c r="H1294" s="16" t="s">
        <v>473</v>
      </c>
      <c r="I1294" s="16" t="s">
        <v>32</v>
      </c>
      <c r="J1294" s="16" t="s">
        <v>32</v>
      </c>
      <c r="K1294" s="16" t="s">
        <v>32</v>
      </c>
      <c r="L1294" s="16" t="s">
        <v>32</v>
      </c>
      <c r="M1294" s="16" t="s">
        <v>32</v>
      </c>
      <c r="N1294" s="16" t="s">
        <v>32</v>
      </c>
      <c r="O1294" s="16" t="s">
        <v>32</v>
      </c>
      <c r="P1294" s="16" t="s">
        <v>32</v>
      </c>
      <c r="Q1294" s="16" t="s">
        <v>32</v>
      </c>
      <c r="R1294" s="16">
        <v>327.96059460809215</v>
      </c>
      <c r="S1294" s="16">
        <v>180.68192058096642</v>
      </c>
      <c r="T1294" s="31" t="s">
        <v>487</v>
      </c>
    </row>
    <row r="1295" spans="1:20" x14ac:dyDescent="0.25">
      <c r="A1295" s="16">
        <v>1292</v>
      </c>
      <c r="B1295" s="29">
        <v>6060108.8899999997</v>
      </c>
      <c r="C1295" s="29">
        <v>584185.5</v>
      </c>
      <c r="D1295" s="27" t="s">
        <v>424</v>
      </c>
      <c r="E1295" s="15">
        <v>42901</v>
      </c>
      <c r="F1295" s="16" t="s">
        <v>32</v>
      </c>
      <c r="G1295" s="19" t="s">
        <v>56</v>
      </c>
      <c r="H1295" s="16" t="s">
        <v>473</v>
      </c>
      <c r="I1295" s="16" t="s">
        <v>32</v>
      </c>
      <c r="J1295" s="16" t="s">
        <v>32</v>
      </c>
      <c r="K1295" s="16" t="s">
        <v>32</v>
      </c>
      <c r="L1295" s="16" t="s">
        <v>32</v>
      </c>
      <c r="M1295" s="16" t="s">
        <v>32</v>
      </c>
      <c r="N1295" s="16" t="s">
        <v>32</v>
      </c>
      <c r="O1295" s="16" t="s">
        <v>32</v>
      </c>
      <c r="P1295" s="16" t="s">
        <v>32</v>
      </c>
      <c r="Q1295" s="16" t="s">
        <v>32</v>
      </c>
      <c r="R1295" s="16">
        <v>271.5408438111603</v>
      </c>
      <c r="S1295" s="16">
        <v>92.689023120183293</v>
      </c>
      <c r="T1295" s="31" t="s">
        <v>487</v>
      </c>
    </row>
    <row r="1296" spans="1:20" x14ac:dyDescent="0.25">
      <c r="A1296" s="16">
        <v>1293</v>
      </c>
      <c r="B1296" s="29">
        <v>6060252.6699999999</v>
      </c>
      <c r="C1296" s="29">
        <v>584166.07999999996</v>
      </c>
      <c r="D1296" s="27" t="s">
        <v>424</v>
      </c>
      <c r="E1296" s="15">
        <v>42901</v>
      </c>
      <c r="F1296" s="16" t="s">
        <v>32</v>
      </c>
      <c r="G1296" s="19" t="s">
        <v>56</v>
      </c>
      <c r="H1296" s="16" t="s">
        <v>473</v>
      </c>
      <c r="I1296" s="16" t="s">
        <v>32</v>
      </c>
      <c r="J1296" s="16" t="s">
        <v>32</v>
      </c>
      <c r="K1296" s="16" t="s">
        <v>32</v>
      </c>
      <c r="L1296" s="16" t="s">
        <v>32</v>
      </c>
      <c r="M1296" s="16" t="s">
        <v>32</v>
      </c>
      <c r="N1296" s="16" t="s">
        <v>32</v>
      </c>
      <c r="O1296" s="16" t="s">
        <v>32</v>
      </c>
      <c r="P1296" s="16" t="s">
        <v>32</v>
      </c>
      <c r="Q1296" s="16" t="s">
        <v>32</v>
      </c>
      <c r="R1296" s="16">
        <v>251.20840851662859</v>
      </c>
      <c r="S1296" s="16">
        <v>85.278255354051694</v>
      </c>
      <c r="T1296" s="31" t="s">
        <v>487</v>
      </c>
    </row>
    <row r="1297" spans="1:20" x14ac:dyDescent="0.25">
      <c r="A1297" s="16">
        <v>1294</v>
      </c>
      <c r="B1297" s="29">
        <v>6060409.6200000001</v>
      </c>
      <c r="C1297" s="29">
        <v>584181.68999999994</v>
      </c>
      <c r="D1297" s="27" t="s">
        <v>424</v>
      </c>
      <c r="E1297" s="15">
        <v>42901</v>
      </c>
      <c r="F1297" s="16" t="s">
        <v>32</v>
      </c>
      <c r="G1297" s="19" t="s">
        <v>56</v>
      </c>
      <c r="H1297" s="16" t="s">
        <v>473</v>
      </c>
      <c r="I1297" s="16" t="s">
        <v>32</v>
      </c>
      <c r="J1297" s="16" t="s">
        <v>32</v>
      </c>
      <c r="K1297" s="16" t="s">
        <v>32</v>
      </c>
      <c r="L1297" s="16" t="s">
        <v>32</v>
      </c>
      <c r="M1297" s="16" t="s">
        <v>32</v>
      </c>
      <c r="N1297" s="16" t="s">
        <v>32</v>
      </c>
      <c r="O1297" s="16" t="s">
        <v>32</v>
      </c>
      <c r="P1297" s="16" t="s">
        <v>32</v>
      </c>
      <c r="Q1297" s="16" t="s">
        <v>32</v>
      </c>
      <c r="R1297" s="16">
        <v>192.448981811962</v>
      </c>
      <c r="S1297" s="16">
        <v>55.43204777413797</v>
      </c>
      <c r="T1297" s="31" t="s">
        <v>487</v>
      </c>
    </row>
    <row r="1298" spans="1:20" x14ac:dyDescent="0.25">
      <c r="A1298" s="16">
        <v>1295</v>
      </c>
      <c r="B1298" s="29">
        <v>6060550.6399999997</v>
      </c>
      <c r="C1298" s="29">
        <v>584231.04</v>
      </c>
      <c r="D1298" s="27" t="s">
        <v>424</v>
      </c>
      <c r="E1298" s="15">
        <v>42901</v>
      </c>
      <c r="F1298" s="16" t="s">
        <v>32</v>
      </c>
      <c r="G1298" s="19" t="s">
        <v>56</v>
      </c>
      <c r="H1298" s="16" t="s">
        <v>473</v>
      </c>
      <c r="I1298" s="16" t="s">
        <v>32</v>
      </c>
      <c r="J1298" s="16" t="s">
        <v>32</v>
      </c>
      <c r="K1298" s="16" t="s">
        <v>32</v>
      </c>
      <c r="L1298" s="16" t="s">
        <v>32</v>
      </c>
      <c r="M1298" s="16" t="s">
        <v>32</v>
      </c>
      <c r="N1298" s="16" t="s">
        <v>32</v>
      </c>
      <c r="O1298" s="16" t="s">
        <v>32</v>
      </c>
      <c r="P1298" s="16" t="s">
        <v>32</v>
      </c>
      <c r="Q1298" s="16" t="s">
        <v>32</v>
      </c>
      <c r="R1298" s="16">
        <v>229.04296070633785</v>
      </c>
      <c r="S1298" s="16">
        <v>80.078361734902231</v>
      </c>
      <c r="T1298" s="31" t="s">
        <v>487</v>
      </c>
    </row>
    <row r="1299" spans="1:20" x14ac:dyDescent="0.25">
      <c r="A1299" s="16">
        <v>1296</v>
      </c>
      <c r="B1299" s="29">
        <v>6060677.1500000004</v>
      </c>
      <c r="C1299" s="29">
        <v>584293.15</v>
      </c>
      <c r="D1299" s="27" t="s">
        <v>424</v>
      </c>
      <c r="E1299" s="15">
        <v>42901</v>
      </c>
      <c r="F1299" s="16" t="s">
        <v>32</v>
      </c>
      <c r="G1299" s="19" t="s">
        <v>56</v>
      </c>
      <c r="H1299" s="16" t="s">
        <v>473</v>
      </c>
      <c r="I1299" s="16" t="s">
        <v>32</v>
      </c>
      <c r="J1299" s="16" t="s">
        <v>32</v>
      </c>
      <c r="K1299" s="16" t="s">
        <v>32</v>
      </c>
      <c r="L1299" s="16" t="s">
        <v>32</v>
      </c>
      <c r="M1299" s="16" t="s">
        <v>32</v>
      </c>
      <c r="N1299" s="16" t="s">
        <v>32</v>
      </c>
      <c r="O1299" s="16" t="s">
        <v>32</v>
      </c>
      <c r="P1299" s="16" t="s">
        <v>32</v>
      </c>
      <c r="Q1299" s="16" t="s">
        <v>32</v>
      </c>
      <c r="R1299" s="16">
        <v>222.91387854667408</v>
      </c>
      <c r="S1299" s="16">
        <v>93.084004752797682</v>
      </c>
      <c r="T1299" s="31" t="s">
        <v>487</v>
      </c>
    </row>
    <row r="1300" spans="1:20" x14ac:dyDescent="0.25">
      <c r="A1300" s="16">
        <v>1297</v>
      </c>
      <c r="B1300" s="29">
        <v>6060775.1200000001</v>
      </c>
      <c r="C1300" s="29">
        <v>584369.91</v>
      </c>
      <c r="D1300" s="27" t="s">
        <v>424</v>
      </c>
      <c r="E1300" s="15">
        <v>42901</v>
      </c>
      <c r="F1300" s="16" t="s">
        <v>32</v>
      </c>
      <c r="G1300" s="19" t="s">
        <v>56</v>
      </c>
      <c r="H1300" s="16" t="s">
        <v>473</v>
      </c>
      <c r="I1300" s="16" t="s">
        <v>32</v>
      </c>
      <c r="J1300" s="16" t="s">
        <v>32</v>
      </c>
      <c r="K1300" s="16" t="s">
        <v>32</v>
      </c>
      <c r="L1300" s="16" t="s">
        <v>32</v>
      </c>
      <c r="M1300" s="16" t="s">
        <v>32</v>
      </c>
      <c r="N1300" s="16" t="s">
        <v>32</v>
      </c>
      <c r="O1300" s="16" t="s">
        <v>32</v>
      </c>
      <c r="P1300" s="16" t="s">
        <v>32</v>
      </c>
      <c r="Q1300" s="16" t="s">
        <v>32</v>
      </c>
      <c r="R1300" s="16">
        <v>197.83133107960924</v>
      </c>
      <c r="S1300" s="16">
        <v>87.605686492367923</v>
      </c>
      <c r="T1300" s="31" t="s">
        <v>487</v>
      </c>
    </row>
    <row r="1301" spans="1:20" x14ac:dyDescent="0.25">
      <c r="A1301" s="16">
        <v>1298</v>
      </c>
      <c r="B1301" s="29">
        <v>6060797.04</v>
      </c>
      <c r="C1301" s="29">
        <v>584282.57999999996</v>
      </c>
      <c r="D1301" s="27" t="s">
        <v>424</v>
      </c>
      <c r="E1301" s="15">
        <v>42901</v>
      </c>
      <c r="F1301" s="16" t="s">
        <v>32</v>
      </c>
      <c r="G1301" s="19" t="s">
        <v>56</v>
      </c>
      <c r="H1301" s="16" t="s">
        <v>488</v>
      </c>
      <c r="I1301" s="16" t="s">
        <v>32</v>
      </c>
      <c r="J1301" s="16" t="s">
        <v>32</v>
      </c>
      <c r="K1301" s="16" t="s">
        <v>32</v>
      </c>
      <c r="L1301" s="16" t="s">
        <v>32</v>
      </c>
      <c r="M1301" s="16" t="s">
        <v>32</v>
      </c>
      <c r="N1301" s="16" t="s">
        <v>32</v>
      </c>
      <c r="O1301" s="16" t="s">
        <v>32</v>
      </c>
      <c r="P1301" s="16" t="s">
        <v>32</v>
      </c>
      <c r="Q1301" s="16" t="s">
        <v>32</v>
      </c>
      <c r="R1301" s="16">
        <v>117.80966906987967</v>
      </c>
      <c r="S1301" s="16">
        <v>38.588219050209695</v>
      </c>
      <c r="T1301" s="31" t="s">
        <v>487</v>
      </c>
    </row>
    <row r="1302" spans="1:20" x14ac:dyDescent="0.25">
      <c r="A1302" s="16">
        <v>1299</v>
      </c>
      <c r="B1302" s="29">
        <v>6060678.5099999998</v>
      </c>
      <c r="C1302" s="29">
        <v>584247.02</v>
      </c>
      <c r="D1302" s="27" t="s">
        <v>424</v>
      </c>
      <c r="E1302" s="15">
        <v>42901</v>
      </c>
      <c r="F1302" s="16" t="s">
        <v>32</v>
      </c>
      <c r="G1302" s="19" t="s">
        <v>56</v>
      </c>
      <c r="H1302" s="16" t="s">
        <v>488</v>
      </c>
      <c r="I1302" s="16" t="s">
        <v>32</v>
      </c>
      <c r="J1302" s="16" t="s">
        <v>32</v>
      </c>
      <c r="K1302" s="16" t="s">
        <v>32</v>
      </c>
      <c r="L1302" s="16" t="s">
        <v>32</v>
      </c>
      <c r="M1302" s="16" t="s">
        <v>32</v>
      </c>
      <c r="N1302" s="16" t="s">
        <v>32</v>
      </c>
      <c r="O1302" s="16" t="s">
        <v>32</v>
      </c>
      <c r="P1302" s="16" t="s">
        <v>32</v>
      </c>
      <c r="Q1302" s="16" t="s">
        <v>32</v>
      </c>
      <c r="R1302" s="16">
        <v>205.08076826294021</v>
      </c>
      <c r="S1302" s="16">
        <v>102.49699399746267</v>
      </c>
      <c r="T1302" s="31" t="s">
        <v>487</v>
      </c>
    </row>
    <row r="1303" spans="1:20" x14ac:dyDescent="0.25">
      <c r="A1303" s="16">
        <v>1300</v>
      </c>
      <c r="B1303" s="29">
        <v>6060508.5099999998</v>
      </c>
      <c r="C1303" s="29">
        <v>584207.67000000004</v>
      </c>
      <c r="D1303" s="27" t="s">
        <v>424</v>
      </c>
      <c r="E1303" s="15">
        <v>42901</v>
      </c>
      <c r="F1303" s="16" t="s">
        <v>32</v>
      </c>
      <c r="G1303" s="19" t="s">
        <v>56</v>
      </c>
      <c r="H1303" s="16" t="s">
        <v>488</v>
      </c>
      <c r="I1303" s="16" t="s">
        <v>32</v>
      </c>
      <c r="J1303" s="16" t="s">
        <v>32</v>
      </c>
      <c r="K1303" s="16" t="s">
        <v>32</v>
      </c>
      <c r="L1303" s="16" t="s">
        <v>32</v>
      </c>
      <c r="M1303" s="16" t="s">
        <v>32</v>
      </c>
      <c r="N1303" s="16" t="s">
        <v>32</v>
      </c>
      <c r="O1303" s="16" t="s">
        <v>32</v>
      </c>
      <c r="P1303" s="16" t="s">
        <v>32</v>
      </c>
      <c r="Q1303" s="16" t="s">
        <v>32</v>
      </c>
      <c r="R1303" s="16">
        <v>210.7153613244204</v>
      </c>
      <c r="S1303" s="16">
        <v>80.889838091242709</v>
      </c>
      <c r="T1303" s="31" t="s">
        <v>487</v>
      </c>
    </row>
    <row r="1304" spans="1:20" x14ac:dyDescent="0.25">
      <c r="A1304" s="16">
        <v>1301</v>
      </c>
      <c r="B1304" s="29">
        <v>6060387.5800000001</v>
      </c>
      <c r="C1304" s="29">
        <v>584162.94999999995</v>
      </c>
      <c r="D1304" s="27" t="s">
        <v>424</v>
      </c>
      <c r="E1304" s="15">
        <v>42901</v>
      </c>
      <c r="F1304" s="16" t="s">
        <v>32</v>
      </c>
      <c r="G1304" s="19" t="s">
        <v>56</v>
      </c>
      <c r="H1304" s="16" t="s">
        <v>488</v>
      </c>
      <c r="I1304" s="16" t="s">
        <v>32</v>
      </c>
      <c r="J1304" s="16" t="s">
        <v>32</v>
      </c>
      <c r="K1304" s="16" t="s">
        <v>32</v>
      </c>
      <c r="L1304" s="16" t="s">
        <v>32</v>
      </c>
      <c r="M1304" s="16" t="s">
        <v>32</v>
      </c>
      <c r="N1304" s="16" t="s">
        <v>32</v>
      </c>
      <c r="O1304" s="16" t="s">
        <v>32</v>
      </c>
      <c r="P1304" s="16" t="s">
        <v>32</v>
      </c>
      <c r="Q1304" s="16" t="s">
        <v>32</v>
      </c>
      <c r="R1304" s="16">
        <v>224.18767213836938</v>
      </c>
      <c r="S1304" s="16">
        <v>92.689023120183293</v>
      </c>
      <c r="T1304" s="31" t="s">
        <v>487</v>
      </c>
    </row>
    <row r="1305" spans="1:20" x14ac:dyDescent="0.25">
      <c r="A1305" s="16">
        <v>1302</v>
      </c>
      <c r="B1305" s="29">
        <v>6060243.6900000004</v>
      </c>
      <c r="C1305" s="29">
        <v>584154.31000000006</v>
      </c>
      <c r="D1305" s="27" t="s">
        <v>424</v>
      </c>
      <c r="E1305" s="15">
        <v>42901</v>
      </c>
      <c r="F1305" s="16" t="s">
        <v>32</v>
      </c>
      <c r="G1305" s="19" t="s">
        <v>56</v>
      </c>
      <c r="H1305" s="16" t="s">
        <v>488</v>
      </c>
      <c r="I1305" s="16" t="s">
        <v>32</v>
      </c>
      <c r="J1305" s="16" t="s">
        <v>32</v>
      </c>
      <c r="K1305" s="16" t="s">
        <v>32</v>
      </c>
      <c r="L1305" s="16" t="s">
        <v>32</v>
      </c>
      <c r="M1305" s="16" t="s">
        <v>32</v>
      </c>
      <c r="N1305" s="16" t="s">
        <v>32</v>
      </c>
      <c r="O1305" s="16" t="s">
        <v>32</v>
      </c>
      <c r="P1305" s="16" t="s">
        <v>32</v>
      </c>
      <c r="Q1305" s="16" t="s">
        <v>32</v>
      </c>
      <c r="R1305" s="16">
        <v>290.77806980323157</v>
      </c>
      <c r="S1305" s="16">
        <v>144.76150801916268</v>
      </c>
      <c r="T1305" s="31" t="s">
        <v>487</v>
      </c>
    </row>
    <row r="1306" spans="1:20" x14ac:dyDescent="0.25">
      <c r="A1306" s="16">
        <v>1303</v>
      </c>
      <c r="B1306" s="29">
        <v>6060091.4699999997</v>
      </c>
      <c r="C1306" s="29">
        <v>584175.31000000006</v>
      </c>
      <c r="D1306" s="27" t="s">
        <v>424</v>
      </c>
      <c r="E1306" s="15">
        <v>42901</v>
      </c>
      <c r="F1306" s="16" t="s">
        <v>32</v>
      </c>
      <c r="G1306" s="19" t="s">
        <v>56</v>
      </c>
      <c r="H1306" s="16" t="s">
        <v>488</v>
      </c>
      <c r="I1306" s="16" t="s">
        <v>32</v>
      </c>
      <c r="J1306" s="16" t="s">
        <v>32</v>
      </c>
      <c r="K1306" s="16" t="s">
        <v>32</v>
      </c>
      <c r="L1306" s="16" t="s">
        <v>32</v>
      </c>
      <c r="M1306" s="16" t="s">
        <v>32</v>
      </c>
      <c r="N1306" s="16" t="s">
        <v>32</v>
      </c>
      <c r="O1306" s="16" t="s">
        <v>32</v>
      </c>
      <c r="P1306" s="16" t="s">
        <v>32</v>
      </c>
      <c r="Q1306" s="16" t="s">
        <v>32</v>
      </c>
      <c r="R1306" s="16">
        <v>217.65281756734029</v>
      </c>
      <c r="S1306" s="16">
        <v>94.504582819340953</v>
      </c>
      <c r="T1306" s="31" t="s">
        <v>487</v>
      </c>
    </row>
    <row r="1307" spans="1:20" x14ac:dyDescent="0.25">
      <c r="A1307" s="16">
        <v>1304</v>
      </c>
      <c r="B1307" s="29">
        <v>6059940.8300000001</v>
      </c>
      <c r="C1307" s="29">
        <v>584210.64</v>
      </c>
      <c r="D1307" s="27" t="s">
        <v>424</v>
      </c>
      <c r="E1307" s="15">
        <v>42901</v>
      </c>
      <c r="F1307" s="16" t="s">
        <v>32</v>
      </c>
      <c r="G1307" s="19" t="s">
        <v>56</v>
      </c>
      <c r="H1307" s="16" t="s">
        <v>488</v>
      </c>
      <c r="I1307" s="16" t="s">
        <v>32</v>
      </c>
      <c r="J1307" s="16" t="s">
        <v>32</v>
      </c>
      <c r="K1307" s="16" t="s">
        <v>32</v>
      </c>
      <c r="L1307" s="16" t="s">
        <v>32</v>
      </c>
      <c r="M1307" s="16" t="s">
        <v>32</v>
      </c>
      <c r="N1307" s="16" t="s">
        <v>32</v>
      </c>
      <c r="O1307" s="16" t="s">
        <v>32</v>
      </c>
      <c r="P1307" s="16" t="s">
        <v>32</v>
      </c>
      <c r="Q1307" s="16" t="s">
        <v>32</v>
      </c>
      <c r="R1307" s="16">
        <v>222.59768864802632</v>
      </c>
      <c r="S1307" s="16">
        <v>80.41912072100817</v>
      </c>
      <c r="T1307" s="31" t="s">
        <v>487</v>
      </c>
    </row>
    <row r="1308" spans="1:20" x14ac:dyDescent="0.25">
      <c r="A1308" s="16">
        <v>1305</v>
      </c>
      <c r="B1308" s="29">
        <v>6059797.0899999999</v>
      </c>
      <c r="C1308" s="29">
        <v>584197.71</v>
      </c>
      <c r="D1308" s="27" t="s">
        <v>424</v>
      </c>
      <c r="E1308" s="15">
        <v>42901</v>
      </c>
      <c r="F1308" s="16" t="s">
        <v>32</v>
      </c>
      <c r="G1308" s="19" t="s">
        <v>56</v>
      </c>
      <c r="H1308" s="16" t="s">
        <v>488</v>
      </c>
      <c r="I1308" s="16" t="s">
        <v>32</v>
      </c>
      <c r="J1308" s="16" t="s">
        <v>32</v>
      </c>
      <c r="K1308" s="16" t="s">
        <v>32</v>
      </c>
      <c r="L1308" s="16" t="s">
        <v>32</v>
      </c>
      <c r="M1308" s="16" t="s">
        <v>32</v>
      </c>
      <c r="N1308" s="16" t="s">
        <v>32</v>
      </c>
      <c r="O1308" s="16" t="s">
        <v>32</v>
      </c>
      <c r="P1308" s="16" t="s">
        <v>32</v>
      </c>
      <c r="Q1308" s="16" t="s">
        <v>32</v>
      </c>
      <c r="R1308" s="16">
        <v>204.66096811501799</v>
      </c>
      <c r="S1308" s="16">
        <v>75.918446839582614</v>
      </c>
      <c r="T1308" s="31" t="s">
        <v>487</v>
      </c>
    </row>
    <row r="1309" spans="1:20" x14ac:dyDescent="0.25">
      <c r="A1309" s="16">
        <v>1306</v>
      </c>
      <c r="B1309" s="19">
        <v>6062954.5999999996</v>
      </c>
      <c r="C1309" s="19">
        <v>583642.69999999995</v>
      </c>
      <c r="D1309" s="27" t="s">
        <v>424</v>
      </c>
      <c r="E1309" s="15">
        <v>42899</v>
      </c>
      <c r="F1309" s="16" t="s">
        <v>32</v>
      </c>
      <c r="G1309" s="19" t="s">
        <v>56</v>
      </c>
      <c r="H1309" s="16" t="s">
        <v>489</v>
      </c>
      <c r="I1309" s="16" t="s">
        <v>32</v>
      </c>
      <c r="J1309" s="16" t="s">
        <v>32</v>
      </c>
      <c r="K1309" s="16" t="s">
        <v>32</v>
      </c>
      <c r="L1309" s="16" t="s">
        <v>32</v>
      </c>
      <c r="M1309" s="16" t="s">
        <v>32</v>
      </c>
      <c r="N1309" s="16" t="s">
        <v>32</v>
      </c>
      <c r="O1309" s="16" t="s">
        <v>32</v>
      </c>
      <c r="P1309" s="16" t="s">
        <v>32</v>
      </c>
      <c r="Q1309" s="16" t="s">
        <v>32</v>
      </c>
      <c r="R1309" s="16">
        <v>401.68256278143866</v>
      </c>
      <c r="S1309" s="16">
        <v>74.106615737251076</v>
      </c>
      <c r="T1309" s="31" t="s">
        <v>490</v>
      </c>
    </row>
    <row r="1310" spans="1:20" x14ac:dyDescent="0.25">
      <c r="A1310" s="16">
        <v>1307</v>
      </c>
      <c r="B1310" s="19">
        <v>6062897.9299999997</v>
      </c>
      <c r="C1310" s="19">
        <v>583515.56000000006</v>
      </c>
      <c r="D1310" s="27" t="s">
        <v>424</v>
      </c>
      <c r="E1310" s="15">
        <v>42899</v>
      </c>
      <c r="F1310" s="16" t="s">
        <v>32</v>
      </c>
      <c r="G1310" s="19" t="s">
        <v>56</v>
      </c>
      <c r="H1310" s="16" t="s">
        <v>489</v>
      </c>
      <c r="I1310" s="16" t="s">
        <v>32</v>
      </c>
      <c r="J1310" s="16" t="s">
        <v>32</v>
      </c>
      <c r="K1310" s="16" t="s">
        <v>32</v>
      </c>
      <c r="L1310" s="16" t="s">
        <v>32</v>
      </c>
      <c r="M1310" s="16" t="s">
        <v>32</v>
      </c>
      <c r="N1310" s="16" t="s">
        <v>32</v>
      </c>
      <c r="O1310" s="16" t="s">
        <v>32</v>
      </c>
      <c r="P1310" s="16" t="s">
        <v>32</v>
      </c>
      <c r="Q1310" s="16" t="s">
        <v>32</v>
      </c>
      <c r="R1310" s="16">
        <v>433.18336410596135</v>
      </c>
      <c r="S1310" s="16">
        <v>90.19778309063247</v>
      </c>
      <c r="T1310" s="31" t="s">
        <v>490</v>
      </c>
    </row>
    <row r="1311" spans="1:20" x14ac:dyDescent="0.25">
      <c r="A1311" s="16">
        <v>1308</v>
      </c>
      <c r="B1311" s="19">
        <v>6062870.6399999997</v>
      </c>
      <c r="C1311" s="19">
        <v>583366.69999999995</v>
      </c>
      <c r="D1311" s="27" t="s">
        <v>424</v>
      </c>
      <c r="E1311" s="15">
        <v>42899</v>
      </c>
      <c r="F1311" s="16" t="s">
        <v>32</v>
      </c>
      <c r="G1311" s="19" t="s">
        <v>56</v>
      </c>
      <c r="H1311" s="16" t="s">
        <v>489</v>
      </c>
      <c r="I1311" s="16" t="s">
        <v>32</v>
      </c>
      <c r="J1311" s="16" t="s">
        <v>32</v>
      </c>
      <c r="K1311" s="16" t="s">
        <v>32</v>
      </c>
      <c r="L1311" s="16" t="s">
        <v>32</v>
      </c>
      <c r="M1311" s="16" t="s">
        <v>32</v>
      </c>
      <c r="N1311" s="16" t="s">
        <v>32</v>
      </c>
      <c r="O1311" s="16" t="s">
        <v>32</v>
      </c>
      <c r="P1311" s="16" t="s">
        <v>32</v>
      </c>
      <c r="Q1311" s="16" t="s">
        <v>32</v>
      </c>
      <c r="R1311" s="16">
        <v>333.24775578904541</v>
      </c>
      <c r="S1311" s="16">
        <v>64.298387183791391</v>
      </c>
      <c r="T1311" s="31" t="s">
        <v>490</v>
      </c>
    </row>
    <row r="1312" spans="1:20" x14ac:dyDescent="0.25">
      <c r="A1312" s="16">
        <v>1309</v>
      </c>
      <c r="B1312" s="19">
        <v>6062835.8799999999</v>
      </c>
      <c r="C1312" s="19">
        <v>583220.29</v>
      </c>
      <c r="D1312" s="27" t="s">
        <v>424</v>
      </c>
      <c r="E1312" s="15">
        <v>42899</v>
      </c>
      <c r="F1312" s="16" t="s">
        <v>32</v>
      </c>
      <c r="G1312" s="19" t="s">
        <v>56</v>
      </c>
      <c r="H1312" s="16" t="s">
        <v>489</v>
      </c>
      <c r="I1312" s="16" t="s">
        <v>32</v>
      </c>
      <c r="J1312" s="16" t="s">
        <v>32</v>
      </c>
      <c r="K1312" s="16" t="s">
        <v>32</v>
      </c>
      <c r="L1312" s="16" t="s">
        <v>32</v>
      </c>
      <c r="M1312" s="16" t="s">
        <v>32</v>
      </c>
      <c r="N1312" s="16" t="s">
        <v>32</v>
      </c>
      <c r="O1312" s="16" t="s">
        <v>32</v>
      </c>
      <c r="P1312" s="16" t="s">
        <v>32</v>
      </c>
      <c r="Q1312" s="16" t="s">
        <v>32</v>
      </c>
      <c r="R1312" s="16">
        <v>395.17118349807572</v>
      </c>
      <c r="S1312" s="16">
        <v>71.825129775335242</v>
      </c>
      <c r="T1312" s="31" t="s">
        <v>490</v>
      </c>
    </row>
    <row r="1313" spans="1:20" x14ac:dyDescent="0.25">
      <c r="A1313" s="16">
        <v>1310</v>
      </c>
      <c r="B1313" s="19">
        <v>6062812.46</v>
      </c>
      <c r="C1313" s="19">
        <v>583073.97</v>
      </c>
      <c r="D1313" s="27" t="s">
        <v>424</v>
      </c>
      <c r="E1313" s="15">
        <v>42899</v>
      </c>
      <c r="F1313" s="16" t="s">
        <v>32</v>
      </c>
      <c r="G1313" s="19" t="s">
        <v>56</v>
      </c>
      <c r="H1313" s="16" t="s">
        <v>489</v>
      </c>
      <c r="I1313" s="16" t="s">
        <v>32</v>
      </c>
      <c r="J1313" s="16" t="s">
        <v>32</v>
      </c>
      <c r="K1313" s="16" t="s">
        <v>32</v>
      </c>
      <c r="L1313" s="16" t="s">
        <v>32</v>
      </c>
      <c r="M1313" s="16" t="s">
        <v>32</v>
      </c>
      <c r="N1313" s="16" t="s">
        <v>32</v>
      </c>
      <c r="O1313" s="16" t="s">
        <v>32</v>
      </c>
      <c r="P1313" s="16" t="s">
        <v>32</v>
      </c>
      <c r="Q1313" s="16" t="s">
        <v>32</v>
      </c>
      <c r="R1313" s="16">
        <v>350.10710249659894</v>
      </c>
      <c r="S1313" s="16">
        <v>58.682895022821121</v>
      </c>
      <c r="T1313" s="31" t="s">
        <v>490</v>
      </c>
    </row>
    <row r="1314" spans="1:20" x14ac:dyDescent="0.25">
      <c r="A1314" s="16">
        <v>1311</v>
      </c>
      <c r="B1314" s="19">
        <v>6062779.4299999997</v>
      </c>
      <c r="C1314" s="19">
        <v>582926.05000000005</v>
      </c>
      <c r="D1314" s="27" t="s">
        <v>424</v>
      </c>
      <c r="E1314" s="15">
        <v>42899</v>
      </c>
      <c r="F1314" s="16" t="s">
        <v>32</v>
      </c>
      <c r="G1314" s="19" t="s">
        <v>56</v>
      </c>
      <c r="H1314" s="16" t="s">
        <v>489</v>
      </c>
      <c r="I1314" s="16" t="s">
        <v>32</v>
      </c>
      <c r="J1314" s="16" t="s">
        <v>32</v>
      </c>
      <c r="K1314" s="16" t="s">
        <v>32</v>
      </c>
      <c r="L1314" s="16" t="s">
        <v>32</v>
      </c>
      <c r="M1314" s="16" t="s">
        <v>32</v>
      </c>
      <c r="N1314" s="16" t="s">
        <v>32</v>
      </c>
      <c r="O1314" s="16" t="s">
        <v>32</v>
      </c>
      <c r="P1314" s="16" t="s">
        <v>32</v>
      </c>
      <c r="Q1314" s="16" t="s">
        <v>32</v>
      </c>
      <c r="R1314" s="16">
        <v>406.1457023678991</v>
      </c>
      <c r="S1314" s="16">
        <v>83.914844290710761</v>
      </c>
      <c r="T1314" s="31" t="s">
        <v>490</v>
      </c>
    </row>
    <row r="1315" spans="1:20" x14ac:dyDescent="0.25">
      <c r="A1315" s="16">
        <v>1312</v>
      </c>
      <c r="B1315" s="19">
        <v>6062763.3300000001</v>
      </c>
      <c r="C1315" s="19">
        <v>582781.51</v>
      </c>
      <c r="D1315" s="27" t="s">
        <v>424</v>
      </c>
      <c r="E1315" s="15">
        <v>42899</v>
      </c>
      <c r="F1315" s="16" t="s">
        <v>32</v>
      </c>
      <c r="G1315" s="19" t="s">
        <v>56</v>
      </c>
      <c r="H1315" s="16" t="s">
        <v>489</v>
      </c>
      <c r="I1315" s="16" t="s">
        <v>32</v>
      </c>
      <c r="J1315" s="16" t="s">
        <v>32</v>
      </c>
      <c r="K1315" s="16" t="s">
        <v>32</v>
      </c>
      <c r="L1315" s="16" t="s">
        <v>32</v>
      </c>
      <c r="M1315" s="16" t="s">
        <v>32</v>
      </c>
      <c r="N1315" s="16" t="s">
        <v>32</v>
      </c>
      <c r="O1315" s="16" t="s">
        <v>32</v>
      </c>
      <c r="P1315" s="16" t="s">
        <v>32</v>
      </c>
      <c r="Q1315" s="16" t="s">
        <v>32</v>
      </c>
      <c r="R1315" s="16">
        <v>374.37270015607174</v>
      </c>
      <c r="S1315" s="16">
        <v>68.560351149183603</v>
      </c>
      <c r="T1315" s="31" t="s">
        <v>490</v>
      </c>
    </row>
    <row r="1316" spans="1:20" x14ac:dyDescent="0.25">
      <c r="A1316" s="16">
        <v>1313</v>
      </c>
      <c r="B1316" s="19">
        <v>6062794.0700000003</v>
      </c>
      <c r="C1316" s="19">
        <v>582640.81000000006</v>
      </c>
      <c r="D1316" s="27" t="s">
        <v>424</v>
      </c>
      <c r="E1316" s="15">
        <v>42899</v>
      </c>
      <c r="F1316" s="16" t="s">
        <v>32</v>
      </c>
      <c r="G1316" s="19" t="s">
        <v>56</v>
      </c>
      <c r="H1316" s="16" t="s">
        <v>489</v>
      </c>
      <c r="I1316" s="16" t="s">
        <v>32</v>
      </c>
      <c r="J1316" s="16" t="s">
        <v>32</v>
      </c>
      <c r="K1316" s="16" t="s">
        <v>32</v>
      </c>
      <c r="L1316" s="16" t="s">
        <v>32</v>
      </c>
      <c r="M1316" s="16" t="s">
        <v>32</v>
      </c>
      <c r="N1316" s="16" t="s">
        <v>32</v>
      </c>
      <c r="O1316" s="16" t="s">
        <v>32</v>
      </c>
      <c r="P1316" s="16" t="s">
        <v>32</v>
      </c>
      <c r="Q1316" s="16" t="s">
        <v>32</v>
      </c>
      <c r="R1316" s="16">
        <v>385.16642476374608</v>
      </c>
      <c r="S1316" s="16">
        <v>79.21853146638469</v>
      </c>
      <c r="T1316" s="31" t="s">
        <v>490</v>
      </c>
    </row>
    <row r="1317" spans="1:20" x14ac:dyDescent="0.25">
      <c r="A1317" s="16">
        <v>1314</v>
      </c>
      <c r="B1317" s="16">
        <v>6062772</v>
      </c>
      <c r="C1317" s="16">
        <v>582665.12</v>
      </c>
      <c r="D1317" s="27" t="s">
        <v>424</v>
      </c>
      <c r="E1317" s="15">
        <v>42899</v>
      </c>
      <c r="F1317" s="16" t="s">
        <v>32</v>
      </c>
      <c r="G1317" s="19" t="s">
        <v>56</v>
      </c>
      <c r="H1317" s="16" t="s">
        <v>491</v>
      </c>
      <c r="I1317" s="16" t="s">
        <v>32</v>
      </c>
      <c r="J1317" s="16" t="s">
        <v>32</v>
      </c>
      <c r="K1317" s="16" t="s">
        <v>32</v>
      </c>
      <c r="L1317" s="16" t="s">
        <v>32</v>
      </c>
      <c r="M1317" s="16" t="s">
        <v>32</v>
      </c>
      <c r="N1317" s="16" t="s">
        <v>32</v>
      </c>
      <c r="O1317" s="16" t="s">
        <v>32</v>
      </c>
      <c r="P1317" s="16" t="s">
        <v>32</v>
      </c>
      <c r="Q1317" s="16" t="s">
        <v>32</v>
      </c>
      <c r="R1317" s="16">
        <v>415.03594363037757</v>
      </c>
      <c r="S1317" s="16">
        <v>76.98123508591128</v>
      </c>
      <c r="T1317" s="31" t="s">
        <v>490</v>
      </c>
    </row>
    <row r="1318" spans="1:20" x14ac:dyDescent="0.25">
      <c r="A1318" s="16">
        <v>1315</v>
      </c>
      <c r="B1318" s="16">
        <v>6062744.4100000001</v>
      </c>
      <c r="C1318" s="16">
        <v>582795.21</v>
      </c>
      <c r="D1318" s="27" t="s">
        <v>424</v>
      </c>
      <c r="E1318" s="15">
        <v>42899</v>
      </c>
      <c r="F1318" s="16" t="s">
        <v>32</v>
      </c>
      <c r="G1318" s="19" t="s">
        <v>56</v>
      </c>
      <c r="H1318" s="16" t="s">
        <v>491</v>
      </c>
      <c r="I1318" s="16" t="s">
        <v>32</v>
      </c>
      <c r="J1318" s="16" t="s">
        <v>32</v>
      </c>
      <c r="K1318" s="16" t="s">
        <v>32</v>
      </c>
      <c r="L1318" s="16" t="s">
        <v>32</v>
      </c>
      <c r="M1318" s="16" t="s">
        <v>32</v>
      </c>
      <c r="N1318" s="16" t="s">
        <v>32</v>
      </c>
      <c r="O1318" s="16" t="s">
        <v>32</v>
      </c>
      <c r="P1318" s="16" t="s">
        <v>32</v>
      </c>
      <c r="Q1318" s="16" t="s">
        <v>32</v>
      </c>
      <c r="R1318" s="16">
        <v>502.31993847391402</v>
      </c>
      <c r="S1318" s="16">
        <v>105.02320866048279</v>
      </c>
      <c r="T1318" s="31" t="s">
        <v>490</v>
      </c>
    </row>
    <row r="1319" spans="1:20" x14ac:dyDescent="0.25">
      <c r="A1319" s="16">
        <v>1316</v>
      </c>
      <c r="B1319" s="16">
        <v>6062771.8099999996</v>
      </c>
      <c r="C1319" s="16">
        <v>582949.41</v>
      </c>
      <c r="D1319" s="27" t="s">
        <v>424</v>
      </c>
      <c r="E1319" s="15">
        <v>42899</v>
      </c>
      <c r="F1319" s="16" t="s">
        <v>32</v>
      </c>
      <c r="G1319" s="19" t="s">
        <v>56</v>
      </c>
      <c r="H1319" s="16" t="s">
        <v>491</v>
      </c>
      <c r="I1319" s="16" t="s">
        <v>32</v>
      </c>
      <c r="J1319" s="16" t="s">
        <v>32</v>
      </c>
      <c r="K1319" s="16" t="s">
        <v>32</v>
      </c>
      <c r="L1319" s="16" t="s">
        <v>32</v>
      </c>
      <c r="M1319" s="16" t="s">
        <v>32</v>
      </c>
      <c r="N1319" s="16" t="s">
        <v>32</v>
      </c>
      <c r="O1319" s="16" t="s">
        <v>32</v>
      </c>
      <c r="P1319" s="16" t="s">
        <v>32</v>
      </c>
      <c r="Q1319" s="16" t="s">
        <v>32</v>
      </c>
      <c r="R1319" s="16">
        <v>306.94418086112245</v>
      </c>
      <c r="S1319" s="16">
        <v>46.688382193268183</v>
      </c>
      <c r="T1319" s="31" t="s">
        <v>490</v>
      </c>
    </row>
    <row r="1320" spans="1:20" x14ac:dyDescent="0.25">
      <c r="A1320" s="16">
        <v>1317</v>
      </c>
      <c r="B1320" s="16">
        <v>6062797.5099999998</v>
      </c>
      <c r="C1320" s="16">
        <v>583096.43000000005</v>
      </c>
      <c r="D1320" s="27" t="s">
        <v>424</v>
      </c>
      <c r="E1320" s="15">
        <v>42899</v>
      </c>
      <c r="F1320" s="16" t="s">
        <v>32</v>
      </c>
      <c r="G1320" s="19" t="s">
        <v>56</v>
      </c>
      <c r="H1320" s="16" t="s">
        <v>491</v>
      </c>
      <c r="I1320" s="16" t="s">
        <v>32</v>
      </c>
      <c r="J1320" s="16" t="s">
        <v>32</v>
      </c>
      <c r="K1320" s="16" t="s">
        <v>32</v>
      </c>
      <c r="L1320" s="16" t="s">
        <v>32</v>
      </c>
      <c r="M1320" s="16" t="s">
        <v>32</v>
      </c>
      <c r="N1320" s="16" t="s">
        <v>32</v>
      </c>
      <c r="O1320" s="16" t="s">
        <v>32</v>
      </c>
      <c r="P1320" s="16" t="s">
        <v>32</v>
      </c>
      <c r="Q1320" s="16" t="s">
        <v>32</v>
      </c>
      <c r="R1320" s="16">
        <v>359.00813052617349</v>
      </c>
      <c r="S1320" s="16">
        <v>54.33601391001956</v>
      </c>
      <c r="T1320" s="31" t="s">
        <v>490</v>
      </c>
    </row>
    <row r="1321" spans="1:20" x14ac:dyDescent="0.25">
      <c r="A1321" s="16">
        <v>1318</v>
      </c>
      <c r="B1321" s="21">
        <v>6062827</v>
      </c>
      <c r="C1321" s="21">
        <v>583242</v>
      </c>
      <c r="D1321" s="27" t="s">
        <v>424</v>
      </c>
      <c r="E1321" s="15">
        <v>42899</v>
      </c>
      <c r="F1321" s="16" t="s">
        <v>32</v>
      </c>
      <c r="G1321" s="19" t="s">
        <v>56</v>
      </c>
      <c r="H1321" s="16" t="s">
        <v>491</v>
      </c>
      <c r="I1321" s="16" t="s">
        <v>32</v>
      </c>
      <c r="J1321" s="16" t="s">
        <v>32</v>
      </c>
      <c r="K1321" s="16" t="s">
        <v>32</v>
      </c>
      <c r="L1321" s="16" t="s">
        <v>32</v>
      </c>
      <c r="M1321" s="16" t="s">
        <v>32</v>
      </c>
      <c r="N1321" s="16" t="s">
        <v>32</v>
      </c>
      <c r="O1321" s="16" t="s">
        <v>32</v>
      </c>
      <c r="P1321" s="16" t="s">
        <v>32</v>
      </c>
      <c r="Q1321" s="16" t="s">
        <v>32</v>
      </c>
      <c r="R1321" s="16">
        <v>304.11845767713044</v>
      </c>
      <c r="S1321" s="16">
        <v>47.815692240817214</v>
      </c>
      <c r="T1321" s="31" t="s">
        <v>490</v>
      </c>
    </row>
    <row r="1322" spans="1:20" x14ac:dyDescent="0.25">
      <c r="A1322" s="16">
        <v>1319</v>
      </c>
      <c r="B1322" s="16">
        <v>6062858.9900000002</v>
      </c>
      <c r="C1322" s="16">
        <v>583389.16</v>
      </c>
      <c r="D1322" s="27" t="s">
        <v>424</v>
      </c>
      <c r="E1322" s="15">
        <v>42899</v>
      </c>
      <c r="F1322" s="16" t="s">
        <v>32</v>
      </c>
      <c r="G1322" s="19" t="s">
        <v>56</v>
      </c>
      <c r="H1322" s="16" t="s">
        <v>491</v>
      </c>
      <c r="I1322" s="16" t="s">
        <v>32</v>
      </c>
      <c r="J1322" s="16" t="s">
        <v>32</v>
      </c>
      <c r="K1322" s="16" t="s">
        <v>32</v>
      </c>
      <c r="L1322" s="16" t="s">
        <v>32</v>
      </c>
      <c r="M1322" s="16" t="s">
        <v>32</v>
      </c>
      <c r="N1322" s="16" t="s">
        <v>32</v>
      </c>
      <c r="O1322" s="16" t="s">
        <v>32</v>
      </c>
      <c r="P1322" s="16" t="s">
        <v>32</v>
      </c>
      <c r="Q1322" s="16" t="s">
        <v>32</v>
      </c>
      <c r="R1322" s="16">
        <v>261.83752240567856</v>
      </c>
      <c r="S1322" s="16">
        <v>52.310552285118412</v>
      </c>
      <c r="T1322" s="31" t="s">
        <v>490</v>
      </c>
    </row>
    <row r="1323" spans="1:20" x14ac:dyDescent="0.25">
      <c r="A1323" s="16">
        <v>1320</v>
      </c>
      <c r="B1323" s="16">
        <v>6062892.9400000004</v>
      </c>
      <c r="C1323" s="16">
        <v>583538.68000000005</v>
      </c>
      <c r="D1323" s="27" t="s">
        <v>424</v>
      </c>
      <c r="E1323" s="15">
        <v>42899</v>
      </c>
      <c r="F1323" s="16" t="s">
        <v>32</v>
      </c>
      <c r="G1323" s="19" t="s">
        <v>56</v>
      </c>
      <c r="H1323" s="16" t="s">
        <v>491</v>
      </c>
      <c r="I1323" s="16" t="s">
        <v>32</v>
      </c>
      <c r="J1323" s="16" t="s">
        <v>32</v>
      </c>
      <c r="K1323" s="16" t="s">
        <v>32</v>
      </c>
      <c r="L1323" s="16" t="s">
        <v>32</v>
      </c>
      <c r="M1323" s="16" t="s">
        <v>32</v>
      </c>
      <c r="N1323" s="16" t="s">
        <v>32</v>
      </c>
      <c r="O1323" s="16" t="s">
        <v>32</v>
      </c>
      <c r="P1323" s="16" t="s">
        <v>32</v>
      </c>
      <c r="Q1323" s="16" t="s">
        <v>32</v>
      </c>
      <c r="R1323" s="16">
        <v>365.45906443807002</v>
      </c>
      <c r="S1323" s="16">
        <v>56.589496186627741</v>
      </c>
      <c r="T1323" s="31" t="s">
        <v>490</v>
      </c>
    </row>
    <row r="1324" spans="1:20" x14ac:dyDescent="0.25">
      <c r="A1324" s="16">
        <v>1321</v>
      </c>
      <c r="B1324" s="16">
        <v>6062910.5700000003</v>
      </c>
      <c r="C1324" s="16">
        <v>583686.22</v>
      </c>
      <c r="D1324" s="27" t="s">
        <v>424</v>
      </c>
      <c r="E1324" s="15">
        <v>42899</v>
      </c>
      <c r="F1324" s="16" t="s">
        <v>32</v>
      </c>
      <c r="G1324" s="19" t="s">
        <v>56</v>
      </c>
      <c r="H1324" s="16" t="s">
        <v>491</v>
      </c>
      <c r="I1324" s="16" t="s">
        <v>32</v>
      </c>
      <c r="J1324" s="16" t="s">
        <v>32</v>
      </c>
      <c r="K1324" s="16" t="s">
        <v>32</v>
      </c>
      <c r="L1324" s="16" t="s">
        <v>32</v>
      </c>
      <c r="M1324" s="16" t="s">
        <v>32</v>
      </c>
      <c r="N1324" s="16" t="s">
        <v>32</v>
      </c>
      <c r="O1324" s="16" t="s">
        <v>32</v>
      </c>
      <c r="P1324" s="16" t="s">
        <v>32</v>
      </c>
      <c r="Q1324" s="16" t="s">
        <v>32</v>
      </c>
      <c r="R1324" s="16">
        <v>357.99541365585986</v>
      </c>
      <c r="S1324" s="16">
        <v>75.855834369728271</v>
      </c>
      <c r="T1324" s="31" t="s">
        <v>490</v>
      </c>
    </row>
    <row r="1325" spans="1:20" x14ac:dyDescent="0.25">
      <c r="A1325" s="16">
        <v>1322</v>
      </c>
      <c r="B1325" s="19">
        <v>6064816.3799999999</v>
      </c>
      <c r="C1325" s="19">
        <v>591151.68999999994</v>
      </c>
      <c r="D1325" s="27" t="s">
        <v>424</v>
      </c>
      <c r="E1325" s="15">
        <v>42892</v>
      </c>
      <c r="F1325" s="16" t="s">
        <v>32</v>
      </c>
      <c r="G1325" s="19" t="s">
        <v>56</v>
      </c>
      <c r="H1325" s="16" t="s">
        <v>492</v>
      </c>
      <c r="I1325" s="16" t="s">
        <v>32</v>
      </c>
      <c r="J1325" s="16" t="s">
        <v>32</v>
      </c>
      <c r="K1325" s="16" t="s">
        <v>32</v>
      </c>
      <c r="L1325" s="16" t="s">
        <v>32</v>
      </c>
      <c r="M1325" s="16" t="s">
        <v>32</v>
      </c>
      <c r="N1325" s="16" t="s">
        <v>32</v>
      </c>
      <c r="O1325" s="16" t="s">
        <v>32</v>
      </c>
      <c r="P1325" s="16" t="s">
        <v>32</v>
      </c>
      <c r="Q1325" s="16" t="s">
        <v>32</v>
      </c>
      <c r="R1325" s="16">
        <v>-1093.9725602903013</v>
      </c>
      <c r="S1325" s="16">
        <v>126.51172940534641</v>
      </c>
      <c r="T1325" s="31" t="s">
        <v>493</v>
      </c>
    </row>
    <row r="1326" spans="1:20" x14ac:dyDescent="0.25">
      <c r="A1326" s="16">
        <v>1323</v>
      </c>
      <c r="B1326" s="19">
        <v>6064688.96</v>
      </c>
      <c r="C1326" s="19">
        <v>591236.97</v>
      </c>
      <c r="D1326" s="27" t="s">
        <v>424</v>
      </c>
      <c r="E1326" s="15">
        <v>42892</v>
      </c>
      <c r="F1326" s="16" t="s">
        <v>32</v>
      </c>
      <c r="G1326" s="19" t="s">
        <v>56</v>
      </c>
      <c r="H1326" s="16" t="s">
        <v>492</v>
      </c>
      <c r="I1326" s="16" t="s">
        <v>32</v>
      </c>
      <c r="J1326" s="16" t="s">
        <v>32</v>
      </c>
      <c r="K1326" s="16" t="s">
        <v>32</v>
      </c>
      <c r="L1326" s="16" t="s">
        <v>32</v>
      </c>
      <c r="M1326" s="16" t="s">
        <v>32</v>
      </c>
      <c r="N1326" s="16" t="s">
        <v>32</v>
      </c>
      <c r="O1326" s="16" t="s">
        <v>32</v>
      </c>
      <c r="P1326" s="16" t="s">
        <v>32</v>
      </c>
      <c r="Q1326" s="16" t="s">
        <v>32</v>
      </c>
      <c r="R1326" s="16">
        <v>-933.39925954892828</v>
      </c>
      <c r="S1326" s="16">
        <v>91.409169926119048</v>
      </c>
      <c r="T1326" s="31" t="s">
        <v>493</v>
      </c>
    </row>
    <row r="1327" spans="1:20" x14ac:dyDescent="0.25">
      <c r="A1327" s="16">
        <v>1324</v>
      </c>
      <c r="B1327" s="19">
        <v>6064555.7800000003</v>
      </c>
      <c r="C1327" s="19">
        <v>591304.81999999995</v>
      </c>
      <c r="D1327" s="27" t="s">
        <v>424</v>
      </c>
      <c r="E1327" s="15">
        <v>42892</v>
      </c>
      <c r="F1327" s="16" t="s">
        <v>32</v>
      </c>
      <c r="G1327" s="19" t="s">
        <v>56</v>
      </c>
      <c r="H1327" s="16" t="s">
        <v>492</v>
      </c>
      <c r="I1327" s="16" t="s">
        <v>32</v>
      </c>
      <c r="J1327" s="16" t="s">
        <v>32</v>
      </c>
      <c r="K1327" s="16" t="s">
        <v>32</v>
      </c>
      <c r="L1327" s="16" t="s">
        <v>32</v>
      </c>
      <c r="M1327" s="16" t="s">
        <v>32</v>
      </c>
      <c r="N1327" s="16" t="s">
        <v>32</v>
      </c>
      <c r="O1327" s="16" t="s">
        <v>32</v>
      </c>
      <c r="P1327" s="16" t="s">
        <v>32</v>
      </c>
      <c r="Q1327" s="16" t="s">
        <v>32</v>
      </c>
      <c r="R1327" s="16">
        <v>-1271.1425372288159</v>
      </c>
      <c r="S1327" s="16">
        <v>164.84855088254523</v>
      </c>
      <c r="T1327" s="31" t="s">
        <v>493</v>
      </c>
    </row>
    <row r="1328" spans="1:20" x14ac:dyDescent="0.25">
      <c r="A1328" s="16">
        <v>1325</v>
      </c>
      <c r="B1328" s="19">
        <v>6064421.2400000002</v>
      </c>
      <c r="C1328" s="19">
        <v>591366.53</v>
      </c>
      <c r="D1328" s="27" t="s">
        <v>424</v>
      </c>
      <c r="E1328" s="15">
        <v>42892</v>
      </c>
      <c r="F1328" s="16" t="s">
        <v>32</v>
      </c>
      <c r="G1328" s="19" t="s">
        <v>56</v>
      </c>
      <c r="H1328" s="16" t="s">
        <v>492</v>
      </c>
      <c r="I1328" s="16" t="s">
        <v>32</v>
      </c>
      <c r="J1328" s="16" t="s">
        <v>32</v>
      </c>
      <c r="K1328" s="16" t="s">
        <v>32</v>
      </c>
      <c r="L1328" s="16" t="s">
        <v>32</v>
      </c>
      <c r="M1328" s="16" t="s">
        <v>32</v>
      </c>
      <c r="N1328" s="16" t="s">
        <v>32</v>
      </c>
      <c r="O1328" s="16" t="s">
        <v>32</v>
      </c>
      <c r="P1328" s="16" t="s">
        <v>32</v>
      </c>
      <c r="Q1328" s="16" t="s">
        <v>32</v>
      </c>
      <c r="R1328" s="16">
        <v>-650.09222905726767</v>
      </c>
      <c r="S1328" s="16">
        <v>80.883634778818916</v>
      </c>
      <c r="T1328" s="31" t="s">
        <v>493</v>
      </c>
    </row>
    <row r="1329" spans="1:20" x14ac:dyDescent="0.25">
      <c r="A1329" s="16">
        <v>1326</v>
      </c>
      <c r="B1329" s="19">
        <v>6064271.9800000004</v>
      </c>
      <c r="C1329" s="19">
        <v>591388.91</v>
      </c>
      <c r="D1329" s="27" t="s">
        <v>424</v>
      </c>
      <c r="E1329" s="15">
        <v>42892</v>
      </c>
      <c r="F1329" s="16" t="s">
        <v>32</v>
      </c>
      <c r="G1329" s="19" t="s">
        <v>56</v>
      </c>
      <c r="H1329" s="16" t="s">
        <v>492</v>
      </c>
      <c r="I1329" s="16" t="s">
        <v>32</v>
      </c>
      <c r="J1329" s="16" t="s">
        <v>32</v>
      </c>
      <c r="K1329" s="16" t="s">
        <v>32</v>
      </c>
      <c r="L1329" s="16" t="s">
        <v>32</v>
      </c>
      <c r="M1329" s="16" t="s">
        <v>32</v>
      </c>
      <c r="N1329" s="16" t="s">
        <v>32</v>
      </c>
      <c r="O1329" s="16" t="s">
        <v>32</v>
      </c>
      <c r="P1329" s="16" t="s">
        <v>32</v>
      </c>
      <c r="Q1329" s="16" t="s">
        <v>32</v>
      </c>
      <c r="R1329" s="16">
        <v>-1224.7279168512355</v>
      </c>
      <c r="S1329" s="16">
        <v>186.15384615384616</v>
      </c>
      <c r="T1329" s="31" t="s">
        <v>493</v>
      </c>
    </row>
    <row r="1330" spans="1:20" x14ac:dyDescent="0.25">
      <c r="A1330" s="16">
        <v>1327</v>
      </c>
      <c r="B1330" s="19">
        <v>6064137.8600000003</v>
      </c>
      <c r="C1330" s="19">
        <v>591349</v>
      </c>
      <c r="D1330" s="27" t="s">
        <v>424</v>
      </c>
      <c r="E1330" s="15">
        <v>42892</v>
      </c>
      <c r="F1330" s="16" t="s">
        <v>32</v>
      </c>
      <c r="G1330" s="19" t="s">
        <v>56</v>
      </c>
      <c r="H1330" s="16" t="s">
        <v>492</v>
      </c>
      <c r="I1330" s="16" t="s">
        <v>32</v>
      </c>
      <c r="J1330" s="16" t="s">
        <v>32</v>
      </c>
      <c r="K1330" s="16" t="s">
        <v>32</v>
      </c>
      <c r="L1330" s="16" t="s">
        <v>32</v>
      </c>
      <c r="M1330" s="16" t="s">
        <v>32</v>
      </c>
      <c r="N1330" s="16" t="s">
        <v>32</v>
      </c>
      <c r="O1330" s="16" t="s">
        <v>32</v>
      </c>
      <c r="P1330" s="16" t="s">
        <v>32</v>
      </c>
      <c r="Q1330" s="16" t="s">
        <v>32</v>
      </c>
      <c r="R1330" s="16">
        <v>-1405.4254783538768</v>
      </c>
      <c r="S1330" s="16">
        <v>157.69230769230768</v>
      </c>
      <c r="T1330" s="31" t="s">
        <v>493</v>
      </c>
    </row>
    <row r="1331" spans="1:20" x14ac:dyDescent="0.25">
      <c r="A1331" s="16">
        <v>1328</v>
      </c>
      <c r="B1331" s="19">
        <v>6064011.6100000003</v>
      </c>
      <c r="C1331" s="19">
        <v>591264.44999999995</v>
      </c>
      <c r="D1331" s="27" t="s">
        <v>424</v>
      </c>
      <c r="E1331" s="15">
        <v>42892</v>
      </c>
      <c r="F1331" s="16" t="s">
        <v>32</v>
      </c>
      <c r="G1331" s="19" t="s">
        <v>56</v>
      </c>
      <c r="H1331" s="16" t="s">
        <v>492</v>
      </c>
      <c r="I1331" s="16" t="s">
        <v>32</v>
      </c>
      <c r="J1331" s="16" t="s">
        <v>32</v>
      </c>
      <c r="K1331" s="16" t="s">
        <v>32</v>
      </c>
      <c r="L1331" s="16" t="s">
        <v>32</v>
      </c>
      <c r="M1331" s="16" t="s">
        <v>32</v>
      </c>
      <c r="N1331" s="16" t="s">
        <v>32</v>
      </c>
      <c r="O1331" s="16" t="s">
        <v>32</v>
      </c>
      <c r="P1331" s="16" t="s">
        <v>32</v>
      </c>
      <c r="Q1331" s="16" t="s">
        <v>32</v>
      </c>
      <c r="R1331" s="16">
        <v>-1546.0121387278193</v>
      </c>
      <c r="S1331" s="16">
        <v>215.84854411125596</v>
      </c>
      <c r="T1331" s="31" t="s">
        <v>493</v>
      </c>
    </row>
    <row r="1332" spans="1:20" x14ac:dyDescent="0.25">
      <c r="A1332" s="16">
        <v>1329</v>
      </c>
      <c r="B1332" s="19">
        <v>6063890.8399999999</v>
      </c>
      <c r="C1332" s="19">
        <v>591178.94999999995</v>
      </c>
      <c r="D1332" s="27" t="s">
        <v>424</v>
      </c>
      <c r="E1332" s="15">
        <v>42892</v>
      </c>
      <c r="F1332" s="16" t="s">
        <v>32</v>
      </c>
      <c r="G1332" s="19" t="s">
        <v>56</v>
      </c>
      <c r="H1332" s="16" t="s">
        <v>492</v>
      </c>
      <c r="I1332" s="16" t="s">
        <v>32</v>
      </c>
      <c r="J1332" s="16" t="s">
        <v>32</v>
      </c>
      <c r="K1332" s="16" t="s">
        <v>32</v>
      </c>
      <c r="L1332" s="16" t="s">
        <v>32</v>
      </c>
      <c r="M1332" s="16" t="s">
        <v>32</v>
      </c>
      <c r="N1332" s="16" t="s">
        <v>32</v>
      </c>
      <c r="O1332" s="16" t="s">
        <v>32</v>
      </c>
      <c r="P1332" s="16" t="s">
        <v>32</v>
      </c>
      <c r="Q1332" s="16" t="s">
        <v>32</v>
      </c>
      <c r="R1332" s="16">
        <v>-1072.9400799771076</v>
      </c>
      <c r="S1332" s="16">
        <v>127.91874322860237</v>
      </c>
      <c r="T1332" s="31" t="s">
        <v>493</v>
      </c>
    </row>
    <row r="1333" spans="1:20" x14ac:dyDescent="0.25">
      <c r="A1333" s="16">
        <v>1330</v>
      </c>
      <c r="B1333" s="19">
        <v>6063766.3700000001</v>
      </c>
      <c r="C1333" s="19">
        <v>591098.9</v>
      </c>
      <c r="D1333" s="27" t="s">
        <v>424</v>
      </c>
      <c r="E1333" s="15">
        <v>42892</v>
      </c>
      <c r="F1333" s="16" t="s">
        <v>32</v>
      </c>
      <c r="G1333" s="19" t="s">
        <v>56</v>
      </c>
      <c r="H1333" s="16" t="s">
        <v>492</v>
      </c>
      <c r="I1333" s="16" t="s">
        <v>32</v>
      </c>
      <c r="J1333" s="16" t="s">
        <v>32</v>
      </c>
      <c r="K1333" s="16" t="s">
        <v>32</v>
      </c>
      <c r="L1333" s="16" t="s">
        <v>32</v>
      </c>
      <c r="M1333" s="16" t="s">
        <v>32</v>
      </c>
      <c r="N1333" s="16" t="s">
        <v>32</v>
      </c>
      <c r="O1333" s="16" t="s">
        <v>32</v>
      </c>
      <c r="P1333" s="16" t="s">
        <v>32</v>
      </c>
      <c r="Q1333" s="16" t="s">
        <v>32</v>
      </c>
      <c r="R1333" s="16">
        <v>-744.97517909339535</v>
      </c>
      <c r="S1333" s="16">
        <v>80.226950354609912</v>
      </c>
      <c r="T1333" s="31" t="s">
        <v>493</v>
      </c>
    </row>
    <row r="1334" spans="1:20" x14ac:dyDescent="0.25">
      <c r="A1334" s="16">
        <v>1331</v>
      </c>
      <c r="B1334" s="19">
        <v>6063692.1500000004</v>
      </c>
      <c r="C1334" s="19">
        <v>590968.85</v>
      </c>
      <c r="D1334" s="27" t="s">
        <v>424</v>
      </c>
      <c r="E1334" s="15">
        <v>42892</v>
      </c>
      <c r="F1334" s="16" t="s">
        <v>32</v>
      </c>
      <c r="G1334" s="19" t="s">
        <v>56</v>
      </c>
      <c r="H1334" s="16" t="s">
        <v>492</v>
      </c>
      <c r="I1334" s="16" t="s">
        <v>32</v>
      </c>
      <c r="J1334" s="16" t="s">
        <v>32</v>
      </c>
      <c r="K1334" s="16" t="s">
        <v>32</v>
      </c>
      <c r="L1334" s="16" t="s">
        <v>32</v>
      </c>
      <c r="M1334" s="16" t="s">
        <v>32</v>
      </c>
      <c r="N1334" s="16" t="s">
        <v>32</v>
      </c>
      <c r="O1334" s="16" t="s">
        <v>32</v>
      </c>
      <c r="P1334" s="16" t="s">
        <v>32</v>
      </c>
      <c r="Q1334" s="16" t="s">
        <v>32</v>
      </c>
      <c r="R1334" s="16">
        <v>47.437491599999994</v>
      </c>
      <c r="S1334" s="16">
        <v>148.80980796354561</v>
      </c>
      <c r="T1334" s="31" t="s">
        <v>493</v>
      </c>
    </row>
    <row r="1335" spans="1:20" x14ac:dyDescent="0.25">
      <c r="A1335" s="16">
        <v>1332</v>
      </c>
      <c r="B1335" s="19">
        <v>6063658.0099999998</v>
      </c>
      <c r="C1335" s="19">
        <v>590822.31000000006</v>
      </c>
      <c r="D1335" s="27" t="s">
        <v>424</v>
      </c>
      <c r="E1335" s="15">
        <v>42892</v>
      </c>
      <c r="F1335" s="16" t="s">
        <v>32</v>
      </c>
      <c r="G1335" s="19" t="s">
        <v>56</v>
      </c>
      <c r="H1335" s="16" t="s">
        <v>492</v>
      </c>
      <c r="I1335" s="16" t="s">
        <v>32</v>
      </c>
      <c r="J1335" s="16" t="s">
        <v>32</v>
      </c>
      <c r="K1335" s="16" t="s">
        <v>32</v>
      </c>
      <c r="L1335" s="16" t="s">
        <v>32</v>
      </c>
      <c r="M1335" s="16" t="s">
        <v>32</v>
      </c>
      <c r="N1335" s="16" t="s">
        <v>32</v>
      </c>
      <c r="O1335" s="16" t="s">
        <v>32</v>
      </c>
      <c r="P1335" s="16" t="s">
        <v>32</v>
      </c>
      <c r="Q1335" s="16" t="s">
        <v>32</v>
      </c>
      <c r="R1335" s="16">
        <v>47.437491599999994</v>
      </c>
      <c r="S1335" s="16">
        <v>147.13118326432777</v>
      </c>
      <c r="T1335" s="31" t="s">
        <v>493</v>
      </c>
    </row>
    <row r="1336" spans="1:20" x14ac:dyDescent="0.25">
      <c r="A1336" s="16">
        <v>1333</v>
      </c>
      <c r="B1336" s="19">
        <v>6063623.5800000001</v>
      </c>
      <c r="C1336" s="19">
        <v>590675.05000000005</v>
      </c>
      <c r="D1336" s="27" t="s">
        <v>424</v>
      </c>
      <c r="E1336" s="15">
        <v>42892</v>
      </c>
      <c r="F1336" s="16" t="s">
        <v>32</v>
      </c>
      <c r="G1336" s="19" t="s">
        <v>56</v>
      </c>
      <c r="H1336" s="16" t="s">
        <v>492</v>
      </c>
      <c r="I1336" s="16" t="s">
        <v>32</v>
      </c>
      <c r="J1336" s="16" t="s">
        <v>32</v>
      </c>
      <c r="K1336" s="16" t="s">
        <v>32</v>
      </c>
      <c r="L1336" s="16" t="s">
        <v>32</v>
      </c>
      <c r="M1336" s="16" t="s">
        <v>32</v>
      </c>
      <c r="N1336" s="16" t="s">
        <v>32</v>
      </c>
      <c r="O1336" s="16" t="s">
        <v>32</v>
      </c>
      <c r="P1336" s="16" t="s">
        <v>32</v>
      </c>
      <c r="Q1336" s="16" t="s">
        <v>32</v>
      </c>
      <c r="R1336" s="16">
        <v>47.437491599999994</v>
      </c>
      <c r="S1336" s="16">
        <v>101.82651391162031</v>
      </c>
      <c r="T1336" s="31" t="s">
        <v>493</v>
      </c>
    </row>
    <row r="1337" spans="1:20" x14ac:dyDescent="0.25">
      <c r="A1337" s="16">
        <v>1334</v>
      </c>
      <c r="B1337" s="19">
        <v>6063583.71</v>
      </c>
      <c r="C1337" s="19">
        <v>590527.85</v>
      </c>
      <c r="D1337" s="27" t="s">
        <v>424</v>
      </c>
      <c r="E1337" s="15">
        <v>42892</v>
      </c>
      <c r="F1337" s="16" t="s">
        <v>32</v>
      </c>
      <c r="G1337" s="19" t="s">
        <v>56</v>
      </c>
      <c r="H1337" s="16" t="s">
        <v>492</v>
      </c>
      <c r="I1337" s="16" t="s">
        <v>32</v>
      </c>
      <c r="J1337" s="16" t="s">
        <v>32</v>
      </c>
      <c r="K1337" s="16" t="s">
        <v>32</v>
      </c>
      <c r="L1337" s="16" t="s">
        <v>32</v>
      </c>
      <c r="M1337" s="16" t="s">
        <v>32</v>
      </c>
      <c r="N1337" s="16" t="s">
        <v>32</v>
      </c>
      <c r="O1337" s="16" t="s">
        <v>32</v>
      </c>
      <c r="P1337" s="16" t="s">
        <v>32</v>
      </c>
      <c r="Q1337" s="16" t="s">
        <v>32</v>
      </c>
      <c r="R1337" s="16">
        <v>47.437491599999994</v>
      </c>
      <c r="S1337" s="16">
        <v>80.998363338788849</v>
      </c>
      <c r="T1337" s="31" t="s">
        <v>493</v>
      </c>
    </row>
    <row r="1338" spans="1:20" x14ac:dyDescent="0.25">
      <c r="A1338" s="16">
        <v>1335</v>
      </c>
      <c r="B1338" s="19">
        <v>6063509.6900000004</v>
      </c>
      <c r="C1338" s="19">
        <v>590405.54</v>
      </c>
      <c r="D1338" s="27" t="s">
        <v>424</v>
      </c>
      <c r="E1338" s="15">
        <v>42892</v>
      </c>
      <c r="F1338" s="16" t="s">
        <v>32</v>
      </c>
      <c r="G1338" s="19" t="s">
        <v>56</v>
      </c>
      <c r="H1338" s="16" t="s">
        <v>492</v>
      </c>
      <c r="I1338" s="16" t="s">
        <v>32</v>
      </c>
      <c r="J1338" s="16" t="s">
        <v>32</v>
      </c>
      <c r="K1338" s="16" t="s">
        <v>32</v>
      </c>
      <c r="L1338" s="16" t="s">
        <v>32</v>
      </c>
      <c r="M1338" s="16" t="s">
        <v>32</v>
      </c>
      <c r="N1338" s="16" t="s">
        <v>32</v>
      </c>
      <c r="O1338" s="16" t="s">
        <v>32</v>
      </c>
      <c r="P1338" s="16" t="s">
        <v>32</v>
      </c>
      <c r="Q1338" s="16" t="s">
        <v>32</v>
      </c>
      <c r="R1338" s="16">
        <v>47.437491599999994</v>
      </c>
      <c r="S1338" s="16">
        <v>128.68472372697724</v>
      </c>
      <c r="T1338" s="31" t="s">
        <v>493</v>
      </c>
    </row>
    <row r="1339" spans="1:20" x14ac:dyDescent="0.25">
      <c r="A1339" s="16">
        <v>1336</v>
      </c>
      <c r="B1339" s="19">
        <v>6063396.7000000002</v>
      </c>
      <c r="C1339" s="19">
        <v>590303.66</v>
      </c>
      <c r="D1339" s="27" t="s">
        <v>424</v>
      </c>
      <c r="E1339" s="15">
        <v>42892</v>
      </c>
      <c r="F1339" s="16" t="s">
        <v>32</v>
      </c>
      <c r="G1339" s="19" t="s">
        <v>56</v>
      </c>
      <c r="H1339" s="16" t="s">
        <v>492</v>
      </c>
      <c r="I1339" s="16" t="s">
        <v>32</v>
      </c>
      <c r="J1339" s="16" t="s">
        <v>32</v>
      </c>
      <c r="K1339" s="16" t="s">
        <v>32</v>
      </c>
      <c r="L1339" s="16" t="s">
        <v>32</v>
      </c>
      <c r="M1339" s="16" t="s">
        <v>32</v>
      </c>
      <c r="N1339" s="16" t="s">
        <v>32</v>
      </c>
      <c r="O1339" s="16" t="s">
        <v>32</v>
      </c>
      <c r="P1339" s="16" t="s">
        <v>32</v>
      </c>
      <c r="Q1339" s="16" t="s">
        <v>32</v>
      </c>
      <c r="R1339" s="16">
        <v>47.437491599999994</v>
      </c>
      <c r="S1339" s="16">
        <v>102.30769230769231</v>
      </c>
      <c r="T1339" s="31" t="s">
        <v>493</v>
      </c>
    </row>
    <row r="1340" spans="1:20" x14ac:dyDescent="0.25">
      <c r="A1340" s="16">
        <v>1337</v>
      </c>
      <c r="B1340" s="19">
        <v>6063270.5199999996</v>
      </c>
      <c r="C1340" s="19">
        <v>590225.62</v>
      </c>
      <c r="D1340" s="27" t="s">
        <v>424</v>
      </c>
      <c r="E1340" s="15">
        <v>42892</v>
      </c>
      <c r="F1340" s="16" t="s">
        <v>32</v>
      </c>
      <c r="G1340" s="19" t="s">
        <v>56</v>
      </c>
      <c r="H1340" s="16" t="s">
        <v>492</v>
      </c>
      <c r="I1340" s="16" t="s">
        <v>32</v>
      </c>
      <c r="J1340" s="16" t="s">
        <v>32</v>
      </c>
      <c r="K1340" s="16" t="s">
        <v>32</v>
      </c>
      <c r="L1340" s="16" t="s">
        <v>32</v>
      </c>
      <c r="M1340" s="16" t="s">
        <v>32</v>
      </c>
      <c r="N1340" s="16" t="s">
        <v>32</v>
      </c>
      <c r="O1340" s="16" t="s">
        <v>32</v>
      </c>
      <c r="P1340" s="16" t="s">
        <v>32</v>
      </c>
      <c r="Q1340" s="16" t="s">
        <v>32</v>
      </c>
      <c r="R1340" s="16">
        <v>47.437491599999994</v>
      </c>
      <c r="S1340" s="16">
        <v>103.36933987997816</v>
      </c>
      <c r="T1340" s="31" t="s">
        <v>493</v>
      </c>
    </row>
    <row r="1341" spans="1:20" x14ac:dyDescent="0.25">
      <c r="A1341" s="16">
        <v>1338</v>
      </c>
      <c r="B1341" s="19">
        <v>6063135.3399999999</v>
      </c>
      <c r="C1341" s="19">
        <v>590161.55000000005</v>
      </c>
      <c r="D1341" s="27" t="s">
        <v>424</v>
      </c>
      <c r="E1341" s="15">
        <v>42892</v>
      </c>
      <c r="F1341" s="16" t="s">
        <v>32</v>
      </c>
      <c r="G1341" s="19" t="s">
        <v>56</v>
      </c>
      <c r="H1341" s="16" t="s">
        <v>492</v>
      </c>
      <c r="I1341" s="16" t="s">
        <v>32</v>
      </c>
      <c r="J1341" s="16" t="s">
        <v>32</v>
      </c>
      <c r="K1341" s="16" t="s">
        <v>32</v>
      </c>
      <c r="L1341" s="16" t="s">
        <v>32</v>
      </c>
      <c r="M1341" s="16" t="s">
        <v>32</v>
      </c>
      <c r="N1341" s="16" t="s">
        <v>32</v>
      </c>
      <c r="O1341" s="16" t="s">
        <v>32</v>
      </c>
      <c r="P1341" s="16" t="s">
        <v>32</v>
      </c>
      <c r="Q1341" s="16" t="s">
        <v>32</v>
      </c>
      <c r="R1341" s="16">
        <v>47.437491599999994</v>
      </c>
      <c r="S1341" s="16">
        <v>125.56221398997602</v>
      </c>
      <c r="T1341" s="31" t="s">
        <v>493</v>
      </c>
    </row>
    <row r="1342" spans="1:20" x14ac:dyDescent="0.25">
      <c r="A1342" s="16">
        <v>1339</v>
      </c>
      <c r="B1342" s="19">
        <v>6063034.8499999996</v>
      </c>
      <c r="C1342" s="19">
        <v>590054.07999999996</v>
      </c>
      <c r="D1342" s="27" t="s">
        <v>424</v>
      </c>
      <c r="E1342" s="15">
        <v>42892</v>
      </c>
      <c r="F1342" s="16" t="s">
        <v>32</v>
      </c>
      <c r="G1342" s="19" t="s">
        <v>56</v>
      </c>
      <c r="H1342" s="16" t="s">
        <v>492</v>
      </c>
      <c r="I1342" s="16" t="s">
        <v>32</v>
      </c>
      <c r="J1342" s="16" t="s">
        <v>32</v>
      </c>
      <c r="K1342" s="16" t="s">
        <v>32</v>
      </c>
      <c r="L1342" s="16" t="s">
        <v>32</v>
      </c>
      <c r="M1342" s="16" t="s">
        <v>32</v>
      </c>
      <c r="N1342" s="16" t="s">
        <v>32</v>
      </c>
      <c r="O1342" s="16" t="s">
        <v>32</v>
      </c>
      <c r="P1342" s="16" t="s">
        <v>32</v>
      </c>
      <c r="Q1342" s="16" t="s">
        <v>32</v>
      </c>
      <c r="R1342" s="16">
        <v>47.437491599999994</v>
      </c>
      <c r="S1342" s="16">
        <v>61.451542807475029</v>
      </c>
      <c r="T1342" s="31" t="s">
        <v>493</v>
      </c>
    </row>
    <row r="1343" spans="1:20" x14ac:dyDescent="0.25">
      <c r="A1343" s="16">
        <v>1340</v>
      </c>
      <c r="B1343" s="19">
        <v>6062885.6200000001</v>
      </c>
      <c r="C1343" s="19">
        <v>590042.5</v>
      </c>
      <c r="D1343" s="27" t="s">
        <v>424</v>
      </c>
      <c r="E1343" s="15">
        <v>42892</v>
      </c>
      <c r="F1343" s="16" t="s">
        <v>32</v>
      </c>
      <c r="G1343" s="19" t="s">
        <v>56</v>
      </c>
      <c r="H1343" s="16" t="s">
        <v>492</v>
      </c>
      <c r="I1343" s="16" t="s">
        <v>32</v>
      </c>
      <c r="J1343" s="16" t="s">
        <v>32</v>
      </c>
      <c r="K1343" s="16" t="s">
        <v>32</v>
      </c>
      <c r="L1343" s="16" t="s">
        <v>32</v>
      </c>
      <c r="M1343" s="16" t="s">
        <v>32</v>
      </c>
      <c r="N1343" s="16" t="s">
        <v>32</v>
      </c>
      <c r="O1343" s="16" t="s">
        <v>32</v>
      </c>
      <c r="P1343" s="16" t="s">
        <v>32</v>
      </c>
      <c r="Q1343" s="16" t="s">
        <v>32</v>
      </c>
      <c r="R1343" s="16">
        <v>47.437491599999994</v>
      </c>
      <c r="S1343" s="16">
        <v>91.280243029185172</v>
      </c>
      <c r="T1343" s="31" t="s">
        <v>493</v>
      </c>
    </row>
    <row r="1344" spans="1:20" x14ac:dyDescent="0.25">
      <c r="A1344" s="16">
        <v>1341</v>
      </c>
      <c r="B1344" s="19">
        <v>6062741.4900000002</v>
      </c>
      <c r="C1344" s="19">
        <v>590068.38</v>
      </c>
      <c r="D1344" s="27" t="s">
        <v>424</v>
      </c>
      <c r="E1344" s="15">
        <v>42892</v>
      </c>
      <c r="F1344" s="16" t="s">
        <v>32</v>
      </c>
      <c r="G1344" s="19" t="s">
        <v>56</v>
      </c>
      <c r="H1344" s="16" t="s">
        <v>492</v>
      </c>
      <c r="I1344" s="16" t="s">
        <v>32</v>
      </c>
      <c r="J1344" s="16" t="s">
        <v>32</v>
      </c>
      <c r="K1344" s="16" t="s">
        <v>32</v>
      </c>
      <c r="L1344" s="16" t="s">
        <v>32</v>
      </c>
      <c r="M1344" s="16" t="s">
        <v>32</v>
      </c>
      <c r="N1344" s="16" t="s">
        <v>32</v>
      </c>
      <c r="O1344" s="16" t="s">
        <v>32</v>
      </c>
      <c r="P1344" s="16" t="s">
        <v>32</v>
      </c>
      <c r="Q1344" s="16" t="s">
        <v>32</v>
      </c>
      <c r="R1344" s="16">
        <v>47.437491599999994</v>
      </c>
      <c r="S1344" s="16">
        <v>110.31205673758865</v>
      </c>
      <c r="T1344" s="31" t="s">
        <v>493</v>
      </c>
    </row>
    <row r="1345" spans="1:20" x14ac:dyDescent="0.25">
      <c r="A1345" s="16">
        <v>1342</v>
      </c>
      <c r="B1345" s="19">
        <v>6062775.4900000002</v>
      </c>
      <c r="C1345" s="19">
        <v>590067.35</v>
      </c>
      <c r="D1345" s="27" t="s">
        <v>424</v>
      </c>
      <c r="E1345" s="15">
        <v>42892</v>
      </c>
      <c r="F1345" s="16" t="s">
        <v>32</v>
      </c>
      <c r="G1345" s="19" t="s">
        <v>56</v>
      </c>
      <c r="H1345" s="16" t="s">
        <v>449</v>
      </c>
      <c r="I1345" s="16" t="s">
        <v>32</v>
      </c>
      <c r="J1345" s="16" t="s">
        <v>32</v>
      </c>
      <c r="K1345" s="16" t="s">
        <v>32</v>
      </c>
      <c r="L1345" s="16" t="s">
        <v>32</v>
      </c>
      <c r="M1345" s="16" t="s">
        <v>32</v>
      </c>
      <c r="N1345" s="16" t="s">
        <v>32</v>
      </c>
      <c r="O1345" s="16" t="s">
        <v>32</v>
      </c>
      <c r="P1345" s="16" t="s">
        <v>32</v>
      </c>
      <c r="Q1345" s="16" t="s">
        <v>32</v>
      </c>
      <c r="R1345" s="16">
        <v>-495.90439849560352</v>
      </c>
      <c r="S1345" s="16">
        <v>64.181560283687944</v>
      </c>
      <c r="T1345" s="31" t="s">
        <v>493</v>
      </c>
    </row>
    <row r="1346" spans="1:20" x14ac:dyDescent="0.25">
      <c r="A1346" s="16">
        <v>1343</v>
      </c>
      <c r="B1346" s="19">
        <v>6062895.1900000004</v>
      </c>
      <c r="C1346" s="19">
        <v>590047.51</v>
      </c>
      <c r="D1346" s="27" t="s">
        <v>424</v>
      </c>
      <c r="E1346" s="15">
        <v>42892</v>
      </c>
      <c r="F1346" s="16" t="s">
        <v>32</v>
      </c>
      <c r="G1346" s="19" t="s">
        <v>56</v>
      </c>
      <c r="H1346" s="16" t="s">
        <v>449</v>
      </c>
      <c r="I1346" s="16" t="s">
        <v>32</v>
      </c>
      <c r="J1346" s="16" t="s">
        <v>32</v>
      </c>
      <c r="K1346" s="16" t="s">
        <v>32</v>
      </c>
      <c r="L1346" s="16" t="s">
        <v>32</v>
      </c>
      <c r="M1346" s="16" t="s">
        <v>32</v>
      </c>
      <c r="N1346" s="16" t="s">
        <v>32</v>
      </c>
      <c r="O1346" s="16" t="s">
        <v>32</v>
      </c>
      <c r="P1346" s="16" t="s">
        <v>32</v>
      </c>
      <c r="Q1346" s="16" t="s">
        <v>32</v>
      </c>
      <c r="R1346" s="16">
        <v>-965.32938537279756</v>
      </c>
      <c r="S1346" s="16">
        <v>179.74576271186439</v>
      </c>
      <c r="T1346" s="31" t="s">
        <v>493</v>
      </c>
    </row>
    <row r="1347" spans="1:20" x14ac:dyDescent="0.25">
      <c r="A1347" s="16">
        <v>1344</v>
      </c>
      <c r="B1347" s="19">
        <v>6063047.3399999999</v>
      </c>
      <c r="C1347" s="19">
        <v>590057.07999999996</v>
      </c>
      <c r="D1347" s="27" t="s">
        <v>424</v>
      </c>
      <c r="E1347" s="15">
        <v>42892</v>
      </c>
      <c r="F1347" s="16" t="s">
        <v>32</v>
      </c>
      <c r="G1347" s="19" t="s">
        <v>56</v>
      </c>
      <c r="H1347" s="16" t="s">
        <v>449</v>
      </c>
      <c r="I1347" s="16" t="s">
        <v>32</v>
      </c>
      <c r="J1347" s="16" t="s">
        <v>32</v>
      </c>
      <c r="K1347" s="16" t="s">
        <v>32</v>
      </c>
      <c r="L1347" s="16" t="s">
        <v>32</v>
      </c>
      <c r="M1347" s="16" t="s">
        <v>32</v>
      </c>
      <c r="N1347" s="16" t="s">
        <v>32</v>
      </c>
      <c r="O1347" s="16" t="s">
        <v>32</v>
      </c>
      <c r="P1347" s="16" t="s">
        <v>32</v>
      </c>
      <c r="Q1347" s="16" t="s">
        <v>32</v>
      </c>
      <c r="R1347" s="16">
        <v>-547.32850900010521</v>
      </c>
      <c r="S1347" s="16">
        <v>82.516713881019854</v>
      </c>
      <c r="T1347" s="31" t="s">
        <v>493</v>
      </c>
    </row>
    <row r="1348" spans="1:20" x14ac:dyDescent="0.25">
      <c r="A1348" s="16">
        <v>1345</v>
      </c>
      <c r="B1348" s="19">
        <v>6063140.8799999999</v>
      </c>
      <c r="C1348" s="19">
        <v>590165.25</v>
      </c>
      <c r="D1348" s="27" t="s">
        <v>424</v>
      </c>
      <c r="E1348" s="15">
        <v>42892</v>
      </c>
      <c r="F1348" s="16" t="s">
        <v>32</v>
      </c>
      <c r="G1348" s="19" t="s">
        <v>56</v>
      </c>
      <c r="H1348" s="16" t="s">
        <v>449</v>
      </c>
      <c r="I1348" s="16" t="s">
        <v>32</v>
      </c>
      <c r="J1348" s="16" t="s">
        <v>32</v>
      </c>
      <c r="K1348" s="16" t="s">
        <v>32</v>
      </c>
      <c r="L1348" s="16" t="s">
        <v>32</v>
      </c>
      <c r="M1348" s="16" t="s">
        <v>32</v>
      </c>
      <c r="N1348" s="16" t="s">
        <v>32</v>
      </c>
      <c r="O1348" s="16" t="s">
        <v>32</v>
      </c>
      <c r="P1348" s="16" t="s">
        <v>32</v>
      </c>
      <c r="Q1348" s="16" t="s">
        <v>32</v>
      </c>
      <c r="R1348" s="16">
        <v>-863.22723884298262</v>
      </c>
      <c r="S1348" s="16">
        <v>112.64067796610166</v>
      </c>
      <c r="T1348" s="31" t="s">
        <v>493</v>
      </c>
    </row>
    <row r="1349" spans="1:20" x14ac:dyDescent="0.25">
      <c r="A1349" s="16">
        <v>1346</v>
      </c>
      <c r="B1349" s="19">
        <v>6063270.4100000001</v>
      </c>
      <c r="C1349" s="19">
        <v>590222.59</v>
      </c>
      <c r="D1349" s="27" t="s">
        <v>424</v>
      </c>
      <c r="E1349" s="15">
        <v>42892</v>
      </c>
      <c r="F1349" s="16" t="s">
        <v>32</v>
      </c>
      <c r="G1349" s="19" t="s">
        <v>56</v>
      </c>
      <c r="H1349" s="16" t="s">
        <v>449</v>
      </c>
      <c r="I1349" s="16" t="s">
        <v>32</v>
      </c>
      <c r="J1349" s="16" t="s">
        <v>32</v>
      </c>
      <c r="K1349" s="16" t="s">
        <v>32</v>
      </c>
      <c r="L1349" s="16" t="s">
        <v>32</v>
      </c>
      <c r="M1349" s="16" t="s">
        <v>32</v>
      </c>
      <c r="N1349" s="16" t="s">
        <v>32</v>
      </c>
      <c r="O1349" s="16" t="s">
        <v>32</v>
      </c>
      <c r="P1349" s="16" t="s">
        <v>32</v>
      </c>
      <c r="Q1349" s="16" t="s">
        <v>32</v>
      </c>
      <c r="R1349" s="16">
        <v>-617.96058458081404</v>
      </c>
      <c r="S1349" s="16">
        <v>57.042045454545452</v>
      </c>
      <c r="T1349" s="31" t="s">
        <v>493</v>
      </c>
    </row>
    <row r="1350" spans="1:20" x14ac:dyDescent="0.25">
      <c r="A1350" s="16">
        <v>1347</v>
      </c>
      <c r="B1350" s="19">
        <v>6063398.8099999996</v>
      </c>
      <c r="C1350" s="19">
        <v>590304.13</v>
      </c>
      <c r="D1350" s="27" t="s">
        <v>424</v>
      </c>
      <c r="E1350" s="15">
        <v>42892</v>
      </c>
      <c r="F1350" s="16" t="s">
        <v>32</v>
      </c>
      <c r="G1350" s="19" t="s">
        <v>56</v>
      </c>
      <c r="H1350" s="16" t="s">
        <v>449</v>
      </c>
      <c r="I1350" s="16" t="s">
        <v>32</v>
      </c>
      <c r="J1350" s="16" t="s">
        <v>32</v>
      </c>
      <c r="K1350" s="16" t="s">
        <v>32</v>
      </c>
      <c r="L1350" s="16" t="s">
        <v>32</v>
      </c>
      <c r="M1350" s="16" t="s">
        <v>32</v>
      </c>
      <c r="N1350" s="16" t="s">
        <v>32</v>
      </c>
      <c r="O1350" s="16" t="s">
        <v>32</v>
      </c>
      <c r="P1350" s="16" t="s">
        <v>32</v>
      </c>
      <c r="Q1350" s="16" t="s">
        <v>32</v>
      </c>
      <c r="R1350" s="16">
        <v>-588.28506409535112</v>
      </c>
      <c r="S1350" s="16">
        <v>47.266855524079347</v>
      </c>
      <c r="T1350" s="31" t="s">
        <v>493</v>
      </c>
    </row>
    <row r="1351" spans="1:20" x14ac:dyDescent="0.25">
      <c r="A1351" s="16">
        <v>1348</v>
      </c>
      <c r="B1351" s="19">
        <v>6063509.7699999996</v>
      </c>
      <c r="C1351" s="19">
        <v>590403.76</v>
      </c>
      <c r="D1351" s="27" t="s">
        <v>424</v>
      </c>
      <c r="E1351" s="15">
        <v>42892</v>
      </c>
      <c r="F1351" s="16" t="s">
        <v>32</v>
      </c>
      <c r="G1351" s="19" t="s">
        <v>56</v>
      </c>
      <c r="H1351" s="16" t="s">
        <v>449</v>
      </c>
      <c r="I1351" s="16" t="s">
        <v>32</v>
      </c>
      <c r="J1351" s="16" t="s">
        <v>32</v>
      </c>
      <c r="K1351" s="16" t="s">
        <v>32</v>
      </c>
      <c r="L1351" s="16" t="s">
        <v>32</v>
      </c>
      <c r="M1351" s="16" t="s">
        <v>32</v>
      </c>
      <c r="N1351" s="16" t="s">
        <v>32</v>
      </c>
      <c r="O1351" s="16" t="s">
        <v>32</v>
      </c>
      <c r="P1351" s="16" t="s">
        <v>32</v>
      </c>
      <c r="Q1351" s="16" t="s">
        <v>32</v>
      </c>
      <c r="R1351" s="16">
        <v>-746.52629969061957</v>
      </c>
      <c r="S1351" s="16">
        <v>79.312181303116134</v>
      </c>
      <c r="T1351" s="31" t="s">
        <v>493</v>
      </c>
    </row>
    <row r="1352" spans="1:20" x14ac:dyDescent="0.25">
      <c r="A1352" s="16">
        <v>1349</v>
      </c>
      <c r="B1352" s="19">
        <v>6063582.4400000004</v>
      </c>
      <c r="C1352" s="19">
        <v>590534.28</v>
      </c>
      <c r="D1352" s="27" t="s">
        <v>424</v>
      </c>
      <c r="E1352" s="15">
        <v>42892</v>
      </c>
      <c r="F1352" s="16" t="s">
        <v>32</v>
      </c>
      <c r="G1352" s="19" t="s">
        <v>56</v>
      </c>
      <c r="H1352" s="16" t="s">
        <v>449</v>
      </c>
      <c r="I1352" s="16" t="s">
        <v>32</v>
      </c>
      <c r="J1352" s="16" t="s">
        <v>32</v>
      </c>
      <c r="K1352" s="16" t="s">
        <v>32</v>
      </c>
      <c r="L1352" s="16" t="s">
        <v>32</v>
      </c>
      <c r="M1352" s="16" t="s">
        <v>32</v>
      </c>
      <c r="N1352" s="16" t="s">
        <v>32</v>
      </c>
      <c r="O1352" s="16" t="s">
        <v>32</v>
      </c>
      <c r="P1352" s="16" t="s">
        <v>32</v>
      </c>
      <c r="Q1352" s="16" t="s">
        <v>32</v>
      </c>
      <c r="R1352" s="16">
        <v>-678.66701323544839</v>
      </c>
      <c r="S1352" s="16">
        <v>69.191465149359914</v>
      </c>
      <c r="T1352" s="31" t="s">
        <v>493</v>
      </c>
    </row>
    <row r="1353" spans="1:20" x14ac:dyDescent="0.25">
      <c r="A1353" s="16">
        <v>1350</v>
      </c>
      <c r="B1353" s="19">
        <v>6063615.7599999998</v>
      </c>
      <c r="C1353" s="19">
        <v>590682.96</v>
      </c>
      <c r="D1353" s="27" t="s">
        <v>424</v>
      </c>
      <c r="E1353" s="15">
        <v>42892</v>
      </c>
      <c r="F1353" s="16" t="s">
        <v>32</v>
      </c>
      <c r="G1353" s="19" t="s">
        <v>56</v>
      </c>
      <c r="H1353" s="16" t="s">
        <v>449</v>
      </c>
      <c r="I1353" s="16" t="s">
        <v>32</v>
      </c>
      <c r="J1353" s="16" t="s">
        <v>32</v>
      </c>
      <c r="K1353" s="16" t="s">
        <v>32</v>
      </c>
      <c r="L1353" s="16" t="s">
        <v>32</v>
      </c>
      <c r="M1353" s="16" t="s">
        <v>32</v>
      </c>
      <c r="N1353" s="16" t="s">
        <v>32</v>
      </c>
      <c r="O1353" s="16" t="s">
        <v>32</v>
      </c>
      <c r="P1353" s="16" t="s">
        <v>32</v>
      </c>
      <c r="Q1353" s="16" t="s">
        <v>32</v>
      </c>
      <c r="R1353" s="16">
        <v>-1005.7343700918615</v>
      </c>
      <c r="S1353" s="16">
        <v>136</v>
      </c>
      <c r="T1353" s="31" t="s">
        <v>493</v>
      </c>
    </row>
    <row r="1354" spans="1:20" x14ac:dyDescent="0.25">
      <c r="A1354" s="16">
        <v>1351</v>
      </c>
      <c r="B1354" s="19">
        <v>6063652.5899999999</v>
      </c>
      <c r="C1354" s="19">
        <v>590832.5</v>
      </c>
      <c r="D1354" s="27" t="s">
        <v>424</v>
      </c>
      <c r="E1354" s="15">
        <v>42892</v>
      </c>
      <c r="F1354" s="16" t="s">
        <v>32</v>
      </c>
      <c r="G1354" s="19" t="s">
        <v>56</v>
      </c>
      <c r="H1354" s="16" t="s">
        <v>449</v>
      </c>
      <c r="I1354" s="16" t="s">
        <v>32</v>
      </c>
      <c r="J1354" s="16" t="s">
        <v>32</v>
      </c>
      <c r="K1354" s="16" t="s">
        <v>32</v>
      </c>
      <c r="L1354" s="16" t="s">
        <v>32</v>
      </c>
      <c r="M1354" s="16" t="s">
        <v>32</v>
      </c>
      <c r="N1354" s="16" t="s">
        <v>32</v>
      </c>
      <c r="O1354" s="16" t="s">
        <v>32</v>
      </c>
      <c r="P1354" s="16" t="s">
        <v>32</v>
      </c>
      <c r="Q1354" s="16" t="s">
        <v>32</v>
      </c>
      <c r="R1354" s="16">
        <v>33.278457333333336</v>
      </c>
      <c r="S1354" s="16">
        <v>182.68321579689706</v>
      </c>
      <c r="T1354" s="31" t="s">
        <v>493</v>
      </c>
    </row>
    <row r="1355" spans="1:20" x14ac:dyDescent="0.25">
      <c r="A1355" s="16">
        <v>1352</v>
      </c>
      <c r="B1355" s="19">
        <v>6063684.9000000004</v>
      </c>
      <c r="C1355" s="19">
        <v>590976.21</v>
      </c>
      <c r="D1355" s="27" t="s">
        <v>424</v>
      </c>
      <c r="E1355" s="15">
        <v>42892</v>
      </c>
      <c r="F1355" s="16" t="s">
        <v>32</v>
      </c>
      <c r="G1355" s="19" t="s">
        <v>56</v>
      </c>
      <c r="H1355" s="16" t="s">
        <v>449</v>
      </c>
      <c r="I1355" s="16" t="s">
        <v>32</v>
      </c>
      <c r="J1355" s="16" t="s">
        <v>32</v>
      </c>
      <c r="K1355" s="16" t="s">
        <v>32</v>
      </c>
      <c r="L1355" s="16" t="s">
        <v>32</v>
      </c>
      <c r="M1355" s="16" t="s">
        <v>32</v>
      </c>
      <c r="N1355" s="16" t="s">
        <v>32</v>
      </c>
      <c r="O1355" s="16" t="s">
        <v>32</v>
      </c>
      <c r="P1355" s="16" t="s">
        <v>32</v>
      </c>
      <c r="Q1355" s="16" t="s">
        <v>32</v>
      </c>
      <c r="R1355" s="16">
        <v>33.278457333333336</v>
      </c>
      <c r="S1355" s="16">
        <v>153.96445698166434</v>
      </c>
      <c r="T1355" s="31" t="s">
        <v>493</v>
      </c>
    </row>
    <row r="1356" spans="1:20" x14ac:dyDescent="0.25">
      <c r="A1356" s="16">
        <v>1353</v>
      </c>
      <c r="B1356" s="19">
        <v>6063763.3899999997</v>
      </c>
      <c r="C1356" s="19">
        <v>591094.49</v>
      </c>
      <c r="D1356" s="27" t="s">
        <v>424</v>
      </c>
      <c r="E1356" s="15">
        <v>42892</v>
      </c>
      <c r="F1356" s="16" t="s">
        <v>32</v>
      </c>
      <c r="G1356" s="19" t="s">
        <v>56</v>
      </c>
      <c r="H1356" s="16" t="s">
        <v>449</v>
      </c>
      <c r="I1356" s="16" t="s">
        <v>32</v>
      </c>
      <c r="J1356" s="16" t="s">
        <v>32</v>
      </c>
      <c r="K1356" s="16" t="s">
        <v>32</v>
      </c>
      <c r="L1356" s="16" t="s">
        <v>32</v>
      </c>
      <c r="M1356" s="16" t="s">
        <v>32</v>
      </c>
      <c r="N1356" s="16" t="s">
        <v>32</v>
      </c>
      <c r="O1356" s="16" t="s">
        <v>32</v>
      </c>
      <c r="P1356" s="16" t="s">
        <v>32</v>
      </c>
      <c r="Q1356" s="16" t="s">
        <v>32</v>
      </c>
      <c r="R1356" s="16">
        <v>33.278457333333336</v>
      </c>
      <c r="S1356" s="16">
        <v>139.99203413940253</v>
      </c>
      <c r="T1356" s="31" t="s">
        <v>493</v>
      </c>
    </row>
    <row r="1357" spans="1:20" x14ac:dyDescent="0.25">
      <c r="A1357" s="16">
        <v>1354</v>
      </c>
      <c r="B1357" s="19">
        <v>6063885.8499999996</v>
      </c>
      <c r="C1357" s="19">
        <v>591181.65</v>
      </c>
      <c r="D1357" s="27" t="s">
        <v>424</v>
      </c>
      <c r="E1357" s="15">
        <v>42892</v>
      </c>
      <c r="F1357" s="16" t="s">
        <v>32</v>
      </c>
      <c r="G1357" s="19" t="s">
        <v>56</v>
      </c>
      <c r="H1357" s="16" t="s">
        <v>449</v>
      </c>
      <c r="I1357" s="16" t="s">
        <v>32</v>
      </c>
      <c r="J1357" s="16" t="s">
        <v>32</v>
      </c>
      <c r="K1357" s="16" t="s">
        <v>32</v>
      </c>
      <c r="L1357" s="16" t="s">
        <v>32</v>
      </c>
      <c r="M1357" s="16" t="s">
        <v>32</v>
      </c>
      <c r="N1357" s="16" t="s">
        <v>32</v>
      </c>
      <c r="O1357" s="16" t="s">
        <v>32</v>
      </c>
      <c r="P1357" s="16" t="s">
        <v>32</v>
      </c>
      <c r="Q1357" s="16" t="s">
        <v>32</v>
      </c>
      <c r="R1357" s="16">
        <v>33.278457333333336</v>
      </c>
      <c r="S1357" s="16">
        <v>153.01643059490084</v>
      </c>
      <c r="T1357" s="31" t="s">
        <v>493</v>
      </c>
    </row>
    <row r="1358" spans="1:20" x14ac:dyDescent="0.25">
      <c r="A1358" s="16">
        <v>1355</v>
      </c>
      <c r="B1358" s="19">
        <v>6064010.9800000004</v>
      </c>
      <c r="C1358" s="19">
        <v>591267.35</v>
      </c>
      <c r="D1358" s="27" t="s">
        <v>424</v>
      </c>
      <c r="E1358" s="15">
        <v>42892</v>
      </c>
      <c r="F1358" s="16" t="s">
        <v>32</v>
      </c>
      <c r="G1358" s="19" t="s">
        <v>56</v>
      </c>
      <c r="H1358" s="16" t="s">
        <v>449</v>
      </c>
      <c r="I1358" s="16" t="s">
        <v>32</v>
      </c>
      <c r="J1358" s="16" t="s">
        <v>32</v>
      </c>
      <c r="K1358" s="16" t="s">
        <v>32</v>
      </c>
      <c r="L1358" s="16" t="s">
        <v>32</v>
      </c>
      <c r="M1358" s="16" t="s">
        <v>32</v>
      </c>
      <c r="N1358" s="16" t="s">
        <v>32</v>
      </c>
      <c r="O1358" s="16" t="s">
        <v>32</v>
      </c>
      <c r="P1358" s="16" t="s">
        <v>32</v>
      </c>
      <c r="Q1358" s="16" t="s">
        <v>32</v>
      </c>
      <c r="R1358" s="16">
        <v>33.278457333333336</v>
      </c>
      <c r="S1358" s="16">
        <v>251.91262411347515</v>
      </c>
      <c r="T1358" s="31" t="s">
        <v>493</v>
      </c>
    </row>
    <row r="1359" spans="1:20" x14ac:dyDescent="0.25">
      <c r="A1359" s="16">
        <v>1356</v>
      </c>
      <c r="B1359" s="19">
        <v>6064267.0300000003</v>
      </c>
      <c r="C1359" s="19">
        <v>591392.81000000006</v>
      </c>
      <c r="D1359" s="27" t="s">
        <v>424</v>
      </c>
      <c r="E1359" s="15">
        <v>42892</v>
      </c>
      <c r="F1359" s="16" t="s">
        <v>32</v>
      </c>
      <c r="G1359" s="19" t="s">
        <v>56</v>
      </c>
      <c r="H1359" s="16" t="s">
        <v>449</v>
      </c>
      <c r="I1359" s="16" t="s">
        <v>32</v>
      </c>
      <c r="J1359" s="16" t="s">
        <v>32</v>
      </c>
      <c r="K1359" s="16" t="s">
        <v>32</v>
      </c>
      <c r="L1359" s="16" t="s">
        <v>32</v>
      </c>
      <c r="M1359" s="16" t="s">
        <v>32</v>
      </c>
      <c r="N1359" s="16" t="s">
        <v>32</v>
      </c>
      <c r="O1359" s="16" t="s">
        <v>32</v>
      </c>
      <c r="P1359" s="16" t="s">
        <v>32</v>
      </c>
      <c r="Q1359" s="16" t="s">
        <v>32</v>
      </c>
      <c r="R1359" s="16">
        <v>33.278457333333336</v>
      </c>
      <c r="S1359" s="16">
        <v>167.2</v>
      </c>
      <c r="T1359" s="31" t="s">
        <v>493</v>
      </c>
    </row>
    <row r="1360" spans="1:20" x14ac:dyDescent="0.25">
      <c r="A1360" s="16">
        <v>1357</v>
      </c>
      <c r="B1360" s="19">
        <v>6064416.0300000003</v>
      </c>
      <c r="C1360" s="19">
        <v>591372.22</v>
      </c>
      <c r="D1360" s="27" t="s">
        <v>424</v>
      </c>
      <c r="E1360" s="15">
        <v>42892</v>
      </c>
      <c r="F1360" s="16" t="s">
        <v>32</v>
      </c>
      <c r="G1360" s="19" t="s">
        <v>56</v>
      </c>
      <c r="H1360" s="16" t="s">
        <v>449</v>
      </c>
      <c r="I1360" s="16" t="s">
        <v>32</v>
      </c>
      <c r="J1360" s="16" t="s">
        <v>32</v>
      </c>
      <c r="K1360" s="16" t="s">
        <v>32</v>
      </c>
      <c r="L1360" s="16" t="s">
        <v>32</v>
      </c>
      <c r="M1360" s="16" t="s">
        <v>32</v>
      </c>
      <c r="N1360" s="16" t="s">
        <v>32</v>
      </c>
      <c r="O1360" s="16" t="s">
        <v>32</v>
      </c>
      <c r="P1360" s="16" t="s">
        <v>32</v>
      </c>
      <c r="Q1360" s="16" t="s">
        <v>32</v>
      </c>
      <c r="R1360" s="16">
        <v>33.278457333333336</v>
      </c>
      <c r="S1360" s="16">
        <v>130.82990126939353</v>
      </c>
      <c r="T1360" s="31" t="s">
        <v>493</v>
      </c>
    </row>
    <row r="1361" spans="1:20" x14ac:dyDescent="0.25">
      <c r="A1361" s="16">
        <v>1358</v>
      </c>
      <c r="B1361" s="19">
        <v>6064553.4299999997</v>
      </c>
      <c r="C1361" s="19">
        <v>591313.43000000005</v>
      </c>
      <c r="D1361" s="27" t="s">
        <v>424</v>
      </c>
      <c r="E1361" s="15">
        <v>42892</v>
      </c>
      <c r="F1361" s="16" t="s">
        <v>32</v>
      </c>
      <c r="G1361" s="19" t="s">
        <v>56</v>
      </c>
      <c r="H1361" s="16" t="s">
        <v>449</v>
      </c>
      <c r="I1361" s="16" t="s">
        <v>32</v>
      </c>
      <c r="J1361" s="16" t="s">
        <v>32</v>
      </c>
      <c r="K1361" s="16" t="s">
        <v>32</v>
      </c>
      <c r="L1361" s="16" t="s">
        <v>32</v>
      </c>
      <c r="M1361" s="16" t="s">
        <v>32</v>
      </c>
      <c r="N1361" s="16" t="s">
        <v>32</v>
      </c>
      <c r="O1361" s="16" t="s">
        <v>32</v>
      </c>
      <c r="P1361" s="16" t="s">
        <v>32</v>
      </c>
      <c r="Q1361" s="16" t="s">
        <v>32</v>
      </c>
      <c r="R1361" s="16">
        <v>33.278457333333336</v>
      </c>
      <c r="S1361" s="16">
        <v>116.30647887323946</v>
      </c>
      <c r="T1361" s="31" t="s">
        <v>493</v>
      </c>
    </row>
    <row r="1362" spans="1:20" x14ac:dyDescent="0.25">
      <c r="A1362" s="16">
        <v>1359</v>
      </c>
      <c r="B1362" s="19">
        <v>6064685.4299999997</v>
      </c>
      <c r="C1362" s="19">
        <v>591245.5</v>
      </c>
      <c r="D1362" s="27" t="s">
        <v>424</v>
      </c>
      <c r="E1362" s="15">
        <v>42892</v>
      </c>
      <c r="F1362" s="16" t="s">
        <v>32</v>
      </c>
      <c r="G1362" s="19" t="s">
        <v>56</v>
      </c>
      <c r="H1362" s="16" t="s">
        <v>449</v>
      </c>
      <c r="I1362" s="16" t="s">
        <v>32</v>
      </c>
      <c r="J1362" s="16" t="s">
        <v>32</v>
      </c>
      <c r="K1362" s="16" t="s">
        <v>32</v>
      </c>
      <c r="L1362" s="16" t="s">
        <v>32</v>
      </c>
      <c r="M1362" s="16" t="s">
        <v>32</v>
      </c>
      <c r="N1362" s="16" t="s">
        <v>32</v>
      </c>
      <c r="O1362" s="16" t="s">
        <v>32</v>
      </c>
      <c r="P1362" s="16" t="s">
        <v>32</v>
      </c>
      <c r="Q1362" s="16" t="s">
        <v>32</v>
      </c>
      <c r="R1362" s="16">
        <v>33.278457333333336</v>
      </c>
      <c r="S1362" s="16">
        <v>170.64135977337105</v>
      </c>
      <c r="T1362" s="31" t="s">
        <v>493</v>
      </c>
    </row>
    <row r="1363" spans="1:20" x14ac:dyDescent="0.25">
      <c r="A1363" s="16">
        <v>1360</v>
      </c>
      <c r="B1363" s="19">
        <v>6064811.5</v>
      </c>
      <c r="C1363" s="19">
        <v>591158.99</v>
      </c>
      <c r="D1363" s="27" t="s">
        <v>424</v>
      </c>
      <c r="E1363" s="15">
        <v>42892</v>
      </c>
      <c r="F1363" s="16" t="s">
        <v>32</v>
      </c>
      <c r="G1363" s="19" t="s">
        <v>56</v>
      </c>
      <c r="H1363" s="16" t="s">
        <v>449</v>
      </c>
      <c r="I1363" s="16" t="s">
        <v>32</v>
      </c>
      <c r="J1363" s="16" t="s">
        <v>32</v>
      </c>
      <c r="K1363" s="16" t="s">
        <v>32</v>
      </c>
      <c r="L1363" s="16" t="s">
        <v>32</v>
      </c>
      <c r="M1363" s="16" t="s">
        <v>32</v>
      </c>
      <c r="N1363" s="16" t="s">
        <v>32</v>
      </c>
      <c r="O1363" s="16" t="s">
        <v>32</v>
      </c>
      <c r="P1363" s="16" t="s">
        <v>32</v>
      </c>
      <c r="Q1363" s="16" t="s">
        <v>32</v>
      </c>
      <c r="R1363" s="16">
        <v>33.278457333333336</v>
      </c>
      <c r="S1363" s="16">
        <v>191.21136363636364</v>
      </c>
      <c r="T1363" s="31" t="s">
        <v>493</v>
      </c>
    </row>
    <row r="1364" spans="1:20" x14ac:dyDescent="0.25">
      <c r="A1364" s="16">
        <v>1361</v>
      </c>
      <c r="B1364" s="19">
        <v>6064889.5</v>
      </c>
      <c r="C1364" s="19">
        <v>591100.31999999995</v>
      </c>
      <c r="D1364" s="27" t="s">
        <v>424</v>
      </c>
      <c r="E1364" s="15">
        <v>42892</v>
      </c>
      <c r="F1364" s="16" t="s">
        <v>32</v>
      </c>
      <c r="G1364" s="19" t="s">
        <v>56</v>
      </c>
      <c r="H1364" s="16" t="s">
        <v>449</v>
      </c>
      <c r="I1364" s="16" t="s">
        <v>32</v>
      </c>
      <c r="J1364" s="16" t="s">
        <v>32</v>
      </c>
      <c r="K1364" s="16" t="s">
        <v>32</v>
      </c>
      <c r="L1364" s="16" t="s">
        <v>32</v>
      </c>
      <c r="M1364" s="16" t="s">
        <v>32</v>
      </c>
      <c r="N1364" s="16" t="s">
        <v>32</v>
      </c>
      <c r="O1364" s="16" t="s">
        <v>32</v>
      </c>
      <c r="P1364" s="16" t="s">
        <v>32</v>
      </c>
      <c r="Q1364" s="16" t="s">
        <v>32</v>
      </c>
      <c r="R1364" s="16">
        <v>33.278457333333336</v>
      </c>
      <c r="S1364" s="16">
        <v>196.55602836879433</v>
      </c>
      <c r="T1364" s="31" t="s">
        <v>493</v>
      </c>
    </row>
    <row r="1365" spans="1:20" x14ac:dyDescent="0.25">
      <c r="A1365" s="16">
        <v>1362</v>
      </c>
      <c r="B1365" s="19">
        <v>6063200.3700000001</v>
      </c>
      <c r="C1365" s="19">
        <v>581257.14</v>
      </c>
      <c r="D1365" s="27" t="s">
        <v>424</v>
      </c>
      <c r="E1365" s="15">
        <v>42899</v>
      </c>
      <c r="F1365" s="16" t="s">
        <v>32</v>
      </c>
      <c r="G1365" s="19" t="s">
        <v>56</v>
      </c>
      <c r="H1365" s="16" t="s">
        <v>494</v>
      </c>
      <c r="I1365" s="16" t="s">
        <v>32</v>
      </c>
      <c r="J1365" s="16" t="s">
        <v>32</v>
      </c>
      <c r="K1365" s="16" t="s">
        <v>32</v>
      </c>
      <c r="L1365" s="16" t="s">
        <v>32</v>
      </c>
      <c r="M1365" s="16" t="s">
        <v>32</v>
      </c>
      <c r="N1365" s="16" t="s">
        <v>32</v>
      </c>
      <c r="O1365" s="16" t="s">
        <v>32</v>
      </c>
      <c r="P1365" s="16" t="s">
        <v>32</v>
      </c>
      <c r="Q1365" s="16" t="s">
        <v>32</v>
      </c>
      <c r="R1365" s="16">
        <v>238.0114073990037</v>
      </c>
      <c r="S1365" s="16">
        <v>47.821466524973431</v>
      </c>
      <c r="T1365" s="31" t="s">
        <v>315</v>
      </c>
    </row>
    <row r="1366" spans="1:20" x14ac:dyDescent="0.25">
      <c r="A1366" s="16">
        <v>1363</v>
      </c>
      <c r="B1366" s="19">
        <v>6063233.0199999996</v>
      </c>
      <c r="C1366" s="19">
        <v>581110.48</v>
      </c>
      <c r="D1366" s="27" t="s">
        <v>424</v>
      </c>
      <c r="E1366" s="15">
        <v>42899</v>
      </c>
      <c r="F1366" s="16" t="s">
        <v>32</v>
      </c>
      <c r="G1366" s="19" t="s">
        <v>56</v>
      </c>
      <c r="H1366" s="16" t="s">
        <v>494</v>
      </c>
      <c r="I1366" s="16" t="s">
        <v>32</v>
      </c>
      <c r="J1366" s="16" t="s">
        <v>32</v>
      </c>
      <c r="K1366" s="16" t="s">
        <v>32</v>
      </c>
      <c r="L1366" s="16" t="s">
        <v>32</v>
      </c>
      <c r="M1366" s="16" t="s">
        <v>32</v>
      </c>
      <c r="N1366" s="16" t="s">
        <v>32</v>
      </c>
      <c r="O1366" s="16" t="s">
        <v>32</v>
      </c>
      <c r="P1366" s="16" t="s">
        <v>32</v>
      </c>
      <c r="Q1366" s="16" t="s">
        <v>32</v>
      </c>
      <c r="R1366" s="16">
        <v>341.59628611030365</v>
      </c>
      <c r="S1366" s="16">
        <v>98.971018114055028</v>
      </c>
      <c r="T1366" s="31" t="s">
        <v>315</v>
      </c>
    </row>
    <row r="1367" spans="1:20" x14ac:dyDescent="0.25">
      <c r="A1367" s="16">
        <v>1364</v>
      </c>
      <c r="B1367" s="19">
        <v>6063265.5800000001</v>
      </c>
      <c r="C1367" s="19">
        <v>580958.15</v>
      </c>
      <c r="D1367" s="27" t="s">
        <v>424</v>
      </c>
      <c r="E1367" s="15">
        <v>42899</v>
      </c>
      <c r="F1367" s="16" t="s">
        <v>32</v>
      </c>
      <c r="G1367" s="19" t="s">
        <v>56</v>
      </c>
      <c r="H1367" s="16" t="s">
        <v>494</v>
      </c>
      <c r="I1367" s="16" t="s">
        <v>32</v>
      </c>
      <c r="J1367" s="16" t="s">
        <v>32</v>
      </c>
      <c r="K1367" s="16" t="s">
        <v>32</v>
      </c>
      <c r="L1367" s="16" t="s">
        <v>32</v>
      </c>
      <c r="M1367" s="16" t="s">
        <v>32</v>
      </c>
      <c r="N1367" s="16" t="s">
        <v>32</v>
      </c>
      <c r="O1367" s="16" t="s">
        <v>32</v>
      </c>
      <c r="P1367" s="16" t="s">
        <v>32</v>
      </c>
      <c r="Q1367" s="16" t="s">
        <v>32</v>
      </c>
      <c r="R1367" s="16">
        <v>227.36473062647218</v>
      </c>
      <c r="S1367" s="16">
        <v>54.274429288352728</v>
      </c>
      <c r="T1367" s="31" t="s">
        <v>315</v>
      </c>
    </row>
    <row r="1368" spans="1:20" x14ac:dyDescent="0.25">
      <c r="A1368" s="16">
        <v>1365</v>
      </c>
      <c r="B1368" s="19">
        <v>6063285.5599999996</v>
      </c>
      <c r="C1368" s="19">
        <v>580810.6</v>
      </c>
      <c r="D1368" s="27" t="s">
        <v>424</v>
      </c>
      <c r="E1368" s="15">
        <v>42899</v>
      </c>
      <c r="F1368" s="16" t="s">
        <v>32</v>
      </c>
      <c r="G1368" s="19" t="s">
        <v>56</v>
      </c>
      <c r="H1368" s="16" t="s">
        <v>494</v>
      </c>
      <c r="I1368" s="16" t="s">
        <v>32</v>
      </c>
      <c r="J1368" s="16" t="s">
        <v>32</v>
      </c>
      <c r="K1368" s="16" t="s">
        <v>32</v>
      </c>
      <c r="L1368" s="16" t="s">
        <v>32</v>
      </c>
      <c r="M1368" s="16" t="s">
        <v>32</v>
      </c>
      <c r="N1368" s="16" t="s">
        <v>32</v>
      </c>
      <c r="O1368" s="16" t="s">
        <v>32</v>
      </c>
      <c r="P1368" s="16" t="s">
        <v>32</v>
      </c>
      <c r="Q1368" s="16" t="s">
        <v>32</v>
      </c>
      <c r="R1368" s="16">
        <v>181.23275629646335</v>
      </c>
      <c r="S1368" s="16">
        <v>43.632384329852229</v>
      </c>
      <c r="T1368" s="31" t="s">
        <v>315</v>
      </c>
    </row>
    <row r="1369" spans="1:20" x14ac:dyDescent="0.25">
      <c r="A1369" s="16">
        <v>1366</v>
      </c>
      <c r="B1369" s="19">
        <v>6063304.5899999999</v>
      </c>
      <c r="C1369" s="19">
        <v>580668.14</v>
      </c>
      <c r="D1369" s="27" t="s">
        <v>424</v>
      </c>
      <c r="E1369" s="15">
        <v>42899</v>
      </c>
      <c r="F1369" s="16" t="s">
        <v>32</v>
      </c>
      <c r="G1369" s="19" t="s">
        <v>56</v>
      </c>
      <c r="H1369" s="16" t="s">
        <v>494</v>
      </c>
      <c r="I1369" s="16" t="s">
        <v>32</v>
      </c>
      <c r="J1369" s="16" t="s">
        <v>32</v>
      </c>
      <c r="K1369" s="16" t="s">
        <v>32</v>
      </c>
      <c r="L1369" s="16" t="s">
        <v>32</v>
      </c>
      <c r="M1369" s="16" t="s">
        <v>32</v>
      </c>
      <c r="N1369" s="16" t="s">
        <v>32</v>
      </c>
      <c r="O1369" s="16" t="s">
        <v>32</v>
      </c>
      <c r="P1369" s="16" t="s">
        <v>32</v>
      </c>
      <c r="Q1369" s="16" t="s">
        <v>32</v>
      </c>
      <c r="R1369" s="16">
        <v>170.08994539220836</v>
      </c>
      <c r="S1369" s="16">
        <v>30.844501169963838</v>
      </c>
      <c r="T1369" s="31" t="s">
        <v>315</v>
      </c>
    </row>
    <row r="1370" spans="1:20" x14ac:dyDescent="0.25">
      <c r="A1370" s="16">
        <v>1367</v>
      </c>
      <c r="B1370" s="19">
        <v>6063317.7800000003</v>
      </c>
      <c r="C1370" s="19">
        <v>580520.18000000005</v>
      </c>
      <c r="D1370" s="27" t="s">
        <v>424</v>
      </c>
      <c r="E1370" s="15">
        <v>42899</v>
      </c>
      <c r="F1370" s="16" t="s">
        <v>32</v>
      </c>
      <c r="G1370" s="19" t="s">
        <v>56</v>
      </c>
      <c r="H1370" s="16" t="s">
        <v>494</v>
      </c>
      <c r="I1370" s="16" t="s">
        <v>32</v>
      </c>
      <c r="J1370" s="16" t="s">
        <v>32</v>
      </c>
      <c r="K1370" s="16" t="s">
        <v>32</v>
      </c>
      <c r="L1370" s="16" t="s">
        <v>32</v>
      </c>
      <c r="M1370" s="16" t="s">
        <v>32</v>
      </c>
      <c r="N1370" s="16" t="s">
        <v>32</v>
      </c>
      <c r="O1370" s="16" t="s">
        <v>32</v>
      </c>
      <c r="P1370" s="16" t="s">
        <v>32</v>
      </c>
      <c r="Q1370" s="16" t="s">
        <v>32</v>
      </c>
      <c r="R1370" s="16">
        <v>210.70716889763185</v>
      </c>
      <c r="S1370" s="16">
        <v>36.265107318346345</v>
      </c>
      <c r="T1370" s="31" t="s">
        <v>315</v>
      </c>
    </row>
    <row r="1371" spans="1:20" x14ac:dyDescent="0.25">
      <c r="A1371" s="16">
        <v>1368</v>
      </c>
      <c r="B1371" s="19">
        <v>6063300.4900000002</v>
      </c>
      <c r="C1371" s="19">
        <v>580367.67000000004</v>
      </c>
      <c r="D1371" s="27" t="s">
        <v>424</v>
      </c>
      <c r="E1371" s="15">
        <v>42899</v>
      </c>
      <c r="F1371" s="16" t="s">
        <v>32</v>
      </c>
      <c r="G1371" s="19" t="s">
        <v>56</v>
      </c>
      <c r="H1371" s="16" t="s">
        <v>494</v>
      </c>
      <c r="I1371" s="16" t="s">
        <v>32</v>
      </c>
      <c r="J1371" s="16" t="s">
        <v>32</v>
      </c>
      <c r="K1371" s="16" t="s">
        <v>32</v>
      </c>
      <c r="L1371" s="16" t="s">
        <v>32</v>
      </c>
      <c r="M1371" s="16" t="s">
        <v>32</v>
      </c>
      <c r="N1371" s="16" t="s">
        <v>32</v>
      </c>
      <c r="O1371" s="16" t="s">
        <v>32</v>
      </c>
      <c r="P1371" s="16" t="s">
        <v>32</v>
      </c>
      <c r="Q1371" s="16" t="s">
        <v>32</v>
      </c>
      <c r="R1371" s="16">
        <v>247.55872087885385</v>
      </c>
      <c r="S1371" s="16">
        <v>54.167162414055433</v>
      </c>
      <c r="T1371" s="31" t="s">
        <v>315</v>
      </c>
    </row>
    <row r="1372" spans="1:20" x14ac:dyDescent="0.25">
      <c r="A1372" s="16">
        <v>1369</v>
      </c>
      <c r="B1372" s="19">
        <v>6063279.5700000003</v>
      </c>
      <c r="C1372" s="19">
        <v>580222.06999999995</v>
      </c>
      <c r="D1372" s="27" t="s">
        <v>424</v>
      </c>
      <c r="E1372" s="15">
        <v>42899</v>
      </c>
      <c r="F1372" s="16" t="s">
        <v>32</v>
      </c>
      <c r="G1372" s="19" t="s">
        <v>56</v>
      </c>
      <c r="H1372" s="16" t="s">
        <v>494</v>
      </c>
      <c r="I1372" s="16" t="s">
        <v>32</v>
      </c>
      <c r="J1372" s="16" t="s">
        <v>32</v>
      </c>
      <c r="K1372" s="16" t="s">
        <v>32</v>
      </c>
      <c r="L1372" s="16" t="s">
        <v>32</v>
      </c>
      <c r="M1372" s="16" t="s">
        <v>32</v>
      </c>
      <c r="N1372" s="16" t="s">
        <v>32</v>
      </c>
      <c r="O1372" s="16" t="s">
        <v>32</v>
      </c>
      <c r="P1372" s="16" t="s">
        <v>32</v>
      </c>
      <c r="Q1372" s="16" t="s">
        <v>32</v>
      </c>
      <c r="R1372" s="16">
        <v>276.75041745441251</v>
      </c>
      <c r="S1372" s="16">
        <v>83.66964176036862</v>
      </c>
      <c r="T1372" s="31" t="s">
        <v>315</v>
      </c>
    </row>
    <row r="1373" spans="1:20" x14ac:dyDescent="0.25">
      <c r="A1373" s="16">
        <v>1370</v>
      </c>
      <c r="B1373" s="19">
        <v>6063255.9500000002</v>
      </c>
      <c r="C1373" s="19">
        <v>580076.94999999995</v>
      </c>
      <c r="D1373" s="27" t="s">
        <v>424</v>
      </c>
      <c r="E1373" s="15">
        <v>42899</v>
      </c>
      <c r="F1373" s="16" t="s">
        <v>32</v>
      </c>
      <c r="G1373" s="19" t="s">
        <v>56</v>
      </c>
      <c r="H1373" s="16" t="s">
        <v>494</v>
      </c>
      <c r="I1373" s="16" t="s">
        <v>32</v>
      </c>
      <c r="J1373" s="16" t="s">
        <v>32</v>
      </c>
      <c r="K1373" s="16" t="s">
        <v>32</v>
      </c>
      <c r="L1373" s="16" t="s">
        <v>32</v>
      </c>
      <c r="M1373" s="16" t="s">
        <v>32</v>
      </c>
      <c r="N1373" s="16" t="s">
        <v>32</v>
      </c>
      <c r="O1373" s="16" t="s">
        <v>32</v>
      </c>
      <c r="P1373" s="16" t="s">
        <v>32</v>
      </c>
      <c r="Q1373" s="16" t="s">
        <v>32</v>
      </c>
      <c r="R1373" s="16">
        <v>247.2095548409429</v>
      </c>
      <c r="S1373" s="16">
        <v>71.060414178299538</v>
      </c>
      <c r="T1373" s="31" t="s">
        <v>315</v>
      </c>
    </row>
    <row r="1374" spans="1:20" x14ac:dyDescent="0.25">
      <c r="A1374" s="16">
        <v>1371</v>
      </c>
      <c r="B1374" s="19">
        <v>6063273.3099999996</v>
      </c>
      <c r="C1374" s="19">
        <v>579922.73</v>
      </c>
      <c r="D1374" s="27" t="s">
        <v>424</v>
      </c>
      <c r="E1374" s="15">
        <v>42899</v>
      </c>
      <c r="F1374" s="16" t="s">
        <v>32</v>
      </c>
      <c r="G1374" s="19" t="s">
        <v>56</v>
      </c>
      <c r="H1374" s="16" t="s">
        <v>494</v>
      </c>
      <c r="I1374" s="16" t="s">
        <v>32</v>
      </c>
      <c r="J1374" s="16" t="s">
        <v>32</v>
      </c>
      <c r="K1374" s="16" t="s">
        <v>32</v>
      </c>
      <c r="L1374" s="16" t="s">
        <v>32</v>
      </c>
      <c r="M1374" s="16" t="s">
        <v>32</v>
      </c>
      <c r="N1374" s="16" t="s">
        <v>32</v>
      </c>
      <c r="O1374" s="16" t="s">
        <v>32</v>
      </c>
      <c r="P1374" s="16" t="s">
        <v>32</v>
      </c>
      <c r="Q1374" s="16" t="s">
        <v>32</v>
      </c>
      <c r="R1374" s="16">
        <v>12.369754152379986</v>
      </c>
      <c r="S1374" s="16">
        <v>97.851520952988722</v>
      </c>
      <c r="T1374" s="31" t="s">
        <v>315</v>
      </c>
    </row>
    <row r="1375" spans="1:20" x14ac:dyDescent="0.25">
      <c r="A1375" s="16">
        <v>1372</v>
      </c>
      <c r="B1375" s="19">
        <v>6063345.4500000002</v>
      </c>
      <c r="C1375" s="19">
        <v>579794.34</v>
      </c>
      <c r="D1375" s="27" t="s">
        <v>424</v>
      </c>
      <c r="E1375" s="15">
        <v>42899</v>
      </c>
      <c r="F1375" s="16" t="s">
        <v>32</v>
      </c>
      <c r="G1375" s="19" t="s">
        <v>56</v>
      </c>
      <c r="H1375" s="16" t="s">
        <v>494</v>
      </c>
      <c r="I1375" s="16" t="s">
        <v>32</v>
      </c>
      <c r="J1375" s="16" t="s">
        <v>32</v>
      </c>
      <c r="K1375" s="16" t="s">
        <v>32</v>
      </c>
      <c r="L1375" s="16" t="s">
        <v>32</v>
      </c>
      <c r="M1375" s="16" t="s">
        <v>32</v>
      </c>
      <c r="N1375" s="16" t="s">
        <v>32</v>
      </c>
      <c r="O1375" s="16" t="s">
        <v>32</v>
      </c>
      <c r="P1375" s="16" t="s">
        <v>32</v>
      </c>
      <c r="Q1375" s="16" t="s">
        <v>32</v>
      </c>
      <c r="R1375" s="16">
        <v>12.369754152379986</v>
      </c>
      <c r="S1375" s="16">
        <v>67.974478323520529</v>
      </c>
      <c r="T1375" s="31" t="s">
        <v>315</v>
      </c>
    </row>
    <row r="1376" spans="1:20" x14ac:dyDescent="0.25">
      <c r="A1376" s="16">
        <v>1373</v>
      </c>
      <c r="B1376" s="19">
        <v>6063384.5300000003</v>
      </c>
      <c r="C1376" s="19">
        <v>579651.54</v>
      </c>
      <c r="D1376" s="27" t="s">
        <v>424</v>
      </c>
      <c r="E1376" s="15">
        <v>42899</v>
      </c>
      <c r="F1376" s="16" t="s">
        <v>32</v>
      </c>
      <c r="G1376" s="19" t="s">
        <v>56</v>
      </c>
      <c r="H1376" s="16" t="s">
        <v>494</v>
      </c>
      <c r="I1376" s="16" t="s">
        <v>32</v>
      </c>
      <c r="J1376" s="16" t="s">
        <v>32</v>
      </c>
      <c r="K1376" s="16" t="s">
        <v>32</v>
      </c>
      <c r="L1376" s="16" t="s">
        <v>32</v>
      </c>
      <c r="M1376" s="16" t="s">
        <v>32</v>
      </c>
      <c r="N1376" s="16" t="s">
        <v>32</v>
      </c>
      <c r="O1376" s="16" t="s">
        <v>32</v>
      </c>
      <c r="P1376" s="16" t="s">
        <v>32</v>
      </c>
      <c r="Q1376" s="16" t="s">
        <v>32</v>
      </c>
      <c r="R1376" s="16">
        <v>12.369754152379986</v>
      </c>
      <c r="S1376" s="16">
        <v>63.906600548494026</v>
      </c>
      <c r="T1376" s="31" t="s">
        <v>315</v>
      </c>
    </row>
    <row r="1377" spans="1:20" x14ac:dyDescent="0.25">
      <c r="A1377" s="16">
        <v>1374</v>
      </c>
      <c r="B1377" s="19">
        <v>6063372.6699999999</v>
      </c>
      <c r="C1377" s="19">
        <v>579504.38</v>
      </c>
      <c r="D1377" s="27" t="s">
        <v>424</v>
      </c>
      <c r="E1377" s="15">
        <v>42899</v>
      </c>
      <c r="F1377" s="16" t="s">
        <v>32</v>
      </c>
      <c r="G1377" s="19" t="s">
        <v>56</v>
      </c>
      <c r="H1377" s="16" t="s">
        <v>494</v>
      </c>
      <c r="I1377" s="16" t="s">
        <v>32</v>
      </c>
      <c r="J1377" s="16" t="s">
        <v>32</v>
      </c>
      <c r="K1377" s="16" t="s">
        <v>32</v>
      </c>
      <c r="L1377" s="16" t="s">
        <v>32</v>
      </c>
      <c r="M1377" s="16" t="s">
        <v>32</v>
      </c>
      <c r="N1377" s="16" t="s">
        <v>32</v>
      </c>
      <c r="O1377" s="16" t="s">
        <v>32</v>
      </c>
      <c r="P1377" s="16" t="s">
        <v>32</v>
      </c>
      <c r="Q1377" s="16" t="s">
        <v>32</v>
      </c>
      <c r="R1377" s="16">
        <v>12.369754152379986</v>
      </c>
      <c r="S1377" s="16">
        <v>98.775413813865796</v>
      </c>
      <c r="T1377" s="31" t="s">
        <v>315</v>
      </c>
    </row>
    <row r="1378" spans="1:20" x14ac:dyDescent="0.25">
      <c r="A1378" s="16">
        <v>1375</v>
      </c>
      <c r="B1378" s="19">
        <v>6063338.6500000004</v>
      </c>
      <c r="C1378" s="19">
        <v>579343.15</v>
      </c>
      <c r="D1378" s="27" t="s">
        <v>424</v>
      </c>
      <c r="E1378" s="15">
        <v>42899</v>
      </c>
      <c r="F1378" s="16" t="s">
        <v>32</v>
      </c>
      <c r="G1378" s="19" t="s">
        <v>56</v>
      </c>
      <c r="H1378" s="16" t="s">
        <v>494</v>
      </c>
      <c r="I1378" s="16" t="s">
        <v>32</v>
      </c>
      <c r="J1378" s="16" t="s">
        <v>32</v>
      </c>
      <c r="K1378" s="16" t="s">
        <v>32</v>
      </c>
      <c r="L1378" s="16" t="s">
        <v>32</v>
      </c>
      <c r="M1378" s="16" t="s">
        <v>32</v>
      </c>
      <c r="N1378" s="16" t="s">
        <v>32</v>
      </c>
      <c r="O1378" s="16" t="s">
        <v>32</v>
      </c>
      <c r="P1378" s="16" t="s">
        <v>32</v>
      </c>
      <c r="Q1378" s="16" t="s">
        <v>32</v>
      </c>
      <c r="R1378" s="16">
        <v>12.369754152379986</v>
      </c>
      <c r="S1378" s="16">
        <v>94.527008918645762</v>
      </c>
      <c r="T1378" s="31" t="s">
        <v>315</v>
      </c>
    </row>
    <row r="1379" spans="1:20" x14ac:dyDescent="0.25">
      <c r="A1379" s="16">
        <v>1376</v>
      </c>
      <c r="B1379" s="19">
        <v>6063319.5300000003</v>
      </c>
      <c r="C1379" s="19">
        <v>579206.1</v>
      </c>
      <c r="D1379" s="27" t="s">
        <v>424</v>
      </c>
      <c r="E1379" s="15">
        <v>42899</v>
      </c>
      <c r="F1379" s="16" t="s">
        <v>32</v>
      </c>
      <c r="G1379" s="19" t="s">
        <v>56</v>
      </c>
      <c r="H1379" s="16" t="s">
        <v>494</v>
      </c>
      <c r="I1379" s="16" t="s">
        <v>32</v>
      </c>
      <c r="J1379" s="16" t="s">
        <v>32</v>
      </c>
      <c r="K1379" s="16" t="s">
        <v>32</v>
      </c>
      <c r="L1379" s="16" t="s">
        <v>32</v>
      </c>
      <c r="M1379" s="16" t="s">
        <v>32</v>
      </c>
      <c r="N1379" s="16" t="s">
        <v>32</v>
      </c>
      <c r="O1379" s="16" t="s">
        <v>32</v>
      </c>
      <c r="P1379" s="16" t="s">
        <v>32</v>
      </c>
      <c r="Q1379" s="16" t="s">
        <v>32</v>
      </c>
      <c r="R1379" s="16">
        <v>12.369754152379986</v>
      </c>
      <c r="S1379" s="16">
        <v>61.77638053021083</v>
      </c>
      <c r="T1379" s="31" t="s">
        <v>315</v>
      </c>
    </row>
    <row r="1380" spans="1:20" x14ac:dyDescent="0.25">
      <c r="A1380" s="16">
        <v>1377</v>
      </c>
      <c r="B1380" s="19">
        <v>6063293.9699999997</v>
      </c>
      <c r="C1380" s="19">
        <v>579057.62</v>
      </c>
      <c r="D1380" s="27" t="s">
        <v>424</v>
      </c>
      <c r="E1380" s="15">
        <v>42899</v>
      </c>
      <c r="F1380" s="16" t="s">
        <v>32</v>
      </c>
      <c r="G1380" s="19" t="s">
        <v>56</v>
      </c>
      <c r="H1380" s="16" t="s">
        <v>494</v>
      </c>
      <c r="I1380" s="16" t="s">
        <v>32</v>
      </c>
      <c r="J1380" s="16" t="s">
        <v>32</v>
      </c>
      <c r="K1380" s="16" t="s">
        <v>32</v>
      </c>
      <c r="L1380" s="16" t="s">
        <v>32</v>
      </c>
      <c r="M1380" s="16" t="s">
        <v>32</v>
      </c>
      <c r="N1380" s="16" t="s">
        <v>32</v>
      </c>
      <c r="O1380" s="16" t="s">
        <v>32</v>
      </c>
      <c r="P1380" s="16" t="s">
        <v>32</v>
      </c>
      <c r="Q1380" s="16" t="s">
        <v>32</v>
      </c>
      <c r="R1380" s="16">
        <v>12.369754152379986</v>
      </c>
      <c r="S1380" s="16">
        <v>105.29674537332482</v>
      </c>
      <c r="T1380" s="31" t="s">
        <v>315</v>
      </c>
    </row>
    <row r="1381" spans="1:20" x14ac:dyDescent="0.25">
      <c r="A1381" s="16">
        <v>1378</v>
      </c>
      <c r="B1381" s="19">
        <v>6063274.3600000003</v>
      </c>
      <c r="C1381" s="19">
        <v>578912.29</v>
      </c>
      <c r="D1381" s="27" t="s">
        <v>424</v>
      </c>
      <c r="E1381" s="15">
        <v>42899</v>
      </c>
      <c r="F1381" s="16" t="s">
        <v>32</v>
      </c>
      <c r="G1381" s="19" t="s">
        <v>56</v>
      </c>
      <c r="H1381" s="16" t="s">
        <v>494</v>
      </c>
      <c r="I1381" s="16" t="s">
        <v>32</v>
      </c>
      <c r="J1381" s="16" t="s">
        <v>32</v>
      </c>
      <c r="K1381" s="16" t="s">
        <v>32</v>
      </c>
      <c r="L1381" s="16" t="s">
        <v>32</v>
      </c>
      <c r="M1381" s="16" t="s">
        <v>32</v>
      </c>
      <c r="N1381" s="16" t="s">
        <v>32</v>
      </c>
      <c r="O1381" s="16" t="s">
        <v>32</v>
      </c>
      <c r="P1381" s="16" t="s">
        <v>32</v>
      </c>
      <c r="Q1381" s="16" t="s">
        <v>32</v>
      </c>
      <c r="R1381" s="16">
        <v>12.369754152379986</v>
      </c>
      <c r="S1381" s="16">
        <v>103.60918131538742</v>
      </c>
      <c r="T1381" s="31" t="s">
        <v>315</v>
      </c>
    </row>
    <row r="1382" spans="1:20" x14ac:dyDescent="0.25">
      <c r="A1382" s="16">
        <v>1379</v>
      </c>
      <c r="B1382" s="19">
        <v>6063278.5999999996</v>
      </c>
      <c r="C1382" s="19">
        <v>578807.19999999995</v>
      </c>
      <c r="D1382" s="27" t="s">
        <v>424</v>
      </c>
      <c r="E1382" s="15">
        <v>42899</v>
      </c>
      <c r="F1382" s="16" t="s">
        <v>32</v>
      </c>
      <c r="G1382" s="19" t="s">
        <v>56</v>
      </c>
      <c r="H1382" s="16" t="s">
        <v>494</v>
      </c>
      <c r="I1382" s="16" t="s">
        <v>32</v>
      </c>
      <c r="J1382" s="16" t="s">
        <v>32</v>
      </c>
      <c r="K1382" s="16" t="s">
        <v>32</v>
      </c>
      <c r="L1382" s="16" t="s">
        <v>32</v>
      </c>
      <c r="M1382" s="16" t="s">
        <v>32</v>
      </c>
      <c r="N1382" s="16" t="s">
        <v>32</v>
      </c>
      <c r="O1382" s="16" t="s">
        <v>32</v>
      </c>
      <c r="P1382" s="16" t="s">
        <v>32</v>
      </c>
      <c r="Q1382" s="16" t="s">
        <v>32</v>
      </c>
      <c r="R1382" s="16">
        <v>12.369754152379986</v>
      </c>
      <c r="S1382" s="16">
        <v>79.267246891156674</v>
      </c>
      <c r="T1382" s="31" t="s">
        <v>315</v>
      </c>
    </row>
    <row r="1383" spans="1:20" x14ac:dyDescent="0.25">
      <c r="A1383" s="16">
        <v>1380</v>
      </c>
      <c r="B1383" s="19">
        <v>6063188.1799999997</v>
      </c>
      <c r="C1383" s="19">
        <v>578778.25</v>
      </c>
      <c r="D1383" s="27" t="s">
        <v>424</v>
      </c>
      <c r="E1383" s="15">
        <v>42899</v>
      </c>
      <c r="F1383" s="16" t="s">
        <v>32</v>
      </c>
      <c r="G1383" s="19" t="s">
        <v>56</v>
      </c>
      <c r="H1383" s="16" t="s">
        <v>464</v>
      </c>
      <c r="I1383" s="16" t="s">
        <v>32</v>
      </c>
      <c r="J1383" s="16" t="s">
        <v>32</v>
      </c>
      <c r="K1383" s="16" t="s">
        <v>32</v>
      </c>
      <c r="L1383" s="16" t="s">
        <v>32</v>
      </c>
      <c r="M1383" s="16" t="s">
        <v>32</v>
      </c>
      <c r="N1383" s="16" t="s">
        <v>32</v>
      </c>
      <c r="O1383" s="16" t="s">
        <v>32</v>
      </c>
      <c r="P1383" s="16" t="s">
        <v>32</v>
      </c>
      <c r="Q1383" s="16" t="s">
        <v>32</v>
      </c>
      <c r="R1383" s="16">
        <v>223.1358874289221</v>
      </c>
      <c r="S1383" s="16">
        <v>52.042959966445423</v>
      </c>
      <c r="T1383" s="31" t="s">
        <v>315</v>
      </c>
    </row>
    <row r="1384" spans="1:20" x14ac:dyDescent="0.25">
      <c r="A1384" s="16">
        <v>1381</v>
      </c>
      <c r="B1384" s="19">
        <v>6063236.4299999997</v>
      </c>
      <c r="C1384" s="19">
        <v>578921.64</v>
      </c>
      <c r="D1384" s="27" t="s">
        <v>424</v>
      </c>
      <c r="E1384" s="15">
        <v>42899</v>
      </c>
      <c r="F1384" s="16" t="s">
        <v>32</v>
      </c>
      <c r="G1384" s="19" t="s">
        <v>56</v>
      </c>
      <c r="H1384" s="16" t="s">
        <v>464</v>
      </c>
      <c r="I1384" s="16" t="s">
        <v>32</v>
      </c>
      <c r="J1384" s="16" t="s">
        <v>32</v>
      </c>
      <c r="K1384" s="16" t="s">
        <v>32</v>
      </c>
      <c r="L1384" s="16" t="s">
        <v>32</v>
      </c>
      <c r="M1384" s="16" t="s">
        <v>32</v>
      </c>
      <c r="N1384" s="16" t="s">
        <v>32</v>
      </c>
      <c r="O1384" s="16" t="s">
        <v>32</v>
      </c>
      <c r="P1384" s="16" t="s">
        <v>32</v>
      </c>
      <c r="Q1384" s="16" t="s">
        <v>32</v>
      </c>
      <c r="R1384" s="16">
        <v>291.26513524678819</v>
      </c>
      <c r="S1384" s="16">
        <v>82.961072112316529</v>
      </c>
      <c r="T1384" s="31" t="s">
        <v>315</v>
      </c>
    </row>
    <row r="1385" spans="1:20" x14ac:dyDescent="0.25">
      <c r="A1385" s="16">
        <v>1382</v>
      </c>
      <c r="B1385" s="19">
        <v>6063273.7999999998</v>
      </c>
      <c r="C1385" s="19">
        <v>579069.97</v>
      </c>
      <c r="D1385" s="27" t="s">
        <v>424</v>
      </c>
      <c r="E1385" s="15">
        <v>42899</v>
      </c>
      <c r="F1385" s="16" t="s">
        <v>32</v>
      </c>
      <c r="G1385" s="19" t="s">
        <v>56</v>
      </c>
      <c r="H1385" s="16" t="s">
        <v>464</v>
      </c>
      <c r="I1385" s="16" t="s">
        <v>32</v>
      </c>
      <c r="J1385" s="16" t="s">
        <v>32</v>
      </c>
      <c r="K1385" s="16" t="s">
        <v>32</v>
      </c>
      <c r="L1385" s="16" t="s">
        <v>32</v>
      </c>
      <c r="M1385" s="16" t="s">
        <v>32</v>
      </c>
      <c r="N1385" s="16" t="s">
        <v>32</v>
      </c>
      <c r="O1385" s="16" t="s">
        <v>32</v>
      </c>
      <c r="P1385" s="16" t="s">
        <v>32</v>
      </c>
      <c r="Q1385" s="16" t="s">
        <v>32</v>
      </c>
      <c r="R1385" s="16">
        <v>326.65185442860388</v>
      </c>
      <c r="S1385" s="16">
        <v>101.32897633067357</v>
      </c>
      <c r="T1385" s="31" t="s">
        <v>315</v>
      </c>
    </row>
    <row r="1386" spans="1:20" x14ac:dyDescent="0.25">
      <c r="A1386" s="16">
        <v>1383</v>
      </c>
      <c r="B1386" s="19">
        <v>6063301.5899999999</v>
      </c>
      <c r="C1386" s="19">
        <v>579218.69999999995</v>
      </c>
      <c r="D1386" s="27" t="s">
        <v>424</v>
      </c>
      <c r="E1386" s="15">
        <v>42899</v>
      </c>
      <c r="F1386" s="16" t="s">
        <v>32</v>
      </c>
      <c r="G1386" s="19" t="s">
        <v>56</v>
      </c>
      <c r="H1386" s="16" t="s">
        <v>464</v>
      </c>
      <c r="I1386" s="16" t="s">
        <v>32</v>
      </c>
      <c r="J1386" s="16" t="s">
        <v>32</v>
      </c>
      <c r="K1386" s="16" t="s">
        <v>32</v>
      </c>
      <c r="L1386" s="16" t="s">
        <v>32</v>
      </c>
      <c r="M1386" s="16" t="s">
        <v>32</v>
      </c>
      <c r="N1386" s="16" t="s">
        <v>32</v>
      </c>
      <c r="O1386" s="16" t="s">
        <v>32</v>
      </c>
      <c r="P1386" s="16" t="s">
        <v>32</v>
      </c>
      <c r="Q1386" s="16" t="s">
        <v>32</v>
      </c>
      <c r="R1386" s="16">
        <v>386.85390268507007</v>
      </c>
      <c r="S1386" s="16">
        <v>105.59545954459665</v>
      </c>
      <c r="T1386" s="31" t="s">
        <v>315</v>
      </c>
    </row>
    <row r="1387" spans="1:20" x14ac:dyDescent="0.25">
      <c r="A1387" s="16">
        <v>1384</v>
      </c>
      <c r="B1387" s="19">
        <v>6063325.75</v>
      </c>
      <c r="C1387" s="19">
        <v>579365.71</v>
      </c>
      <c r="D1387" s="27" t="s">
        <v>424</v>
      </c>
      <c r="E1387" s="15">
        <v>42899</v>
      </c>
      <c r="F1387" s="16" t="s">
        <v>32</v>
      </c>
      <c r="G1387" s="19" t="s">
        <v>56</v>
      </c>
      <c r="H1387" s="16" t="s">
        <v>464</v>
      </c>
      <c r="I1387" s="16" t="s">
        <v>32</v>
      </c>
      <c r="J1387" s="16" t="s">
        <v>32</v>
      </c>
      <c r="K1387" s="16" t="s">
        <v>32</v>
      </c>
      <c r="L1387" s="16" t="s">
        <v>32</v>
      </c>
      <c r="M1387" s="16" t="s">
        <v>32</v>
      </c>
      <c r="N1387" s="16" t="s">
        <v>32</v>
      </c>
      <c r="O1387" s="16" t="s">
        <v>32</v>
      </c>
      <c r="P1387" s="16" t="s">
        <v>32</v>
      </c>
      <c r="Q1387" s="16" t="s">
        <v>32</v>
      </c>
      <c r="R1387" s="16">
        <v>257.91416556204143</v>
      </c>
      <c r="S1387" s="16">
        <v>57.434588385449899</v>
      </c>
      <c r="T1387" s="31" t="s">
        <v>315</v>
      </c>
    </row>
    <row r="1388" spans="1:20" x14ac:dyDescent="0.25">
      <c r="A1388" s="16">
        <v>1385</v>
      </c>
      <c r="B1388" s="19">
        <v>6063351.0599999996</v>
      </c>
      <c r="C1388" s="19">
        <v>579510.75</v>
      </c>
      <c r="D1388" s="27" t="s">
        <v>424</v>
      </c>
      <c r="E1388" s="15">
        <v>42899</v>
      </c>
      <c r="F1388" s="16" t="s">
        <v>32</v>
      </c>
      <c r="G1388" s="19" t="s">
        <v>56</v>
      </c>
      <c r="H1388" s="16" t="s">
        <v>464</v>
      </c>
      <c r="I1388" s="16" t="s">
        <v>32</v>
      </c>
      <c r="J1388" s="16" t="s">
        <v>32</v>
      </c>
      <c r="K1388" s="16" t="s">
        <v>32</v>
      </c>
      <c r="L1388" s="16" t="s">
        <v>32</v>
      </c>
      <c r="M1388" s="16" t="s">
        <v>32</v>
      </c>
      <c r="N1388" s="16" t="s">
        <v>32</v>
      </c>
      <c r="O1388" s="16" t="s">
        <v>32</v>
      </c>
      <c r="P1388" s="16" t="s">
        <v>32</v>
      </c>
      <c r="Q1388" s="16" t="s">
        <v>32</v>
      </c>
      <c r="R1388" s="16">
        <v>183.43033326610706</v>
      </c>
      <c r="S1388" s="16">
        <v>34.035311635822161</v>
      </c>
      <c r="T1388" s="31" t="s">
        <v>315</v>
      </c>
    </row>
    <row r="1389" spans="1:20" x14ac:dyDescent="0.25">
      <c r="A1389" s="16">
        <v>1386</v>
      </c>
      <c r="B1389" s="19">
        <v>6063355.6799999997</v>
      </c>
      <c r="C1389" s="19">
        <v>579663.51</v>
      </c>
      <c r="D1389" s="27" t="s">
        <v>424</v>
      </c>
      <c r="E1389" s="15">
        <v>42899</v>
      </c>
      <c r="F1389" s="16" t="s">
        <v>32</v>
      </c>
      <c r="G1389" s="19" t="s">
        <v>56</v>
      </c>
      <c r="H1389" s="16" t="s">
        <v>464</v>
      </c>
      <c r="I1389" s="16" t="s">
        <v>32</v>
      </c>
      <c r="J1389" s="16" t="s">
        <v>32</v>
      </c>
      <c r="K1389" s="16" t="s">
        <v>32</v>
      </c>
      <c r="L1389" s="16" t="s">
        <v>32</v>
      </c>
      <c r="M1389" s="16" t="s">
        <v>32</v>
      </c>
      <c r="N1389" s="16" t="s">
        <v>32</v>
      </c>
      <c r="O1389" s="16" t="s">
        <v>32</v>
      </c>
      <c r="P1389" s="16" t="s">
        <v>32</v>
      </c>
      <c r="Q1389" s="16" t="s">
        <v>32</v>
      </c>
      <c r="R1389" s="16">
        <v>160.96867501091396</v>
      </c>
      <c r="S1389" s="16">
        <v>32.925137937955263</v>
      </c>
      <c r="T1389" s="31" t="s">
        <v>315</v>
      </c>
    </row>
    <row r="1390" spans="1:20" x14ac:dyDescent="0.25">
      <c r="A1390" s="16">
        <v>1387</v>
      </c>
      <c r="B1390" s="19">
        <v>6063309.4100000001</v>
      </c>
      <c r="C1390" s="19">
        <v>579802.63</v>
      </c>
      <c r="D1390" s="27" t="s">
        <v>424</v>
      </c>
      <c r="E1390" s="15">
        <v>42899</v>
      </c>
      <c r="F1390" s="16" t="s">
        <v>32</v>
      </c>
      <c r="G1390" s="19" t="s">
        <v>56</v>
      </c>
      <c r="H1390" s="16" t="s">
        <v>464</v>
      </c>
      <c r="I1390" s="16" t="s">
        <v>32</v>
      </c>
      <c r="J1390" s="16" t="s">
        <v>32</v>
      </c>
      <c r="K1390" s="16" t="s">
        <v>32</v>
      </c>
      <c r="L1390" s="16" t="s">
        <v>32</v>
      </c>
      <c r="M1390" s="16" t="s">
        <v>32</v>
      </c>
      <c r="N1390" s="16" t="s">
        <v>32</v>
      </c>
      <c r="O1390" s="16" t="s">
        <v>32</v>
      </c>
      <c r="P1390" s="16" t="s">
        <v>32</v>
      </c>
      <c r="Q1390" s="16" t="s">
        <v>32</v>
      </c>
      <c r="R1390" s="16">
        <v>378.55391847394242</v>
      </c>
      <c r="S1390" s="16">
        <v>87.092300352010682</v>
      </c>
      <c r="T1390" s="31" t="s">
        <v>315</v>
      </c>
    </row>
    <row r="1391" spans="1:20" x14ac:dyDescent="0.25">
      <c r="A1391" s="16">
        <v>1388</v>
      </c>
      <c r="B1391" s="19">
        <v>6063245.6600000001</v>
      </c>
      <c r="C1391" s="19">
        <v>579936.94999999995</v>
      </c>
      <c r="D1391" s="27" t="s">
        <v>424</v>
      </c>
      <c r="E1391" s="15">
        <v>42899</v>
      </c>
      <c r="F1391" s="16" t="s">
        <v>32</v>
      </c>
      <c r="G1391" s="19" t="s">
        <v>56</v>
      </c>
      <c r="H1391" s="16" t="s">
        <v>464</v>
      </c>
      <c r="I1391" s="16" t="s">
        <v>32</v>
      </c>
      <c r="J1391" s="16" t="s">
        <v>32</v>
      </c>
      <c r="K1391" s="16" t="s">
        <v>32</v>
      </c>
      <c r="L1391" s="16" t="s">
        <v>32</v>
      </c>
      <c r="M1391" s="16" t="s">
        <v>32</v>
      </c>
      <c r="N1391" s="16" t="s">
        <v>32</v>
      </c>
      <c r="O1391" s="16" t="s">
        <v>32</v>
      </c>
      <c r="P1391" s="16" t="s">
        <v>32</v>
      </c>
      <c r="Q1391" s="16" t="s">
        <v>32</v>
      </c>
      <c r="R1391" s="16">
        <v>220.42817952261362</v>
      </c>
      <c r="S1391" s="16">
        <v>46.8648404022289</v>
      </c>
      <c r="T1391" s="31" t="s">
        <v>315</v>
      </c>
    </row>
    <row r="1392" spans="1:20" x14ac:dyDescent="0.25">
      <c r="A1392" s="16">
        <v>1389</v>
      </c>
      <c r="B1392" s="19">
        <v>6063241.1299999999</v>
      </c>
      <c r="C1392" s="19">
        <v>580086.43999999994</v>
      </c>
      <c r="D1392" s="27" t="s">
        <v>424</v>
      </c>
      <c r="E1392" s="15">
        <v>42899</v>
      </c>
      <c r="F1392" s="16" t="s">
        <v>32</v>
      </c>
      <c r="G1392" s="19" t="s">
        <v>56</v>
      </c>
      <c r="H1392" s="16" t="s">
        <v>464</v>
      </c>
      <c r="I1392" s="16" t="s">
        <v>32</v>
      </c>
      <c r="J1392" s="16" t="s">
        <v>32</v>
      </c>
      <c r="K1392" s="16" t="s">
        <v>32</v>
      </c>
      <c r="L1392" s="16" t="s">
        <v>32</v>
      </c>
      <c r="M1392" s="16" t="s">
        <v>32</v>
      </c>
      <c r="N1392" s="16" t="s">
        <v>32</v>
      </c>
      <c r="O1392" s="16" t="s">
        <v>32</v>
      </c>
      <c r="P1392" s="16" t="s">
        <v>32</v>
      </c>
      <c r="Q1392" s="16" t="s">
        <v>32</v>
      </c>
      <c r="R1392" s="16">
        <v>12.369754152379986</v>
      </c>
      <c r="S1392" s="16">
        <v>43.607743033397149</v>
      </c>
      <c r="T1392" s="31" t="s">
        <v>315</v>
      </c>
    </row>
    <row r="1393" spans="1:20" x14ac:dyDescent="0.25">
      <c r="A1393" s="16">
        <v>1390</v>
      </c>
      <c r="B1393" s="19">
        <v>6063262.7300000004</v>
      </c>
      <c r="C1393" s="19">
        <v>580235.93999999994</v>
      </c>
      <c r="D1393" s="27" t="s">
        <v>424</v>
      </c>
      <c r="E1393" s="15">
        <v>42899</v>
      </c>
      <c r="F1393" s="16" t="s">
        <v>32</v>
      </c>
      <c r="G1393" s="19" t="s">
        <v>56</v>
      </c>
      <c r="H1393" s="16" t="s">
        <v>464</v>
      </c>
      <c r="I1393" s="16" t="s">
        <v>32</v>
      </c>
      <c r="J1393" s="16" t="s">
        <v>32</v>
      </c>
      <c r="K1393" s="16" t="s">
        <v>32</v>
      </c>
      <c r="L1393" s="16" t="s">
        <v>32</v>
      </c>
      <c r="M1393" s="16" t="s">
        <v>32</v>
      </c>
      <c r="N1393" s="16" t="s">
        <v>32</v>
      </c>
      <c r="O1393" s="16" t="s">
        <v>32</v>
      </c>
      <c r="P1393" s="16" t="s">
        <v>32</v>
      </c>
      <c r="Q1393" s="16" t="s">
        <v>32</v>
      </c>
      <c r="R1393" s="16">
        <v>12.369754152379986</v>
      </c>
      <c r="S1393" s="16">
        <v>56.450830484503001</v>
      </c>
      <c r="T1393" s="31" t="s">
        <v>315</v>
      </c>
    </row>
    <row r="1394" spans="1:20" x14ac:dyDescent="0.25">
      <c r="A1394" s="16">
        <v>1391</v>
      </c>
      <c r="B1394" s="19">
        <v>6063284.4500000002</v>
      </c>
      <c r="C1394" s="19">
        <v>580384.43999999994</v>
      </c>
      <c r="D1394" s="27" t="s">
        <v>424</v>
      </c>
      <c r="E1394" s="15">
        <v>42899</v>
      </c>
      <c r="F1394" s="16" t="s">
        <v>32</v>
      </c>
      <c r="G1394" s="19" t="s">
        <v>56</v>
      </c>
      <c r="H1394" s="16" t="s">
        <v>464</v>
      </c>
      <c r="I1394" s="16" t="s">
        <v>32</v>
      </c>
      <c r="J1394" s="16" t="s">
        <v>32</v>
      </c>
      <c r="K1394" s="16" t="s">
        <v>32</v>
      </c>
      <c r="L1394" s="16" t="s">
        <v>32</v>
      </c>
      <c r="M1394" s="16" t="s">
        <v>32</v>
      </c>
      <c r="N1394" s="16" t="s">
        <v>32</v>
      </c>
      <c r="O1394" s="16" t="s">
        <v>32</v>
      </c>
      <c r="P1394" s="16" t="s">
        <v>32</v>
      </c>
      <c r="Q1394" s="16" t="s">
        <v>32</v>
      </c>
      <c r="R1394" s="16">
        <v>12.369754152379986</v>
      </c>
      <c r="S1394" s="16">
        <v>39.409070338237932</v>
      </c>
      <c r="T1394" s="31" t="s">
        <v>315</v>
      </c>
    </row>
    <row r="1395" spans="1:20" x14ac:dyDescent="0.25">
      <c r="A1395" s="16">
        <v>1392</v>
      </c>
      <c r="B1395" s="19">
        <v>6063297.6600000001</v>
      </c>
      <c r="C1395" s="19">
        <v>580530.67000000004</v>
      </c>
      <c r="D1395" s="27" t="s">
        <v>424</v>
      </c>
      <c r="E1395" s="15">
        <v>42899</v>
      </c>
      <c r="F1395" s="16" t="s">
        <v>32</v>
      </c>
      <c r="G1395" s="19" t="s">
        <v>56</v>
      </c>
      <c r="H1395" s="16" t="s">
        <v>464</v>
      </c>
      <c r="I1395" s="16" t="s">
        <v>32</v>
      </c>
      <c r="J1395" s="16" t="s">
        <v>32</v>
      </c>
      <c r="K1395" s="16" t="s">
        <v>32</v>
      </c>
      <c r="L1395" s="16" t="s">
        <v>32</v>
      </c>
      <c r="M1395" s="16" t="s">
        <v>32</v>
      </c>
      <c r="N1395" s="16" t="s">
        <v>32</v>
      </c>
      <c r="O1395" s="16" t="s">
        <v>32</v>
      </c>
      <c r="P1395" s="16" t="s">
        <v>32</v>
      </c>
      <c r="Q1395" s="16" t="s">
        <v>32</v>
      </c>
      <c r="R1395" s="16">
        <v>12.369754152379986</v>
      </c>
      <c r="S1395" s="16">
        <v>44.671346522016592</v>
      </c>
      <c r="T1395" s="31" t="s">
        <v>315</v>
      </c>
    </row>
    <row r="1396" spans="1:20" x14ac:dyDescent="0.25">
      <c r="A1396" s="16">
        <v>1393</v>
      </c>
      <c r="B1396" s="19">
        <v>6063289.9100000001</v>
      </c>
      <c r="C1396" s="19">
        <v>580680</v>
      </c>
      <c r="D1396" s="27" t="s">
        <v>424</v>
      </c>
      <c r="E1396" s="15">
        <v>42899</v>
      </c>
      <c r="F1396" s="16" t="s">
        <v>32</v>
      </c>
      <c r="G1396" s="19" t="s">
        <v>56</v>
      </c>
      <c r="H1396" s="16" t="s">
        <v>464</v>
      </c>
      <c r="I1396" s="16" t="s">
        <v>32</v>
      </c>
      <c r="J1396" s="16" t="s">
        <v>32</v>
      </c>
      <c r="K1396" s="16" t="s">
        <v>32</v>
      </c>
      <c r="L1396" s="16" t="s">
        <v>32</v>
      </c>
      <c r="M1396" s="16" t="s">
        <v>32</v>
      </c>
      <c r="N1396" s="16" t="s">
        <v>32</v>
      </c>
      <c r="O1396" s="16" t="s">
        <v>32</v>
      </c>
      <c r="P1396" s="16" t="s">
        <v>32</v>
      </c>
      <c r="Q1396" s="16" t="s">
        <v>32</v>
      </c>
      <c r="R1396" s="16">
        <v>12.369754152379986</v>
      </c>
      <c r="S1396" s="16">
        <v>38.289725590299938</v>
      </c>
      <c r="T1396" s="31" t="s">
        <v>315</v>
      </c>
    </row>
    <row r="1397" spans="1:20" x14ac:dyDescent="0.25">
      <c r="A1397" s="16">
        <v>1394</v>
      </c>
      <c r="B1397" s="19">
        <v>6063259.3600000003</v>
      </c>
      <c r="C1397" s="19">
        <v>580830.17000000004</v>
      </c>
      <c r="D1397" s="27" t="s">
        <v>424</v>
      </c>
      <c r="E1397" s="15">
        <v>42899</v>
      </c>
      <c r="F1397" s="16" t="s">
        <v>32</v>
      </c>
      <c r="G1397" s="19" t="s">
        <v>56</v>
      </c>
      <c r="H1397" s="16" t="s">
        <v>464</v>
      </c>
      <c r="I1397" s="16" t="s">
        <v>32</v>
      </c>
      <c r="J1397" s="16" t="s">
        <v>32</v>
      </c>
      <c r="K1397" s="16" t="s">
        <v>32</v>
      </c>
      <c r="L1397" s="16" t="s">
        <v>32</v>
      </c>
      <c r="M1397" s="16" t="s">
        <v>32</v>
      </c>
      <c r="N1397" s="16" t="s">
        <v>32</v>
      </c>
      <c r="O1397" s="16" t="s">
        <v>32</v>
      </c>
      <c r="P1397" s="16" t="s">
        <v>32</v>
      </c>
      <c r="Q1397" s="16" t="s">
        <v>32</v>
      </c>
      <c r="R1397" s="16">
        <v>12.369754152379986</v>
      </c>
      <c r="S1397" s="16">
        <v>46.864840402228928</v>
      </c>
      <c r="T1397" s="31" t="s">
        <v>315</v>
      </c>
    </row>
    <row r="1398" spans="1:20" x14ac:dyDescent="0.25">
      <c r="A1398" s="16">
        <v>1395</v>
      </c>
      <c r="B1398" s="19">
        <v>6063230.1399999997</v>
      </c>
      <c r="C1398" s="19">
        <v>580976.97</v>
      </c>
      <c r="D1398" s="27" t="s">
        <v>424</v>
      </c>
      <c r="E1398" s="15">
        <v>42899</v>
      </c>
      <c r="F1398" s="16" t="s">
        <v>32</v>
      </c>
      <c r="G1398" s="19" t="s">
        <v>56</v>
      </c>
      <c r="H1398" s="16" t="s">
        <v>464</v>
      </c>
      <c r="I1398" s="16" t="s">
        <v>32</v>
      </c>
      <c r="J1398" s="16" t="s">
        <v>32</v>
      </c>
      <c r="K1398" s="16" t="s">
        <v>32</v>
      </c>
      <c r="L1398" s="16" t="s">
        <v>32</v>
      </c>
      <c r="M1398" s="16" t="s">
        <v>32</v>
      </c>
      <c r="N1398" s="16" t="s">
        <v>32</v>
      </c>
      <c r="O1398" s="16" t="s">
        <v>32</v>
      </c>
      <c r="P1398" s="16" t="s">
        <v>32</v>
      </c>
      <c r="Q1398" s="16" t="s">
        <v>32</v>
      </c>
      <c r="R1398" s="16">
        <v>12.369754152379986</v>
      </c>
      <c r="S1398" s="16">
        <v>62.930627405365705</v>
      </c>
      <c r="T1398" s="31" t="s">
        <v>315</v>
      </c>
    </row>
    <row r="1399" spans="1:20" x14ac:dyDescent="0.25">
      <c r="A1399" s="16">
        <v>1396</v>
      </c>
      <c r="B1399" s="19">
        <v>6063202.0800000001</v>
      </c>
      <c r="C1399" s="19">
        <v>581122.43000000005</v>
      </c>
      <c r="D1399" s="27" t="s">
        <v>424</v>
      </c>
      <c r="E1399" s="15">
        <v>42899</v>
      </c>
      <c r="F1399" s="16" t="s">
        <v>32</v>
      </c>
      <c r="G1399" s="19" t="s">
        <v>56</v>
      </c>
      <c r="H1399" s="16" t="s">
        <v>464</v>
      </c>
      <c r="I1399" s="16" t="s">
        <v>32</v>
      </c>
      <c r="J1399" s="16" t="s">
        <v>32</v>
      </c>
      <c r="K1399" s="16" t="s">
        <v>32</v>
      </c>
      <c r="L1399" s="16" t="s">
        <v>32</v>
      </c>
      <c r="M1399" s="16" t="s">
        <v>32</v>
      </c>
      <c r="N1399" s="16" t="s">
        <v>32</v>
      </c>
      <c r="O1399" s="16" t="s">
        <v>32</v>
      </c>
      <c r="P1399" s="16" t="s">
        <v>32</v>
      </c>
      <c r="Q1399" s="16" t="s">
        <v>32</v>
      </c>
      <c r="R1399" s="16">
        <v>12.369754152379986</v>
      </c>
      <c r="S1399" s="16">
        <v>36.162518613061053</v>
      </c>
      <c r="T1399" s="31" t="s">
        <v>315</v>
      </c>
    </row>
    <row r="1400" spans="1:20" x14ac:dyDescent="0.25">
      <c r="A1400" s="16">
        <v>1397</v>
      </c>
      <c r="B1400" s="19">
        <v>6063173.3799999999</v>
      </c>
      <c r="C1400" s="19">
        <v>581267.43000000005</v>
      </c>
      <c r="D1400" s="27" t="s">
        <v>424</v>
      </c>
      <c r="E1400" s="15">
        <v>42899</v>
      </c>
      <c r="F1400" s="16" t="s">
        <v>32</v>
      </c>
      <c r="G1400" s="19" t="s">
        <v>56</v>
      </c>
      <c r="H1400" s="16" t="s">
        <v>464</v>
      </c>
      <c r="I1400" s="16" t="s">
        <v>32</v>
      </c>
      <c r="J1400" s="16" t="s">
        <v>32</v>
      </c>
      <c r="K1400" s="16" t="s">
        <v>32</v>
      </c>
      <c r="L1400" s="16" t="s">
        <v>32</v>
      </c>
      <c r="M1400" s="16" t="s">
        <v>32</v>
      </c>
      <c r="N1400" s="16" t="s">
        <v>32</v>
      </c>
      <c r="O1400" s="16" t="s">
        <v>32</v>
      </c>
      <c r="P1400" s="16" t="s">
        <v>32</v>
      </c>
      <c r="Q1400" s="16" t="s">
        <v>32</v>
      </c>
      <c r="R1400" s="16">
        <v>12.369754152379986</v>
      </c>
      <c r="S1400" s="16">
        <v>52.338658602618388</v>
      </c>
      <c r="T1400" s="31" t="s">
        <v>315</v>
      </c>
    </row>
    <row r="1401" spans="1:20" x14ac:dyDescent="0.25">
      <c r="A1401" s="16">
        <v>1398</v>
      </c>
      <c r="B1401" s="19">
        <v>6068861.6200000001</v>
      </c>
      <c r="C1401" s="19">
        <v>578079.68999999994</v>
      </c>
      <c r="D1401" s="27" t="s">
        <v>424</v>
      </c>
      <c r="E1401" s="16"/>
      <c r="F1401" s="16" t="s">
        <v>32</v>
      </c>
      <c r="G1401" s="19" t="s">
        <v>56</v>
      </c>
      <c r="H1401" s="16" t="s">
        <v>495</v>
      </c>
      <c r="I1401" s="16" t="s">
        <v>32</v>
      </c>
      <c r="J1401" s="16" t="s">
        <v>32</v>
      </c>
      <c r="K1401" s="16" t="s">
        <v>32</v>
      </c>
      <c r="L1401" s="16" t="s">
        <v>32</v>
      </c>
      <c r="M1401" s="16" t="s">
        <v>32</v>
      </c>
      <c r="N1401" s="16" t="s">
        <v>32</v>
      </c>
      <c r="O1401" s="16" t="s">
        <v>32</v>
      </c>
      <c r="P1401" s="16" t="s">
        <v>32</v>
      </c>
      <c r="Q1401" s="16" t="s">
        <v>32</v>
      </c>
      <c r="R1401" s="16">
        <v>-212.3512241054614</v>
      </c>
      <c r="S1401" s="16">
        <v>263.62711864406782</v>
      </c>
      <c r="T1401" s="31" t="s">
        <v>496</v>
      </c>
    </row>
    <row r="1402" spans="1:20" x14ac:dyDescent="0.25">
      <c r="A1402" s="16">
        <v>1399</v>
      </c>
      <c r="B1402" s="19">
        <v>6068822.7999999998</v>
      </c>
      <c r="C1402" s="19">
        <v>577937.97</v>
      </c>
      <c r="D1402" s="27" t="s">
        <v>424</v>
      </c>
      <c r="E1402" s="16"/>
      <c r="F1402" s="16" t="s">
        <v>32</v>
      </c>
      <c r="G1402" s="19" t="s">
        <v>56</v>
      </c>
      <c r="H1402" s="16" t="s">
        <v>495</v>
      </c>
      <c r="I1402" s="16" t="s">
        <v>32</v>
      </c>
      <c r="J1402" s="16" t="s">
        <v>32</v>
      </c>
      <c r="K1402" s="16" t="s">
        <v>32</v>
      </c>
      <c r="L1402" s="16" t="s">
        <v>32</v>
      </c>
      <c r="M1402" s="16" t="s">
        <v>32</v>
      </c>
      <c r="N1402" s="16" t="s">
        <v>32</v>
      </c>
      <c r="O1402" s="16" t="s">
        <v>32</v>
      </c>
      <c r="P1402" s="16" t="s">
        <v>32</v>
      </c>
      <c r="Q1402" s="16" t="s">
        <v>32</v>
      </c>
      <c r="R1402" s="16">
        <v>-197.30311614730877</v>
      </c>
      <c r="S1402" s="16">
        <v>215.50481586402265</v>
      </c>
      <c r="T1402" s="31" t="s">
        <v>496</v>
      </c>
    </row>
    <row r="1403" spans="1:20" x14ac:dyDescent="0.25">
      <c r="A1403" s="16">
        <v>1400</v>
      </c>
      <c r="B1403" s="19">
        <v>6068797.2000000002</v>
      </c>
      <c r="C1403" s="19">
        <v>577783.75</v>
      </c>
      <c r="D1403" s="27" t="s">
        <v>424</v>
      </c>
      <c r="E1403" s="16"/>
      <c r="F1403" s="16" t="s">
        <v>32</v>
      </c>
      <c r="G1403" s="19" t="s">
        <v>56</v>
      </c>
      <c r="H1403" s="16" t="s">
        <v>495</v>
      </c>
      <c r="I1403" s="16" t="s">
        <v>32</v>
      </c>
      <c r="J1403" s="16" t="s">
        <v>32</v>
      </c>
      <c r="K1403" s="16" t="s">
        <v>32</v>
      </c>
      <c r="L1403" s="16" t="s">
        <v>32</v>
      </c>
      <c r="M1403" s="16" t="s">
        <v>32</v>
      </c>
      <c r="N1403" s="16" t="s">
        <v>32</v>
      </c>
      <c r="O1403" s="16" t="s">
        <v>32</v>
      </c>
      <c r="P1403" s="16" t="s">
        <v>32</v>
      </c>
      <c r="Q1403" s="16" t="s">
        <v>32</v>
      </c>
      <c r="R1403" s="16">
        <v>-224.19078014184396</v>
      </c>
      <c r="S1403" s="16">
        <v>164.46524822695034</v>
      </c>
      <c r="T1403" s="31" t="s">
        <v>496</v>
      </c>
    </row>
    <row r="1404" spans="1:20" x14ac:dyDescent="0.25">
      <c r="A1404" s="16">
        <v>1401</v>
      </c>
      <c r="B1404" s="19">
        <v>6068744.1600000001</v>
      </c>
      <c r="C1404" s="19">
        <v>577646.71</v>
      </c>
      <c r="D1404" s="27" t="s">
        <v>424</v>
      </c>
      <c r="E1404" s="16"/>
      <c r="F1404" s="16" t="s">
        <v>32</v>
      </c>
      <c r="G1404" s="19" t="s">
        <v>56</v>
      </c>
      <c r="H1404" s="16" t="s">
        <v>495</v>
      </c>
      <c r="I1404" s="16" t="s">
        <v>32</v>
      </c>
      <c r="J1404" s="16" t="s">
        <v>32</v>
      </c>
      <c r="K1404" s="16" t="s">
        <v>32</v>
      </c>
      <c r="L1404" s="16" t="s">
        <v>32</v>
      </c>
      <c r="M1404" s="16" t="s">
        <v>32</v>
      </c>
      <c r="N1404" s="16" t="s">
        <v>32</v>
      </c>
      <c r="O1404" s="16" t="s">
        <v>32</v>
      </c>
      <c r="P1404" s="16" t="s">
        <v>32</v>
      </c>
      <c r="Q1404" s="16" t="s">
        <v>32</v>
      </c>
      <c r="R1404" s="16">
        <v>-173.21302900618164</v>
      </c>
      <c r="S1404" s="16">
        <v>225.91726105563484</v>
      </c>
      <c r="T1404" s="31" t="s">
        <v>496</v>
      </c>
    </row>
    <row r="1405" spans="1:20" x14ac:dyDescent="0.25">
      <c r="A1405" s="16">
        <v>1402</v>
      </c>
      <c r="B1405" s="19">
        <v>6068706.9100000001</v>
      </c>
      <c r="C1405" s="19">
        <v>577500.26</v>
      </c>
      <c r="D1405" s="27" t="s">
        <v>424</v>
      </c>
      <c r="E1405" s="16"/>
      <c r="F1405" s="16" t="s">
        <v>32</v>
      </c>
      <c r="G1405" s="19" t="s">
        <v>56</v>
      </c>
      <c r="H1405" s="16" t="s">
        <v>495</v>
      </c>
      <c r="I1405" s="16" t="s">
        <v>32</v>
      </c>
      <c r="J1405" s="16" t="s">
        <v>32</v>
      </c>
      <c r="K1405" s="16" t="s">
        <v>32</v>
      </c>
      <c r="L1405" s="16" t="s">
        <v>32</v>
      </c>
      <c r="M1405" s="16" t="s">
        <v>32</v>
      </c>
      <c r="N1405" s="16" t="s">
        <v>32</v>
      </c>
      <c r="O1405" s="16" t="s">
        <v>32</v>
      </c>
      <c r="P1405" s="16" t="s">
        <v>32</v>
      </c>
      <c r="Q1405" s="16" t="s">
        <v>32</v>
      </c>
      <c r="R1405" s="16">
        <v>-174.27478753541075</v>
      </c>
      <c r="S1405" s="16">
        <v>140.1983002832861</v>
      </c>
      <c r="T1405" s="31" t="s">
        <v>496</v>
      </c>
    </row>
    <row r="1406" spans="1:20" x14ac:dyDescent="0.25">
      <c r="A1406" s="16">
        <v>1403</v>
      </c>
      <c r="B1406" s="19">
        <v>6068670.2599999998</v>
      </c>
      <c r="C1406" s="19">
        <v>577354.78</v>
      </c>
      <c r="D1406" s="27" t="s">
        <v>424</v>
      </c>
      <c r="E1406" s="16"/>
      <c r="F1406" s="16" t="s">
        <v>32</v>
      </c>
      <c r="G1406" s="19" t="s">
        <v>56</v>
      </c>
      <c r="H1406" s="16" t="s">
        <v>495</v>
      </c>
      <c r="I1406" s="16" t="s">
        <v>32</v>
      </c>
      <c r="J1406" s="16" t="s">
        <v>32</v>
      </c>
      <c r="K1406" s="16" t="s">
        <v>32</v>
      </c>
      <c r="L1406" s="16" t="s">
        <v>32</v>
      </c>
      <c r="M1406" s="16" t="s">
        <v>32</v>
      </c>
      <c r="N1406" s="16" t="s">
        <v>32</v>
      </c>
      <c r="O1406" s="16" t="s">
        <v>32</v>
      </c>
      <c r="P1406" s="16" t="s">
        <v>32</v>
      </c>
      <c r="Q1406" s="16" t="s">
        <v>32</v>
      </c>
      <c r="R1406" s="16">
        <v>-188.17627754336615</v>
      </c>
      <c r="S1406" s="16">
        <v>242.6272855133615</v>
      </c>
      <c r="T1406" s="31" t="s">
        <v>496</v>
      </c>
    </row>
    <row r="1407" spans="1:20" x14ac:dyDescent="0.25">
      <c r="A1407" s="16">
        <v>1404</v>
      </c>
      <c r="B1407" s="19">
        <v>6068626.9900000002</v>
      </c>
      <c r="C1407" s="19">
        <v>577214.05000000005</v>
      </c>
      <c r="D1407" s="27" t="s">
        <v>424</v>
      </c>
      <c r="E1407" s="16"/>
      <c r="F1407" s="16" t="s">
        <v>32</v>
      </c>
      <c r="G1407" s="19" t="s">
        <v>56</v>
      </c>
      <c r="H1407" s="16" t="s">
        <v>495</v>
      </c>
      <c r="I1407" s="16" t="s">
        <v>32</v>
      </c>
      <c r="J1407" s="16" t="s">
        <v>32</v>
      </c>
      <c r="K1407" s="16" t="s">
        <v>32</v>
      </c>
      <c r="L1407" s="16" t="s">
        <v>32</v>
      </c>
      <c r="M1407" s="16" t="s">
        <v>32</v>
      </c>
      <c r="N1407" s="16" t="s">
        <v>32</v>
      </c>
      <c r="O1407" s="16" t="s">
        <v>32</v>
      </c>
      <c r="P1407" s="16" t="s">
        <v>32</v>
      </c>
      <c r="Q1407" s="16" t="s">
        <v>32</v>
      </c>
      <c r="R1407" s="16">
        <v>-191.66666666666666</v>
      </c>
      <c r="S1407" s="16">
        <v>213.6</v>
      </c>
      <c r="T1407" s="31" t="s">
        <v>496</v>
      </c>
    </row>
    <row r="1408" spans="1:20" x14ac:dyDescent="0.25">
      <c r="A1408" s="16">
        <v>1405</v>
      </c>
      <c r="B1408" s="19">
        <v>6068573.4500000002</v>
      </c>
      <c r="C1408" s="19">
        <v>577075.63</v>
      </c>
      <c r="D1408" s="27" t="s">
        <v>424</v>
      </c>
      <c r="E1408" s="16"/>
      <c r="F1408" s="16" t="s">
        <v>32</v>
      </c>
      <c r="G1408" s="19" t="s">
        <v>56</v>
      </c>
      <c r="H1408" s="16" t="s">
        <v>495</v>
      </c>
      <c r="I1408" s="16" t="s">
        <v>32</v>
      </c>
      <c r="J1408" s="16" t="s">
        <v>32</v>
      </c>
      <c r="K1408" s="16" t="s">
        <v>32</v>
      </c>
      <c r="L1408" s="16" t="s">
        <v>32</v>
      </c>
      <c r="M1408" s="16" t="s">
        <v>32</v>
      </c>
      <c r="N1408" s="16" t="s">
        <v>32</v>
      </c>
      <c r="O1408" s="16" t="s">
        <v>32</v>
      </c>
      <c r="P1408" s="16" t="s">
        <v>32</v>
      </c>
      <c r="Q1408" s="16" t="s">
        <v>32</v>
      </c>
      <c r="R1408" s="16">
        <v>-175.06685499058381</v>
      </c>
      <c r="S1408" s="16">
        <v>226.87909604519774</v>
      </c>
      <c r="T1408" s="31" t="s">
        <v>496</v>
      </c>
    </row>
    <row r="1409" spans="1:20" x14ac:dyDescent="0.25">
      <c r="A1409" s="16">
        <v>1406</v>
      </c>
      <c r="B1409" s="19">
        <v>6068520.4000000004</v>
      </c>
      <c r="C1409" s="19">
        <v>576930.67000000004</v>
      </c>
      <c r="D1409" s="27" t="s">
        <v>424</v>
      </c>
      <c r="E1409" s="16"/>
      <c r="F1409" s="16" t="s">
        <v>32</v>
      </c>
      <c r="G1409" s="19" t="s">
        <v>56</v>
      </c>
      <c r="H1409" s="16" t="s">
        <v>495</v>
      </c>
      <c r="I1409" s="16" t="s">
        <v>32</v>
      </c>
      <c r="J1409" s="16" t="s">
        <v>32</v>
      </c>
      <c r="K1409" s="16" t="s">
        <v>32</v>
      </c>
      <c r="L1409" s="16" t="s">
        <v>32</v>
      </c>
      <c r="M1409" s="16" t="s">
        <v>32</v>
      </c>
      <c r="N1409" s="16" t="s">
        <v>32</v>
      </c>
      <c r="O1409" s="16" t="s">
        <v>32</v>
      </c>
      <c r="P1409" s="16" t="s">
        <v>32</v>
      </c>
      <c r="Q1409" s="16" t="s">
        <v>32</v>
      </c>
      <c r="R1409" s="16">
        <v>-210.31019830028328</v>
      </c>
      <c r="S1409" s="16">
        <v>327.66345609065149</v>
      </c>
      <c r="T1409" s="31" t="s">
        <v>496</v>
      </c>
    </row>
    <row r="1410" spans="1:20" x14ac:dyDescent="0.25">
      <c r="A1410" s="16">
        <v>1407</v>
      </c>
      <c r="B1410" s="19">
        <v>6068458.7300000004</v>
      </c>
      <c r="C1410" s="19">
        <v>576793.43000000005</v>
      </c>
      <c r="D1410" s="27" t="s">
        <v>424</v>
      </c>
      <c r="E1410" s="16"/>
      <c r="F1410" s="16" t="s">
        <v>32</v>
      </c>
      <c r="G1410" s="19" t="s">
        <v>56</v>
      </c>
      <c r="H1410" s="16" t="s">
        <v>495</v>
      </c>
      <c r="I1410" s="16" t="s">
        <v>32</v>
      </c>
      <c r="J1410" s="16" t="s">
        <v>32</v>
      </c>
      <c r="K1410" s="16" t="s">
        <v>32</v>
      </c>
      <c r="L1410" s="16" t="s">
        <v>32</v>
      </c>
      <c r="M1410" s="16" t="s">
        <v>32</v>
      </c>
      <c r="N1410" s="16" t="s">
        <v>32</v>
      </c>
      <c r="O1410" s="16" t="s">
        <v>32</v>
      </c>
      <c r="P1410" s="16" t="s">
        <v>32</v>
      </c>
      <c r="Q1410" s="16" t="s">
        <v>32</v>
      </c>
      <c r="R1410" s="16">
        <v>-210.9269340974212</v>
      </c>
      <c r="S1410" s="16">
        <v>168.545558739255</v>
      </c>
      <c r="T1410" s="31" t="s">
        <v>496</v>
      </c>
    </row>
    <row r="1411" spans="1:20" x14ac:dyDescent="0.25">
      <c r="A1411" s="16">
        <v>1408</v>
      </c>
      <c r="B1411" s="19">
        <v>6068475.2400000002</v>
      </c>
      <c r="C1411" s="19">
        <v>576645.93000000005</v>
      </c>
      <c r="D1411" s="27" t="s">
        <v>424</v>
      </c>
      <c r="E1411" s="16"/>
      <c r="F1411" s="16" t="s">
        <v>32</v>
      </c>
      <c r="G1411" s="19" t="s">
        <v>56</v>
      </c>
      <c r="H1411" s="16" t="s">
        <v>495</v>
      </c>
      <c r="I1411" s="16" t="s">
        <v>32</v>
      </c>
      <c r="J1411" s="16" t="s">
        <v>32</v>
      </c>
      <c r="K1411" s="16" t="s">
        <v>32</v>
      </c>
      <c r="L1411" s="16" t="s">
        <v>32</v>
      </c>
      <c r="M1411" s="16" t="s">
        <v>32</v>
      </c>
      <c r="N1411" s="16" t="s">
        <v>32</v>
      </c>
      <c r="O1411" s="16" t="s">
        <v>32</v>
      </c>
      <c r="P1411" s="16" t="s">
        <v>32</v>
      </c>
      <c r="Q1411" s="16" t="s">
        <v>32</v>
      </c>
      <c r="R1411" s="16">
        <v>-216.65957446808511</v>
      </c>
      <c r="S1411" s="16">
        <v>189.33560283687945</v>
      </c>
      <c r="T1411" s="31" t="s">
        <v>496</v>
      </c>
    </row>
    <row r="1412" spans="1:20" x14ac:dyDescent="0.25">
      <c r="A1412" s="16">
        <v>1409</v>
      </c>
      <c r="B1412" s="19">
        <v>6068470.3799999999</v>
      </c>
      <c r="C1412" s="19">
        <v>576497.42000000004</v>
      </c>
      <c r="D1412" s="27" t="s">
        <v>424</v>
      </c>
      <c r="E1412" s="16"/>
      <c r="F1412" s="16" t="s">
        <v>32</v>
      </c>
      <c r="G1412" s="19" t="s">
        <v>56</v>
      </c>
      <c r="H1412" s="16" t="s">
        <v>495</v>
      </c>
      <c r="I1412" s="16" t="s">
        <v>32</v>
      </c>
      <c r="J1412" s="16" t="s">
        <v>32</v>
      </c>
      <c r="K1412" s="16" t="s">
        <v>32</v>
      </c>
      <c r="L1412" s="16" t="s">
        <v>32</v>
      </c>
      <c r="M1412" s="16" t="s">
        <v>32</v>
      </c>
      <c r="N1412" s="16" t="s">
        <v>32</v>
      </c>
      <c r="O1412" s="16" t="s">
        <v>32</v>
      </c>
      <c r="P1412" s="16" t="s">
        <v>32</v>
      </c>
      <c r="Q1412" s="16" t="s">
        <v>32</v>
      </c>
      <c r="R1412" s="16">
        <v>-197.69774011299435</v>
      </c>
      <c r="S1412" s="16">
        <v>175.75141242937852</v>
      </c>
      <c r="T1412" s="31" t="s">
        <v>496</v>
      </c>
    </row>
    <row r="1413" spans="1:20" x14ac:dyDescent="0.25">
      <c r="A1413" s="16">
        <v>1410</v>
      </c>
      <c r="B1413" s="19">
        <v>6068426.6500000004</v>
      </c>
      <c r="C1413" s="19">
        <v>576356.53</v>
      </c>
      <c r="D1413" s="27" t="s">
        <v>424</v>
      </c>
      <c r="E1413" s="16"/>
      <c r="F1413" s="16" t="s">
        <v>32</v>
      </c>
      <c r="G1413" s="19" t="s">
        <v>56</v>
      </c>
      <c r="H1413" s="16" t="s">
        <v>495</v>
      </c>
      <c r="I1413" s="16" t="s">
        <v>32</v>
      </c>
      <c r="J1413" s="16" t="s">
        <v>32</v>
      </c>
      <c r="K1413" s="16" t="s">
        <v>32</v>
      </c>
      <c r="L1413" s="16" t="s">
        <v>32</v>
      </c>
      <c r="M1413" s="16" t="s">
        <v>32</v>
      </c>
      <c r="N1413" s="16" t="s">
        <v>32</v>
      </c>
      <c r="O1413" s="16" t="s">
        <v>32</v>
      </c>
      <c r="P1413" s="16" t="s">
        <v>32</v>
      </c>
      <c r="Q1413" s="16" t="s">
        <v>32</v>
      </c>
      <c r="R1413" s="16">
        <v>-198.03907721280601</v>
      </c>
      <c r="S1413" s="16">
        <v>253.24180790960449</v>
      </c>
      <c r="T1413" s="31" t="s">
        <v>496</v>
      </c>
    </row>
    <row r="1414" spans="1:20" x14ac:dyDescent="0.25">
      <c r="A1414" s="16">
        <v>1411</v>
      </c>
      <c r="B1414" s="19">
        <v>6068386.5599999996</v>
      </c>
      <c r="C1414" s="19">
        <v>576213.5</v>
      </c>
      <c r="D1414" s="27" t="s">
        <v>424</v>
      </c>
      <c r="E1414" s="16"/>
      <c r="F1414" s="16" t="s">
        <v>32</v>
      </c>
      <c r="G1414" s="19" t="s">
        <v>56</v>
      </c>
      <c r="H1414" s="16" t="s">
        <v>495</v>
      </c>
      <c r="I1414" s="16" t="s">
        <v>32</v>
      </c>
      <c r="J1414" s="16" t="s">
        <v>32</v>
      </c>
      <c r="K1414" s="16" t="s">
        <v>32</v>
      </c>
      <c r="L1414" s="16" t="s">
        <v>32</v>
      </c>
      <c r="M1414" s="16" t="s">
        <v>32</v>
      </c>
      <c r="N1414" s="16" t="s">
        <v>32</v>
      </c>
      <c r="O1414" s="16" t="s">
        <v>32</v>
      </c>
      <c r="P1414" s="16" t="s">
        <v>32</v>
      </c>
      <c r="Q1414" s="16" t="s">
        <v>32</v>
      </c>
      <c r="R1414" s="16">
        <v>-218</v>
      </c>
      <c r="S1414" s="16">
        <v>181.6</v>
      </c>
      <c r="T1414" s="31" t="s">
        <v>496</v>
      </c>
    </row>
    <row r="1415" spans="1:20" x14ac:dyDescent="0.25">
      <c r="A1415" s="16">
        <v>1412</v>
      </c>
      <c r="B1415" s="19">
        <v>6068368.9000000004</v>
      </c>
      <c r="C1415" s="19">
        <v>576152.44999999995</v>
      </c>
      <c r="D1415" s="27" t="s">
        <v>424</v>
      </c>
      <c r="E1415" s="16"/>
      <c r="F1415" s="16" t="s">
        <v>32</v>
      </c>
      <c r="G1415" s="19" t="s">
        <v>56</v>
      </c>
      <c r="H1415" s="16" t="s">
        <v>495</v>
      </c>
      <c r="I1415" s="16" t="s">
        <v>32</v>
      </c>
      <c r="J1415" s="16" t="s">
        <v>32</v>
      </c>
      <c r="K1415" s="16" t="s">
        <v>32</v>
      </c>
      <c r="L1415" s="16" t="s">
        <v>32</v>
      </c>
      <c r="M1415" s="16" t="s">
        <v>32</v>
      </c>
      <c r="N1415" s="16" t="s">
        <v>32</v>
      </c>
      <c r="O1415" s="16" t="s">
        <v>32</v>
      </c>
      <c r="P1415" s="16" t="s">
        <v>32</v>
      </c>
      <c r="Q1415" s="16" t="s">
        <v>32</v>
      </c>
      <c r="R1415" s="16">
        <v>-213.01420454545453</v>
      </c>
      <c r="S1415" s="16">
        <v>150.23750000000001</v>
      </c>
      <c r="T1415" s="31" t="s">
        <v>496</v>
      </c>
    </row>
    <row r="1416" spans="1:20" x14ac:dyDescent="0.25">
      <c r="A1416" s="16">
        <v>1413</v>
      </c>
      <c r="B1416" s="19">
        <v>6068369.5800000001</v>
      </c>
      <c r="C1416" s="19">
        <v>576180.51</v>
      </c>
      <c r="D1416" s="27" t="s">
        <v>424</v>
      </c>
      <c r="E1416" s="16"/>
      <c r="F1416" s="16" t="s">
        <v>32</v>
      </c>
      <c r="G1416" s="19" t="s">
        <v>56</v>
      </c>
      <c r="H1416" s="16" t="s">
        <v>450</v>
      </c>
      <c r="I1416" s="16" t="s">
        <v>32</v>
      </c>
      <c r="J1416" s="16" t="s">
        <v>32</v>
      </c>
      <c r="K1416" s="16" t="s">
        <v>32</v>
      </c>
      <c r="L1416" s="16" t="s">
        <v>32</v>
      </c>
      <c r="M1416" s="16" t="s">
        <v>32</v>
      </c>
      <c r="N1416" s="16" t="s">
        <v>32</v>
      </c>
      <c r="O1416" s="16" t="s">
        <v>32</v>
      </c>
      <c r="P1416" s="16" t="s">
        <v>32</v>
      </c>
      <c r="Q1416" s="16" t="s">
        <v>32</v>
      </c>
      <c r="R1416" s="16">
        <v>-1270.0614051027469</v>
      </c>
      <c r="S1416" s="16">
        <v>227.92136706570929</v>
      </c>
      <c r="T1416" s="31" t="s">
        <v>496</v>
      </c>
    </row>
    <row r="1417" spans="1:20" x14ac:dyDescent="0.25">
      <c r="A1417" s="16">
        <v>1414</v>
      </c>
      <c r="B1417" s="19">
        <v>6068409.5800000001</v>
      </c>
      <c r="C1417" s="19">
        <v>576303.14</v>
      </c>
      <c r="D1417" s="27" t="s">
        <v>424</v>
      </c>
      <c r="E1417" s="16"/>
      <c r="F1417" s="16" t="s">
        <v>32</v>
      </c>
      <c r="G1417" s="19" t="s">
        <v>56</v>
      </c>
      <c r="H1417" s="16" t="s">
        <v>450</v>
      </c>
      <c r="I1417" s="16" t="s">
        <v>32</v>
      </c>
      <c r="J1417" s="16" t="s">
        <v>32</v>
      </c>
      <c r="K1417" s="16" t="s">
        <v>32</v>
      </c>
      <c r="L1417" s="16" t="s">
        <v>32</v>
      </c>
      <c r="M1417" s="16" t="s">
        <v>32</v>
      </c>
      <c r="N1417" s="16" t="s">
        <v>32</v>
      </c>
      <c r="O1417" s="16" t="s">
        <v>32</v>
      </c>
      <c r="P1417" s="16" t="s">
        <v>32</v>
      </c>
      <c r="Q1417" s="16" t="s">
        <v>32</v>
      </c>
      <c r="R1417" s="16">
        <v>-915.37240474188468</v>
      </c>
      <c r="S1417" s="16">
        <v>202.97418439716313</v>
      </c>
      <c r="T1417" s="31" t="s">
        <v>496</v>
      </c>
    </row>
    <row r="1418" spans="1:20" x14ac:dyDescent="0.25">
      <c r="A1418" s="16">
        <v>1415</v>
      </c>
      <c r="B1418" s="19">
        <v>6068449.9699999997</v>
      </c>
      <c r="C1418" s="19">
        <v>576448.30000000005</v>
      </c>
      <c r="D1418" s="27" t="s">
        <v>424</v>
      </c>
      <c r="E1418" s="16"/>
      <c r="F1418" s="16" t="s">
        <v>32</v>
      </c>
      <c r="G1418" s="19" t="s">
        <v>56</v>
      </c>
      <c r="H1418" s="16" t="s">
        <v>450</v>
      </c>
      <c r="I1418" s="16" t="s">
        <v>32</v>
      </c>
      <c r="J1418" s="16" t="s">
        <v>32</v>
      </c>
      <c r="K1418" s="16" t="s">
        <v>32</v>
      </c>
      <c r="L1418" s="16" t="s">
        <v>32</v>
      </c>
      <c r="M1418" s="16" t="s">
        <v>32</v>
      </c>
      <c r="N1418" s="16" t="s">
        <v>32</v>
      </c>
      <c r="O1418" s="16" t="s">
        <v>32</v>
      </c>
      <c r="P1418" s="16" t="s">
        <v>32</v>
      </c>
      <c r="Q1418" s="16" t="s">
        <v>32</v>
      </c>
      <c r="R1418" s="16">
        <v>-844.66321220119801</v>
      </c>
      <c r="S1418" s="16">
        <v>200.51638418079099</v>
      </c>
      <c r="T1418" s="31" t="s">
        <v>496</v>
      </c>
    </row>
    <row r="1419" spans="1:20" x14ac:dyDescent="0.25">
      <c r="A1419" s="16">
        <v>1416</v>
      </c>
      <c r="B1419" s="19">
        <v>6068478.2599999998</v>
      </c>
      <c r="C1419" s="19">
        <v>576592.79</v>
      </c>
      <c r="D1419" s="27" t="s">
        <v>424</v>
      </c>
      <c r="E1419" s="16"/>
      <c r="F1419" s="16" t="s">
        <v>32</v>
      </c>
      <c r="G1419" s="19" t="s">
        <v>56</v>
      </c>
      <c r="H1419" s="16" t="s">
        <v>450</v>
      </c>
      <c r="I1419" s="16" t="s">
        <v>32</v>
      </c>
      <c r="J1419" s="16" t="s">
        <v>32</v>
      </c>
      <c r="K1419" s="16" t="s">
        <v>32</v>
      </c>
      <c r="L1419" s="16" t="s">
        <v>32</v>
      </c>
      <c r="M1419" s="16" t="s">
        <v>32</v>
      </c>
      <c r="N1419" s="16" t="s">
        <v>32</v>
      </c>
      <c r="O1419" s="16" t="s">
        <v>32</v>
      </c>
      <c r="P1419" s="16" t="s">
        <v>32</v>
      </c>
      <c r="Q1419" s="16" t="s">
        <v>32</v>
      </c>
      <c r="R1419" s="16">
        <v>-1055.5621245002026</v>
      </c>
      <c r="S1419" s="16">
        <v>225.11841359773365</v>
      </c>
      <c r="T1419" s="31" t="s">
        <v>496</v>
      </c>
    </row>
    <row r="1420" spans="1:20" x14ac:dyDescent="0.25">
      <c r="A1420" s="16">
        <v>1417</v>
      </c>
      <c r="B1420" s="19">
        <v>6068458.9100000001</v>
      </c>
      <c r="C1420" s="19">
        <v>576741.59</v>
      </c>
      <c r="D1420" s="27" t="s">
        <v>424</v>
      </c>
      <c r="E1420" s="16"/>
      <c r="F1420" s="16" t="s">
        <v>32</v>
      </c>
      <c r="G1420" s="19" t="s">
        <v>56</v>
      </c>
      <c r="H1420" s="16" t="s">
        <v>450</v>
      </c>
      <c r="I1420" s="16" t="s">
        <v>32</v>
      </c>
      <c r="J1420" s="16" t="s">
        <v>32</v>
      </c>
      <c r="K1420" s="16" t="s">
        <v>32</v>
      </c>
      <c r="L1420" s="16" t="s">
        <v>32</v>
      </c>
      <c r="M1420" s="16" t="s">
        <v>32</v>
      </c>
      <c r="N1420" s="16" t="s">
        <v>32</v>
      </c>
      <c r="O1420" s="16" t="s">
        <v>32</v>
      </c>
      <c r="P1420" s="16" t="s">
        <v>32</v>
      </c>
      <c r="Q1420" s="16" t="s">
        <v>32</v>
      </c>
      <c r="R1420" s="16">
        <v>-1093.1087053863484</v>
      </c>
      <c r="S1420" s="16">
        <v>208</v>
      </c>
      <c r="T1420" s="31" t="s">
        <v>496</v>
      </c>
    </row>
    <row r="1421" spans="1:20" x14ac:dyDescent="0.25">
      <c r="A1421" s="16">
        <v>1418</v>
      </c>
      <c r="B1421" s="19">
        <v>6068492.25</v>
      </c>
      <c r="C1421" s="19">
        <v>576879.75</v>
      </c>
      <c r="D1421" s="27" t="s">
        <v>424</v>
      </c>
      <c r="E1421" s="16"/>
      <c r="F1421" s="16" t="s">
        <v>32</v>
      </c>
      <c r="G1421" s="19" t="s">
        <v>56</v>
      </c>
      <c r="H1421" s="16" t="s">
        <v>450</v>
      </c>
      <c r="I1421" s="16" t="s">
        <v>32</v>
      </c>
      <c r="J1421" s="16" t="s">
        <v>32</v>
      </c>
      <c r="K1421" s="16" t="s">
        <v>32</v>
      </c>
      <c r="L1421" s="16" t="s">
        <v>32</v>
      </c>
      <c r="M1421" s="16" t="s">
        <v>32</v>
      </c>
      <c r="N1421" s="16" t="s">
        <v>32</v>
      </c>
      <c r="O1421" s="16" t="s">
        <v>32</v>
      </c>
      <c r="P1421" s="16" t="s">
        <v>32</v>
      </c>
      <c r="Q1421" s="16" t="s">
        <v>32</v>
      </c>
      <c r="R1421" s="16">
        <v>-1200.9323531965665</v>
      </c>
      <c r="S1421" s="16">
        <v>284</v>
      </c>
      <c r="T1421" s="31" t="s">
        <v>496</v>
      </c>
    </row>
    <row r="1422" spans="1:20" x14ac:dyDescent="0.25">
      <c r="A1422" s="16">
        <v>1419</v>
      </c>
      <c r="B1422" s="19">
        <v>6068552.0999999996</v>
      </c>
      <c r="C1422" s="19">
        <v>577023.97</v>
      </c>
      <c r="D1422" s="27" t="s">
        <v>424</v>
      </c>
      <c r="E1422" s="16"/>
      <c r="F1422" s="16" t="s">
        <v>32</v>
      </c>
      <c r="G1422" s="19" t="s">
        <v>56</v>
      </c>
      <c r="H1422" s="16" t="s">
        <v>450</v>
      </c>
      <c r="I1422" s="16" t="s">
        <v>32</v>
      </c>
      <c r="J1422" s="16" t="s">
        <v>32</v>
      </c>
      <c r="K1422" s="16" t="s">
        <v>32</v>
      </c>
      <c r="L1422" s="16" t="s">
        <v>32</v>
      </c>
      <c r="M1422" s="16" t="s">
        <v>32</v>
      </c>
      <c r="N1422" s="16" t="s">
        <v>32</v>
      </c>
      <c r="O1422" s="16" t="s">
        <v>32</v>
      </c>
      <c r="P1422" s="16" t="s">
        <v>32</v>
      </c>
      <c r="Q1422" s="16" t="s">
        <v>32</v>
      </c>
      <c r="R1422" s="16">
        <v>-1047.3881434762573</v>
      </c>
      <c r="S1422" s="16">
        <v>215.39069111424541</v>
      </c>
      <c r="T1422" s="31" t="s">
        <v>496</v>
      </c>
    </row>
    <row r="1423" spans="1:20" x14ac:dyDescent="0.25">
      <c r="A1423" s="16">
        <v>1420</v>
      </c>
      <c r="B1423" s="19">
        <v>6068605.2300000004</v>
      </c>
      <c r="C1423" s="19">
        <v>577161.34</v>
      </c>
      <c r="D1423" s="27" t="s">
        <v>424</v>
      </c>
      <c r="E1423" s="16"/>
      <c r="F1423" s="16" t="s">
        <v>32</v>
      </c>
      <c r="G1423" s="19" t="s">
        <v>56</v>
      </c>
      <c r="H1423" s="16" t="s">
        <v>450</v>
      </c>
      <c r="I1423" s="16" t="s">
        <v>32</v>
      </c>
      <c r="J1423" s="16" t="s">
        <v>32</v>
      </c>
      <c r="K1423" s="16" t="s">
        <v>32</v>
      </c>
      <c r="L1423" s="16" t="s">
        <v>32</v>
      </c>
      <c r="M1423" s="16" t="s">
        <v>32</v>
      </c>
      <c r="N1423" s="16" t="s">
        <v>32</v>
      </c>
      <c r="O1423" s="16" t="s">
        <v>32</v>
      </c>
      <c r="P1423" s="16" t="s">
        <v>32</v>
      </c>
      <c r="Q1423" s="16" t="s">
        <v>32</v>
      </c>
      <c r="R1423" s="16">
        <v>-1292.056254268206</v>
      </c>
      <c r="S1423" s="16">
        <v>272.41468926553671</v>
      </c>
      <c r="T1423" s="31" t="s">
        <v>496</v>
      </c>
    </row>
    <row r="1424" spans="1:20" x14ac:dyDescent="0.25">
      <c r="A1424" s="16">
        <v>1421</v>
      </c>
      <c r="B1424" s="19">
        <v>6068654.1299999999</v>
      </c>
      <c r="C1424" s="19">
        <v>577304.13</v>
      </c>
      <c r="D1424" s="27" t="s">
        <v>424</v>
      </c>
      <c r="E1424" s="16"/>
      <c r="F1424" s="16" t="s">
        <v>32</v>
      </c>
      <c r="G1424" s="19" t="s">
        <v>56</v>
      </c>
      <c r="H1424" s="16" t="s">
        <v>450</v>
      </c>
      <c r="I1424" s="16" t="s">
        <v>32</v>
      </c>
      <c r="J1424" s="16" t="s">
        <v>32</v>
      </c>
      <c r="K1424" s="16" t="s">
        <v>32</v>
      </c>
      <c r="L1424" s="16" t="s">
        <v>32</v>
      </c>
      <c r="M1424" s="16" t="s">
        <v>32</v>
      </c>
      <c r="N1424" s="16" t="s">
        <v>32</v>
      </c>
      <c r="O1424" s="16" t="s">
        <v>32</v>
      </c>
      <c r="P1424" s="16" t="s">
        <v>32</v>
      </c>
      <c r="Q1424" s="16" t="s">
        <v>32</v>
      </c>
      <c r="R1424" s="16">
        <v>-1282.7296032594907</v>
      </c>
      <c r="S1424" s="16">
        <v>255.2</v>
      </c>
      <c r="T1424" s="31" t="s">
        <v>496</v>
      </c>
    </row>
    <row r="1425" spans="1:20" x14ac:dyDescent="0.25">
      <c r="A1425" s="16">
        <v>1422</v>
      </c>
      <c r="B1425" s="19">
        <v>6068690.5499999998</v>
      </c>
      <c r="C1425" s="19">
        <v>577449.18999999994</v>
      </c>
      <c r="D1425" s="27" t="s">
        <v>424</v>
      </c>
      <c r="E1425" s="16"/>
      <c r="F1425" s="16" t="s">
        <v>32</v>
      </c>
      <c r="G1425" s="19" t="s">
        <v>56</v>
      </c>
      <c r="H1425" s="16" t="s">
        <v>450</v>
      </c>
      <c r="I1425" s="16" t="s">
        <v>32</v>
      </c>
      <c r="J1425" s="16" t="s">
        <v>32</v>
      </c>
      <c r="K1425" s="16" t="s">
        <v>32</v>
      </c>
      <c r="L1425" s="16" t="s">
        <v>32</v>
      </c>
      <c r="M1425" s="16" t="s">
        <v>32</v>
      </c>
      <c r="N1425" s="16" t="s">
        <v>32</v>
      </c>
      <c r="O1425" s="16" t="s">
        <v>32</v>
      </c>
      <c r="P1425" s="16" t="s">
        <v>32</v>
      </c>
      <c r="Q1425" s="16" t="s">
        <v>32</v>
      </c>
      <c r="R1425" s="16">
        <v>33.278457333333336</v>
      </c>
      <c r="S1425" s="16">
        <v>208.8</v>
      </c>
      <c r="T1425" s="31" t="s">
        <v>496</v>
      </c>
    </row>
    <row r="1426" spans="1:20" x14ac:dyDescent="0.25">
      <c r="A1426" s="16">
        <v>1423</v>
      </c>
      <c r="B1426" s="19">
        <v>6068727.3899999997</v>
      </c>
      <c r="C1426" s="19">
        <v>577593.28</v>
      </c>
      <c r="D1426" s="27" t="s">
        <v>424</v>
      </c>
      <c r="E1426" s="16"/>
      <c r="F1426" s="16" t="s">
        <v>32</v>
      </c>
      <c r="G1426" s="19" t="s">
        <v>56</v>
      </c>
      <c r="H1426" s="16" t="s">
        <v>450</v>
      </c>
      <c r="I1426" s="16" t="s">
        <v>32</v>
      </c>
      <c r="J1426" s="16" t="s">
        <v>32</v>
      </c>
      <c r="K1426" s="16" t="s">
        <v>32</v>
      </c>
      <c r="L1426" s="16" t="s">
        <v>32</v>
      </c>
      <c r="M1426" s="16" t="s">
        <v>32</v>
      </c>
      <c r="N1426" s="16" t="s">
        <v>32</v>
      </c>
      <c r="O1426" s="16" t="s">
        <v>32</v>
      </c>
      <c r="P1426" s="16" t="s">
        <v>32</v>
      </c>
      <c r="Q1426" s="16" t="s">
        <v>32</v>
      </c>
      <c r="R1426" s="16">
        <v>33.278457333333336</v>
      </c>
      <c r="S1426" s="16">
        <v>351.8931818181818</v>
      </c>
      <c r="T1426" s="31" t="s">
        <v>496</v>
      </c>
    </row>
    <row r="1427" spans="1:20" x14ac:dyDescent="0.25">
      <c r="A1427" s="16">
        <v>1424</v>
      </c>
      <c r="B1427" s="19">
        <v>6068771.8499999996</v>
      </c>
      <c r="C1427" s="19">
        <v>577737.6</v>
      </c>
      <c r="D1427" s="27" t="s">
        <v>424</v>
      </c>
      <c r="E1427" s="16"/>
      <c r="F1427" s="16" t="s">
        <v>32</v>
      </c>
      <c r="G1427" s="19" t="s">
        <v>56</v>
      </c>
      <c r="H1427" s="16" t="s">
        <v>450</v>
      </c>
      <c r="I1427" s="16" t="s">
        <v>32</v>
      </c>
      <c r="J1427" s="16" t="s">
        <v>32</v>
      </c>
      <c r="K1427" s="16" t="s">
        <v>32</v>
      </c>
      <c r="L1427" s="16" t="s">
        <v>32</v>
      </c>
      <c r="M1427" s="16" t="s">
        <v>32</v>
      </c>
      <c r="N1427" s="16" t="s">
        <v>32</v>
      </c>
      <c r="O1427" s="16" t="s">
        <v>32</v>
      </c>
      <c r="P1427" s="16" t="s">
        <v>32</v>
      </c>
      <c r="Q1427" s="16" t="s">
        <v>32</v>
      </c>
      <c r="R1427" s="16">
        <v>33.278457333333336</v>
      </c>
      <c r="S1427" s="16">
        <v>207.70621468926552</v>
      </c>
      <c r="T1427" s="31" t="s">
        <v>496</v>
      </c>
    </row>
    <row r="1428" spans="1:20" x14ac:dyDescent="0.25">
      <c r="A1428" s="16">
        <v>1425</v>
      </c>
      <c r="B1428" s="19">
        <v>6068812.1399999997</v>
      </c>
      <c r="C1428" s="19">
        <v>577878.88</v>
      </c>
      <c r="D1428" s="27" t="s">
        <v>424</v>
      </c>
      <c r="E1428" s="16"/>
      <c r="F1428" s="16" t="s">
        <v>32</v>
      </c>
      <c r="G1428" s="19" t="s">
        <v>56</v>
      </c>
      <c r="H1428" s="16" t="s">
        <v>450</v>
      </c>
      <c r="I1428" s="16" t="s">
        <v>32</v>
      </c>
      <c r="J1428" s="16" t="s">
        <v>32</v>
      </c>
      <c r="K1428" s="16" t="s">
        <v>32</v>
      </c>
      <c r="L1428" s="16" t="s">
        <v>32</v>
      </c>
      <c r="M1428" s="16" t="s">
        <v>32</v>
      </c>
      <c r="N1428" s="16" t="s">
        <v>32</v>
      </c>
      <c r="O1428" s="16" t="s">
        <v>32</v>
      </c>
      <c r="P1428" s="16" t="s">
        <v>32</v>
      </c>
      <c r="Q1428" s="16" t="s">
        <v>32</v>
      </c>
      <c r="R1428" s="16">
        <v>33.278457333333336</v>
      </c>
      <c r="S1428" s="16">
        <v>180.51063829787236</v>
      </c>
      <c r="T1428" s="31" t="s">
        <v>496</v>
      </c>
    </row>
    <row r="1429" spans="1:20" x14ac:dyDescent="0.25">
      <c r="A1429" s="16">
        <v>1426</v>
      </c>
      <c r="B1429" s="19">
        <v>6068845.7699999996</v>
      </c>
      <c r="C1429" s="19">
        <v>578022.69999999995</v>
      </c>
      <c r="D1429" s="27" t="s">
        <v>424</v>
      </c>
      <c r="E1429" s="16"/>
      <c r="F1429" s="16" t="s">
        <v>32</v>
      </c>
      <c r="G1429" s="19" t="s">
        <v>56</v>
      </c>
      <c r="H1429" s="16" t="s">
        <v>450</v>
      </c>
      <c r="I1429" s="16" t="s">
        <v>32</v>
      </c>
      <c r="J1429" s="16" t="s">
        <v>32</v>
      </c>
      <c r="K1429" s="16" t="s">
        <v>32</v>
      </c>
      <c r="L1429" s="16" t="s">
        <v>32</v>
      </c>
      <c r="M1429" s="16" t="s">
        <v>32</v>
      </c>
      <c r="N1429" s="16" t="s">
        <v>32</v>
      </c>
      <c r="O1429" s="16" t="s">
        <v>32</v>
      </c>
      <c r="P1429" s="16" t="s">
        <v>32</v>
      </c>
      <c r="Q1429" s="16" t="s">
        <v>32</v>
      </c>
      <c r="R1429" s="16">
        <v>33.278457333333336</v>
      </c>
      <c r="S1429" s="16">
        <v>154.8380141843972</v>
      </c>
      <c r="T1429" s="31" t="s">
        <v>496</v>
      </c>
    </row>
    <row r="1430" spans="1:20" x14ac:dyDescent="0.25">
      <c r="A1430" s="16">
        <v>1427</v>
      </c>
      <c r="B1430" s="19">
        <v>6068880.7300000004</v>
      </c>
      <c r="C1430" s="19">
        <v>578143.36</v>
      </c>
      <c r="D1430" s="27" t="s">
        <v>424</v>
      </c>
      <c r="E1430" s="16"/>
      <c r="F1430" s="16" t="s">
        <v>32</v>
      </c>
      <c r="G1430" s="19" t="s">
        <v>56</v>
      </c>
      <c r="H1430" s="16" t="s">
        <v>450</v>
      </c>
      <c r="I1430" s="16" t="s">
        <v>32</v>
      </c>
      <c r="J1430" s="16" t="s">
        <v>32</v>
      </c>
      <c r="K1430" s="16" t="s">
        <v>32</v>
      </c>
      <c r="L1430" s="16" t="s">
        <v>32</v>
      </c>
      <c r="M1430" s="16" t="s">
        <v>32</v>
      </c>
      <c r="N1430" s="16" t="s">
        <v>32</v>
      </c>
      <c r="O1430" s="16" t="s">
        <v>32</v>
      </c>
      <c r="P1430" s="16" t="s">
        <v>32</v>
      </c>
      <c r="Q1430" s="16" t="s">
        <v>32</v>
      </c>
      <c r="R1430" s="16">
        <v>33.278457333333336</v>
      </c>
      <c r="S1430" s="16">
        <v>174.95254237288137</v>
      </c>
      <c r="T1430" s="31" t="s">
        <v>496</v>
      </c>
    </row>
    <row r="1431" spans="1:20" x14ac:dyDescent="0.25">
      <c r="A1431" s="16">
        <v>1428</v>
      </c>
      <c r="B1431" s="19">
        <v>6063010.8200000003</v>
      </c>
      <c r="C1431" s="19">
        <v>576240.66</v>
      </c>
      <c r="D1431" s="27" t="s">
        <v>424</v>
      </c>
      <c r="E1431" s="16"/>
      <c r="F1431" s="16" t="s">
        <v>32</v>
      </c>
      <c r="G1431" s="19" t="s">
        <v>56</v>
      </c>
      <c r="H1431" s="16" t="s">
        <v>497</v>
      </c>
      <c r="I1431" s="16" t="s">
        <v>32</v>
      </c>
      <c r="J1431" s="16" t="s">
        <v>32</v>
      </c>
      <c r="K1431" s="16" t="s">
        <v>32</v>
      </c>
      <c r="L1431" s="16" t="s">
        <v>32</v>
      </c>
      <c r="M1431" s="16" t="s">
        <v>32</v>
      </c>
      <c r="N1431" s="16" t="s">
        <v>32</v>
      </c>
      <c r="O1431" s="16" t="s">
        <v>32</v>
      </c>
      <c r="P1431" s="16" t="s">
        <v>32</v>
      </c>
      <c r="Q1431" s="16" t="s">
        <v>32</v>
      </c>
      <c r="R1431" s="16">
        <v>-1.9185173196579728</v>
      </c>
      <c r="S1431" s="16">
        <v>277.86106946526729</v>
      </c>
      <c r="T1431" s="31" t="s">
        <v>498</v>
      </c>
    </row>
    <row r="1432" spans="1:20" x14ac:dyDescent="0.25">
      <c r="A1432" s="16">
        <v>1429</v>
      </c>
      <c r="B1432" s="19">
        <v>6063111.5</v>
      </c>
      <c r="C1432" s="19">
        <v>576217.1</v>
      </c>
      <c r="D1432" s="27" t="s">
        <v>424</v>
      </c>
      <c r="E1432" s="16"/>
      <c r="F1432" s="16" t="s">
        <v>32</v>
      </c>
      <c r="G1432" s="19" t="s">
        <v>56</v>
      </c>
      <c r="H1432" s="16" t="s">
        <v>497</v>
      </c>
      <c r="I1432" s="16" t="s">
        <v>32</v>
      </c>
      <c r="J1432" s="16" t="s">
        <v>32</v>
      </c>
      <c r="K1432" s="16" t="s">
        <v>32</v>
      </c>
      <c r="L1432" s="16" t="s">
        <v>32</v>
      </c>
      <c r="M1432" s="16" t="s">
        <v>32</v>
      </c>
      <c r="N1432" s="16" t="s">
        <v>32</v>
      </c>
      <c r="O1432" s="16" t="s">
        <v>32</v>
      </c>
      <c r="P1432" s="16" t="s">
        <v>32</v>
      </c>
      <c r="Q1432" s="16" t="s">
        <v>32</v>
      </c>
      <c r="R1432" s="16">
        <v>-1.6127923625212146</v>
      </c>
      <c r="S1432" s="16">
        <v>191.36271074617835</v>
      </c>
      <c r="T1432" s="31" t="s">
        <v>498</v>
      </c>
    </row>
    <row r="1433" spans="1:20" x14ac:dyDescent="0.25">
      <c r="A1433" s="16">
        <v>1430</v>
      </c>
      <c r="B1433" s="19">
        <v>6063209.5599999996</v>
      </c>
      <c r="C1433" s="19">
        <v>576189.09</v>
      </c>
      <c r="D1433" s="27" t="s">
        <v>424</v>
      </c>
      <c r="E1433" s="16"/>
      <c r="F1433" s="16" t="s">
        <v>32</v>
      </c>
      <c r="G1433" s="19" t="s">
        <v>56</v>
      </c>
      <c r="H1433" s="16" t="s">
        <v>497</v>
      </c>
      <c r="I1433" s="16" t="s">
        <v>32</v>
      </c>
      <c r="J1433" s="16" t="s">
        <v>32</v>
      </c>
      <c r="K1433" s="16" t="s">
        <v>32</v>
      </c>
      <c r="L1433" s="16" t="s">
        <v>32</v>
      </c>
      <c r="M1433" s="16" t="s">
        <v>32</v>
      </c>
      <c r="N1433" s="16" t="s">
        <v>32</v>
      </c>
      <c r="O1433" s="16" t="s">
        <v>32</v>
      </c>
      <c r="P1433" s="16" t="s">
        <v>32</v>
      </c>
      <c r="Q1433" s="16" t="s">
        <v>32</v>
      </c>
      <c r="R1433" s="16">
        <v>-2.2060033464370634</v>
      </c>
      <c r="S1433" s="16">
        <v>276.08057748276769</v>
      </c>
      <c r="T1433" s="31" t="s">
        <v>498</v>
      </c>
    </row>
    <row r="1434" spans="1:20" x14ac:dyDescent="0.25">
      <c r="A1434" s="16">
        <v>1431</v>
      </c>
      <c r="B1434" s="19">
        <v>6063314.0800000001</v>
      </c>
      <c r="C1434" s="19">
        <v>576142.39</v>
      </c>
      <c r="D1434" s="27" t="s">
        <v>424</v>
      </c>
      <c r="E1434" s="16"/>
      <c r="F1434" s="16" t="s">
        <v>32</v>
      </c>
      <c r="G1434" s="19" t="s">
        <v>56</v>
      </c>
      <c r="H1434" s="16" t="s">
        <v>497</v>
      </c>
      <c r="I1434" s="16" t="s">
        <v>32</v>
      </c>
      <c r="J1434" s="16" t="s">
        <v>32</v>
      </c>
      <c r="K1434" s="16" t="s">
        <v>32</v>
      </c>
      <c r="L1434" s="16" t="s">
        <v>32</v>
      </c>
      <c r="M1434" s="16" t="s">
        <v>32</v>
      </c>
      <c r="N1434" s="16" t="s">
        <v>32</v>
      </c>
      <c r="O1434" s="16" t="s">
        <v>32</v>
      </c>
      <c r="P1434" s="16" t="s">
        <v>32</v>
      </c>
      <c r="Q1434" s="16" t="s">
        <v>32</v>
      </c>
      <c r="R1434" s="16">
        <v>-1.5259629899549303</v>
      </c>
      <c r="S1434" s="16">
        <v>212.59285611431568</v>
      </c>
      <c r="T1434" s="31" t="s">
        <v>498</v>
      </c>
    </row>
    <row r="1435" spans="1:20" x14ac:dyDescent="0.25">
      <c r="A1435" s="16">
        <v>1432</v>
      </c>
      <c r="B1435" s="19">
        <v>6063317.5999999996</v>
      </c>
      <c r="C1435" s="19">
        <v>576143.1</v>
      </c>
      <c r="D1435" s="27" t="s">
        <v>424</v>
      </c>
      <c r="E1435" s="16"/>
      <c r="F1435" s="16" t="s">
        <v>32</v>
      </c>
      <c r="G1435" s="19" t="s">
        <v>56</v>
      </c>
      <c r="H1435" s="16" t="s">
        <v>499</v>
      </c>
      <c r="I1435" s="16" t="s">
        <v>32</v>
      </c>
      <c r="J1435" s="16" t="s">
        <v>32</v>
      </c>
      <c r="K1435" s="16" t="s">
        <v>32</v>
      </c>
      <c r="L1435" s="16" t="s">
        <v>32</v>
      </c>
      <c r="M1435" s="16" t="s">
        <v>32</v>
      </c>
      <c r="N1435" s="16" t="s">
        <v>32</v>
      </c>
      <c r="O1435" s="16" t="s">
        <v>32</v>
      </c>
      <c r="P1435" s="16" t="s">
        <v>32</v>
      </c>
      <c r="Q1435" s="16" t="s">
        <v>32</v>
      </c>
      <c r="R1435" s="16">
        <v>-1.3106307395167542</v>
      </c>
      <c r="S1435" s="16">
        <v>176.16403066072593</v>
      </c>
      <c r="T1435" s="31" t="s">
        <v>498</v>
      </c>
    </row>
    <row r="1436" spans="1:20" x14ac:dyDescent="0.25">
      <c r="A1436" s="16">
        <v>1433</v>
      </c>
      <c r="B1436" s="19">
        <v>6063240.0800000001</v>
      </c>
      <c r="C1436" s="19">
        <v>576172.99</v>
      </c>
      <c r="D1436" s="27" t="s">
        <v>424</v>
      </c>
      <c r="E1436" s="16"/>
      <c r="F1436" s="16" t="s">
        <v>32</v>
      </c>
      <c r="G1436" s="19" t="s">
        <v>56</v>
      </c>
      <c r="H1436" s="16" t="s">
        <v>499</v>
      </c>
      <c r="I1436" s="16" t="s">
        <v>32</v>
      </c>
      <c r="J1436" s="16" t="s">
        <v>32</v>
      </c>
      <c r="K1436" s="16" t="s">
        <v>32</v>
      </c>
      <c r="L1436" s="16" t="s">
        <v>32</v>
      </c>
      <c r="M1436" s="16" t="s">
        <v>32</v>
      </c>
      <c r="N1436" s="16" t="s">
        <v>32</v>
      </c>
      <c r="O1436" s="16" t="s">
        <v>32</v>
      </c>
      <c r="P1436" s="16" t="s">
        <v>32</v>
      </c>
      <c r="Q1436" s="16" t="s">
        <v>32</v>
      </c>
      <c r="R1436" s="16">
        <v>-1.7772311604583546</v>
      </c>
      <c r="S1436" s="16">
        <v>221.88905547226383</v>
      </c>
      <c r="T1436" s="31" t="s">
        <v>498</v>
      </c>
    </row>
    <row r="1437" spans="1:20" x14ac:dyDescent="0.25">
      <c r="A1437" s="16">
        <v>1434</v>
      </c>
      <c r="B1437" s="19">
        <v>6063143.1299999999</v>
      </c>
      <c r="C1437" s="19">
        <v>576203.31999999995</v>
      </c>
      <c r="D1437" s="27" t="s">
        <v>424</v>
      </c>
      <c r="E1437" s="16"/>
      <c r="F1437" s="16" t="s">
        <v>32</v>
      </c>
      <c r="G1437" s="19" t="s">
        <v>56</v>
      </c>
      <c r="H1437" s="16" t="s">
        <v>499</v>
      </c>
      <c r="I1437" s="16" t="s">
        <v>32</v>
      </c>
      <c r="J1437" s="16" t="s">
        <v>32</v>
      </c>
      <c r="K1437" s="16" t="s">
        <v>32</v>
      </c>
      <c r="L1437" s="16" t="s">
        <v>32</v>
      </c>
      <c r="M1437" s="16" t="s">
        <v>32</v>
      </c>
      <c r="N1437" s="16" t="s">
        <v>32</v>
      </c>
      <c r="O1437" s="16" t="s">
        <v>32</v>
      </c>
      <c r="P1437" s="16" t="s">
        <v>32</v>
      </c>
      <c r="Q1437" s="16" t="s">
        <v>32</v>
      </c>
      <c r="R1437" s="16">
        <v>-1.6202074998201625</v>
      </c>
      <c r="S1437" s="16">
        <v>206.31292252322356</v>
      </c>
      <c r="T1437" s="31" t="s">
        <v>498</v>
      </c>
    </row>
    <row r="1438" spans="1:20" x14ac:dyDescent="0.25">
      <c r="A1438" s="16">
        <v>1435</v>
      </c>
      <c r="B1438" s="19">
        <v>6063046.8600000003</v>
      </c>
      <c r="C1438" s="19">
        <v>576228.87</v>
      </c>
      <c r="D1438" s="27" t="s">
        <v>424</v>
      </c>
      <c r="E1438" s="16"/>
      <c r="F1438" s="16" t="s">
        <v>32</v>
      </c>
      <c r="G1438" s="19" t="s">
        <v>56</v>
      </c>
      <c r="H1438" s="16" t="s">
        <v>499</v>
      </c>
      <c r="I1438" s="16" t="s">
        <v>32</v>
      </c>
      <c r="J1438" s="16" t="s">
        <v>32</v>
      </c>
      <c r="K1438" s="16" t="s">
        <v>32</v>
      </c>
      <c r="L1438" s="16" t="s">
        <v>32</v>
      </c>
      <c r="M1438" s="16" t="s">
        <v>32</v>
      </c>
      <c r="N1438" s="16" t="s">
        <v>32</v>
      </c>
      <c r="O1438" s="16" t="s">
        <v>32</v>
      </c>
      <c r="P1438" s="16" t="s">
        <v>32</v>
      </c>
      <c r="Q1438" s="16" t="s">
        <v>32</v>
      </c>
      <c r="R1438" s="16">
        <v>-1.5690199784799699</v>
      </c>
      <c r="S1438" s="16">
        <v>193.90304847576209</v>
      </c>
      <c r="T1438" s="31" t="s">
        <v>498</v>
      </c>
    </row>
    <row r="1439" spans="1:20" x14ac:dyDescent="0.25">
      <c r="A1439" s="16">
        <v>1436</v>
      </c>
      <c r="B1439" s="19">
        <v>6062999.8499999996</v>
      </c>
      <c r="C1439" s="19">
        <v>576239.66</v>
      </c>
      <c r="D1439" s="27" t="s">
        <v>424</v>
      </c>
      <c r="E1439" s="16"/>
      <c r="F1439" s="16" t="s">
        <v>32</v>
      </c>
      <c r="G1439" s="19" t="s">
        <v>56</v>
      </c>
      <c r="H1439" s="16" t="s">
        <v>499</v>
      </c>
      <c r="I1439" s="16" t="s">
        <v>32</v>
      </c>
      <c r="J1439" s="16" t="s">
        <v>32</v>
      </c>
      <c r="K1439" s="16" t="s">
        <v>32</v>
      </c>
      <c r="L1439" s="16" t="s">
        <v>32</v>
      </c>
      <c r="M1439" s="16" t="s">
        <v>32</v>
      </c>
      <c r="N1439" s="16" t="s">
        <v>32</v>
      </c>
      <c r="O1439" s="16" t="s">
        <v>32</v>
      </c>
      <c r="P1439" s="16" t="s">
        <v>32</v>
      </c>
      <c r="Q1439" s="16" t="s">
        <v>32</v>
      </c>
      <c r="R1439" s="16">
        <v>-1.6224959284922251</v>
      </c>
      <c r="S1439" s="16">
        <v>221.57565285154027</v>
      </c>
      <c r="T1439" s="31" t="s">
        <v>498</v>
      </c>
    </row>
    <row r="1440" spans="1:20" x14ac:dyDescent="0.25">
      <c r="A1440" s="16">
        <v>1437</v>
      </c>
      <c r="B1440" s="16">
        <v>6063595.9800000004</v>
      </c>
      <c r="C1440" s="16">
        <v>581341.81000000006</v>
      </c>
      <c r="D1440" s="27" t="s">
        <v>424</v>
      </c>
      <c r="E1440" s="16"/>
      <c r="F1440" s="16" t="s">
        <v>32</v>
      </c>
      <c r="G1440" s="19" t="s">
        <v>56</v>
      </c>
      <c r="H1440" s="16" t="s">
        <v>500</v>
      </c>
      <c r="I1440" s="16" t="s">
        <v>32</v>
      </c>
      <c r="J1440" s="16" t="s">
        <v>32</v>
      </c>
      <c r="K1440" s="16" t="s">
        <v>32</v>
      </c>
      <c r="L1440" s="16" t="s">
        <v>32</v>
      </c>
      <c r="M1440" s="16" t="s">
        <v>32</v>
      </c>
      <c r="N1440" s="16" t="s">
        <v>32</v>
      </c>
      <c r="O1440" s="16" t="s">
        <v>32</v>
      </c>
      <c r="P1440" s="16" t="s">
        <v>32</v>
      </c>
      <c r="Q1440" s="16" t="s">
        <v>32</v>
      </c>
      <c r="R1440" s="16">
        <v>-455.02732710818276</v>
      </c>
      <c r="S1440" s="16">
        <v>76.755271327034308</v>
      </c>
      <c r="T1440" s="31" t="s">
        <v>501</v>
      </c>
    </row>
    <row r="1441" spans="1:20" x14ac:dyDescent="0.25">
      <c r="A1441" s="16">
        <v>1438</v>
      </c>
      <c r="B1441" s="16">
        <v>6063634.8499999996</v>
      </c>
      <c r="C1441" s="16">
        <v>581255.72</v>
      </c>
      <c r="D1441" s="27" t="s">
        <v>424</v>
      </c>
      <c r="E1441" s="16"/>
      <c r="F1441" s="16" t="s">
        <v>32</v>
      </c>
      <c r="G1441" s="19" t="s">
        <v>56</v>
      </c>
      <c r="H1441" s="16" t="s">
        <v>500</v>
      </c>
      <c r="I1441" s="16" t="s">
        <v>32</v>
      </c>
      <c r="J1441" s="16" t="s">
        <v>32</v>
      </c>
      <c r="K1441" s="16" t="s">
        <v>32</v>
      </c>
      <c r="L1441" s="16" t="s">
        <v>32</v>
      </c>
      <c r="M1441" s="16" t="s">
        <v>32</v>
      </c>
      <c r="N1441" s="16" t="s">
        <v>32</v>
      </c>
      <c r="O1441" s="16" t="s">
        <v>32</v>
      </c>
      <c r="P1441" s="16" t="s">
        <v>32</v>
      </c>
      <c r="Q1441" s="16" t="s">
        <v>32</v>
      </c>
      <c r="R1441" s="16">
        <v>-372.54929346840868</v>
      </c>
      <c r="S1441" s="16">
        <v>55.977608956417427</v>
      </c>
      <c r="T1441" s="31" t="s">
        <v>501</v>
      </c>
    </row>
    <row r="1442" spans="1:20" x14ac:dyDescent="0.25">
      <c r="A1442" s="16">
        <v>1439</v>
      </c>
      <c r="B1442" s="16">
        <v>6063703.8799999999</v>
      </c>
      <c r="C1442" s="16">
        <v>581120.03</v>
      </c>
      <c r="D1442" s="27" t="s">
        <v>424</v>
      </c>
      <c r="E1442" s="16"/>
      <c r="F1442" s="16" t="s">
        <v>32</v>
      </c>
      <c r="G1442" s="19" t="s">
        <v>56</v>
      </c>
      <c r="H1442" s="16" t="s">
        <v>500</v>
      </c>
      <c r="I1442" s="16" t="s">
        <v>32</v>
      </c>
      <c r="J1442" s="16" t="s">
        <v>32</v>
      </c>
      <c r="K1442" s="16" t="s">
        <v>32</v>
      </c>
      <c r="L1442" s="16" t="s">
        <v>32</v>
      </c>
      <c r="M1442" s="16" t="s">
        <v>32</v>
      </c>
      <c r="N1442" s="16" t="s">
        <v>32</v>
      </c>
      <c r="O1442" s="16" t="s">
        <v>32</v>
      </c>
      <c r="P1442" s="16" t="s">
        <v>32</v>
      </c>
      <c r="Q1442" s="16" t="s">
        <v>32</v>
      </c>
      <c r="R1442" s="16">
        <v>-652.83675440936599</v>
      </c>
      <c r="S1442" s="16">
        <v>84.806077568972427</v>
      </c>
      <c r="T1442" s="31" t="s">
        <v>501</v>
      </c>
    </row>
    <row r="1443" spans="1:20" x14ac:dyDescent="0.25">
      <c r="A1443" s="16">
        <v>1440</v>
      </c>
      <c r="B1443" s="16">
        <v>6063825.5300000003</v>
      </c>
      <c r="C1443" s="16">
        <v>581031.4</v>
      </c>
      <c r="D1443" s="27" t="s">
        <v>424</v>
      </c>
      <c r="E1443" s="16"/>
      <c r="F1443" s="16" t="s">
        <v>32</v>
      </c>
      <c r="G1443" s="19" t="s">
        <v>56</v>
      </c>
      <c r="H1443" s="16" t="s">
        <v>500</v>
      </c>
      <c r="I1443" s="16" t="s">
        <v>32</v>
      </c>
      <c r="J1443" s="16" t="s">
        <v>32</v>
      </c>
      <c r="K1443" s="16" t="s">
        <v>32</v>
      </c>
      <c r="L1443" s="16" t="s">
        <v>32</v>
      </c>
      <c r="M1443" s="16" t="s">
        <v>32</v>
      </c>
      <c r="N1443" s="16" t="s">
        <v>32</v>
      </c>
      <c r="O1443" s="16" t="s">
        <v>32</v>
      </c>
      <c r="P1443" s="16" t="s">
        <v>32</v>
      </c>
      <c r="Q1443" s="16" t="s">
        <v>32</v>
      </c>
      <c r="R1443" s="16">
        <v>-435.88267335803818</v>
      </c>
      <c r="S1443" s="16">
        <v>61.575369852059168</v>
      </c>
      <c r="T1443" s="31" t="s">
        <v>501</v>
      </c>
    </row>
    <row r="1444" spans="1:20" x14ac:dyDescent="0.25">
      <c r="A1444" s="16">
        <v>1441</v>
      </c>
      <c r="B1444" s="16">
        <v>6063953.1500000004</v>
      </c>
      <c r="C1444" s="16">
        <v>580953.26</v>
      </c>
      <c r="D1444" s="27" t="s">
        <v>424</v>
      </c>
      <c r="E1444" s="16"/>
      <c r="F1444" s="16" t="s">
        <v>32</v>
      </c>
      <c r="G1444" s="19" t="s">
        <v>56</v>
      </c>
      <c r="H1444" s="16" t="s">
        <v>500</v>
      </c>
      <c r="I1444" s="16" t="s">
        <v>32</v>
      </c>
      <c r="J1444" s="16" t="s">
        <v>32</v>
      </c>
      <c r="K1444" s="16" t="s">
        <v>32</v>
      </c>
      <c r="L1444" s="16" t="s">
        <v>32</v>
      </c>
      <c r="M1444" s="16" t="s">
        <v>32</v>
      </c>
      <c r="N1444" s="16" t="s">
        <v>32</v>
      </c>
      <c r="O1444" s="16" t="s">
        <v>32</v>
      </c>
      <c r="P1444" s="16" t="s">
        <v>32</v>
      </c>
      <c r="Q1444" s="16" t="s">
        <v>32</v>
      </c>
      <c r="R1444" s="16">
        <v>-422.84344808664389</v>
      </c>
      <c r="S1444" s="16">
        <v>50.379848060775686</v>
      </c>
      <c r="T1444" s="31" t="s">
        <v>501</v>
      </c>
    </row>
    <row r="1445" spans="1:20" x14ac:dyDescent="0.25">
      <c r="A1445" s="16">
        <v>1442</v>
      </c>
      <c r="B1445" s="16">
        <v>6064076.2300000004</v>
      </c>
      <c r="C1445" s="16">
        <v>580877.32999999996</v>
      </c>
      <c r="D1445" s="27" t="s">
        <v>424</v>
      </c>
      <c r="E1445" s="16"/>
      <c r="F1445" s="16" t="s">
        <v>32</v>
      </c>
      <c r="G1445" s="19" t="s">
        <v>56</v>
      </c>
      <c r="H1445" s="16" t="s">
        <v>500</v>
      </c>
      <c r="I1445" s="16" t="s">
        <v>32</v>
      </c>
      <c r="J1445" s="16" t="s">
        <v>32</v>
      </c>
      <c r="K1445" s="16" t="s">
        <v>32</v>
      </c>
      <c r="L1445" s="16" t="s">
        <v>32</v>
      </c>
      <c r="M1445" s="16" t="s">
        <v>32</v>
      </c>
      <c r="N1445" s="16" t="s">
        <v>32</v>
      </c>
      <c r="O1445" s="16" t="s">
        <v>32</v>
      </c>
      <c r="P1445" s="16" t="s">
        <v>32</v>
      </c>
      <c r="Q1445" s="16" t="s">
        <v>32</v>
      </c>
      <c r="R1445" s="16">
        <v>-416.57088054980699</v>
      </c>
      <c r="S1445" s="16">
        <v>55.334461959896871</v>
      </c>
      <c r="T1445" s="31" t="s">
        <v>501</v>
      </c>
    </row>
    <row r="1446" spans="1:20" x14ac:dyDescent="0.25">
      <c r="A1446" s="16">
        <v>1443</v>
      </c>
      <c r="B1446" s="16">
        <v>6064180.1500000004</v>
      </c>
      <c r="C1446" s="16">
        <v>580811.30000000005</v>
      </c>
      <c r="D1446" s="27" t="s">
        <v>424</v>
      </c>
      <c r="E1446" s="16"/>
      <c r="F1446" s="16" t="s">
        <v>32</v>
      </c>
      <c r="G1446" s="19" t="s">
        <v>56</v>
      </c>
      <c r="H1446" s="16" t="s">
        <v>500</v>
      </c>
      <c r="I1446" s="16" t="s">
        <v>32</v>
      </c>
      <c r="J1446" s="16" t="s">
        <v>32</v>
      </c>
      <c r="K1446" s="16" t="s">
        <v>32</v>
      </c>
      <c r="L1446" s="16" t="s">
        <v>32</v>
      </c>
      <c r="M1446" s="16" t="s">
        <v>32</v>
      </c>
      <c r="N1446" s="16" t="s">
        <v>32</v>
      </c>
      <c r="O1446" s="16" t="s">
        <v>32</v>
      </c>
      <c r="P1446" s="16" t="s">
        <v>32</v>
      </c>
      <c r="Q1446" s="16" t="s">
        <v>32</v>
      </c>
      <c r="R1446" s="16">
        <v>-614.82981671083633</v>
      </c>
      <c r="S1446" s="16">
        <v>115.62652795017394</v>
      </c>
      <c r="T1446" s="31" t="s">
        <v>501</v>
      </c>
    </row>
    <row r="1447" spans="1:20" x14ac:dyDescent="0.25">
      <c r="A1447" s="16">
        <v>1444</v>
      </c>
      <c r="B1447" s="16">
        <v>6064276.8399999999</v>
      </c>
      <c r="C1447" s="16">
        <v>580752.89</v>
      </c>
      <c r="D1447" s="27" t="s">
        <v>424</v>
      </c>
      <c r="E1447" s="16"/>
      <c r="F1447" s="16" t="s">
        <v>32</v>
      </c>
      <c r="G1447" s="19" t="s">
        <v>56</v>
      </c>
      <c r="H1447" s="16" t="s">
        <v>500</v>
      </c>
      <c r="I1447" s="16" t="s">
        <v>32</v>
      </c>
      <c r="J1447" s="16" t="s">
        <v>32</v>
      </c>
      <c r="K1447" s="16" t="s">
        <v>32</v>
      </c>
      <c r="L1447" s="16" t="s">
        <v>32</v>
      </c>
      <c r="M1447" s="16" t="s">
        <v>32</v>
      </c>
      <c r="N1447" s="16" t="s">
        <v>32</v>
      </c>
      <c r="O1447" s="16" t="s">
        <v>32</v>
      </c>
      <c r="P1447" s="16" t="s">
        <v>32</v>
      </c>
      <c r="Q1447" s="16" t="s">
        <v>32</v>
      </c>
      <c r="R1447" s="16">
        <v>-498.51094582782633</v>
      </c>
      <c r="S1447" s="16">
        <v>77.459411715539773</v>
      </c>
      <c r="T1447" s="31" t="s">
        <v>501</v>
      </c>
    </row>
    <row r="1448" spans="1:20" x14ac:dyDescent="0.25">
      <c r="A1448" s="16">
        <v>1445</v>
      </c>
      <c r="B1448" s="16">
        <v>6064373.6699999999</v>
      </c>
      <c r="C1448" s="16">
        <v>580702.92000000004</v>
      </c>
      <c r="D1448" s="27" t="s">
        <v>424</v>
      </c>
      <c r="E1448" s="16"/>
      <c r="F1448" s="16" t="s">
        <v>32</v>
      </c>
      <c r="G1448" s="19" t="s">
        <v>56</v>
      </c>
      <c r="H1448" s="16" t="s">
        <v>500</v>
      </c>
      <c r="I1448" s="16" t="s">
        <v>32</v>
      </c>
      <c r="J1448" s="16" t="s">
        <v>32</v>
      </c>
      <c r="K1448" s="16" t="s">
        <v>32</v>
      </c>
      <c r="L1448" s="16" t="s">
        <v>32</v>
      </c>
      <c r="M1448" s="16" t="s">
        <v>32</v>
      </c>
      <c r="N1448" s="16" t="s">
        <v>32</v>
      </c>
      <c r="O1448" s="16" t="s">
        <v>32</v>
      </c>
      <c r="P1448" s="16" t="s">
        <v>32</v>
      </c>
      <c r="Q1448" s="16" t="s">
        <v>32</v>
      </c>
      <c r="R1448" s="16">
        <v>-738.52561233068855</v>
      </c>
      <c r="S1448" s="16">
        <v>120.84450816676505</v>
      </c>
      <c r="T1448" s="31" t="s">
        <v>501</v>
      </c>
    </row>
    <row r="1449" spans="1:20" x14ac:dyDescent="0.25">
      <c r="A1449" s="16">
        <v>1446</v>
      </c>
      <c r="B1449" s="21">
        <v>6064495</v>
      </c>
      <c r="C1449" s="21">
        <v>6064495</v>
      </c>
      <c r="D1449" s="27" t="s">
        <v>424</v>
      </c>
      <c r="E1449" s="16"/>
      <c r="F1449" s="16" t="s">
        <v>32</v>
      </c>
      <c r="G1449" s="19" t="s">
        <v>56</v>
      </c>
      <c r="H1449" s="16" t="s">
        <v>500</v>
      </c>
      <c r="I1449" s="16" t="s">
        <v>32</v>
      </c>
      <c r="J1449" s="16" t="s">
        <v>32</v>
      </c>
      <c r="K1449" s="16" t="s">
        <v>32</v>
      </c>
      <c r="L1449" s="16" t="s">
        <v>32</v>
      </c>
      <c r="M1449" s="16" t="s">
        <v>32</v>
      </c>
      <c r="N1449" s="16" t="s">
        <v>32</v>
      </c>
      <c r="O1449" s="16" t="s">
        <v>32</v>
      </c>
      <c r="P1449" s="16" t="s">
        <v>32</v>
      </c>
      <c r="Q1449" s="16" t="s">
        <v>32</v>
      </c>
      <c r="R1449" s="16">
        <v>33.925424249500004</v>
      </c>
      <c r="S1449" s="16">
        <v>49.641426367123906</v>
      </c>
      <c r="T1449" s="31" t="s">
        <v>501</v>
      </c>
    </row>
    <row r="1450" spans="1:20" x14ac:dyDescent="0.25">
      <c r="A1450" s="16">
        <v>1447</v>
      </c>
      <c r="B1450" s="16">
        <v>6064599.5700000003</v>
      </c>
      <c r="C1450" s="16">
        <v>580582.04</v>
      </c>
      <c r="D1450" s="27" t="s">
        <v>424</v>
      </c>
      <c r="E1450" s="16"/>
      <c r="F1450" s="16" t="s">
        <v>32</v>
      </c>
      <c r="G1450" s="19" t="s">
        <v>56</v>
      </c>
      <c r="H1450" s="16" t="s">
        <v>500</v>
      </c>
      <c r="I1450" s="16" t="s">
        <v>32</v>
      </c>
      <c r="J1450" s="16" t="s">
        <v>32</v>
      </c>
      <c r="K1450" s="16" t="s">
        <v>32</v>
      </c>
      <c r="L1450" s="16" t="s">
        <v>32</v>
      </c>
      <c r="M1450" s="16" t="s">
        <v>32</v>
      </c>
      <c r="N1450" s="16" t="s">
        <v>32</v>
      </c>
      <c r="O1450" s="16" t="s">
        <v>32</v>
      </c>
      <c r="P1450" s="16" t="s">
        <v>32</v>
      </c>
      <c r="Q1450" s="16" t="s">
        <v>32</v>
      </c>
      <c r="R1450" s="16">
        <v>33.925424249500004</v>
      </c>
      <c r="S1450" s="16">
        <v>63.523096257627174</v>
      </c>
      <c r="T1450" s="31" t="s">
        <v>501</v>
      </c>
    </row>
    <row r="1451" spans="1:20" x14ac:dyDescent="0.25">
      <c r="A1451" s="16">
        <v>1448</v>
      </c>
      <c r="B1451" s="16">
        <v>6064674.7999999998</v>
      </c>
      <c r="C1451" s="16">
        <v>580544.36</v>
      </c>
      <c r="D1451" s="27" t="s">
        <v>424</v>
      </c>
      <c r="E1451" s="16"/>
      <c r="F1451" s="16" t="s">
        <v>32</v>
      </c>
      <c r="G1451" s="19" t="s">
        <v>56</v>
      </c>
      <c r="H1451" s="16" t="s">
        <v>500</v>
      </c>
      <c r="I1451" s="16" t="s">
        <v>32</v>
      </c>
      <c r="J1451" s="16" t="s">
        <v>32</v>
      </c>
      <c r="K1451" s="16" t="s">
        <v>32</v>
      </c>
      <c r="L1451" s="16" t="s">
        <v>32</v>
      </c>
      <c r="M1451" s="16" t="s">
        <v>32</v>
      </c>
      <c r="N1451" s="16" t="s">
        <v>32</v>
      </c>
      <c r="O1451" s="16" t="s">
        <v>32</v>
      </c>
      <c r="P1451" s="16" t="s">
        <v>32</v>
      </c>
      <c r="Q1451" s="16" t="s">
        <v>32</v>
      </c>
      <c r="R1451" s="16">
        <v>33.925424249500004</v>
      </c>
      <c r="S1451" s="16">
        <v>63.602372719350036</v>
      </c>
      <c r="T1451" s="31" t="s">
        <v>501</v>
      </c>
    </row>
    <row r="1452" spans="1:20" x14ac:dyDescent="0.25">
      <c r="A1452" s="16">
        <v>1449</v>
      </c>
      <c r="B1452" s="16">
        <v>6064778.9500000002</v>
      </c>
      <c r="C1452" s="16">
        <v>580495.31000000006</v>
      </c>
      <c r="D1452" s="27" t="s">
        <v>424</v>
      </c>
      <c r="E1452" s="16"/>
      <c r="F1452" s="16" t="s">
        <v>32</v>
      </c>
      <c r="G1452" s="19" t="s">
        <v>56</v>
      </c>
      <c r="H1452" s="16" t="s">
        <v>500</v>
      </c>
      <c r="I1452" s="16" t="s">
        <v>32</v>
      </c>
      <c r="J1452" s="16" t="s">
        <v>32</v>
      </c>
      <c r="K1452" s="16" t="s">
        <v>32</v>
      </c>
      <c r="L1452" s="16" t="s">
        <v>32</v>
      </c>
      <c r="M1452" s="16" t="s">
        <v>32</v>
      </c>
      <c r="N1452" s="16" t="s">
        <v>32</v>
      </c>
      <c r="O1452" s="16" t="s">
        <v>32</v>
      </c>
      <c r="P1452" s="16" t="s">
        <v>32</v>
      </c>
      <c r="Q1452" s="16" t="s">
        <v>32</v>
      </c>
      <c r="R1452" s="16">
        <v>33.925424249500004</v>
      </c>
      <c r="S1452" s="16">
        <v>88.497581108968532</v>
      </c>
      <c r="T1452" s="31" t="s">
        <v>501</v>
      </c>
    </row>
    <row r="1453" spans="1:20" x14ac:dyDescent="0.25">
      <c r="A1453" s="16">
        <v>1450</v>
      </c>
      <c r="B1453" s="16">
        <v>6064882.5300000003</v>
      </c>
      <c r="C1453" s="16">
        <v>580454.11</v>
      </c>
      <c r="D1453" s="27" t="s">
        <v>424</v>
      </c>
      <c r="E1453" s="16"/>
      <c r="F1453" s="16" t="s">
        <v>32</v>
      </c>
      <c r="G1453" s="19" t="s">
        <v>56</v>
      </c>
      <c r="H1453" s="16" t="s">
        <v>500</v>
      </c>
      <c r="I1453" s="16" t="s">
        <v>32</v>
      </c>
      <c r="J1453" s="16" t="s">
        <v>32</v>
      </c>
      <c r="K1453" s="16" t="s">
        <v>32</v>
      </c>
      <c r="L1453" s="16" t="s">
        <v>32</v>
      </c>
      <c r="M1453" s="16" t="s">
        <v>32</v>
      </c>
      <c r="N1453" s="16" t="s">
        <v>32</v>
      </c>
      <c r="O1453" s="16" t="s">
        <v>32</v>
      </c>
      <c r="P1453" s="16" t="s">
        <v>32</v>
      </c>
      <c r="Q1453" s="16" t="s">
        <v>32</v>
      </c>
      <c r="R1453" s="16">
        <v>33.925424249500004</v>
      </c>
      <c r="S1453" s="16">
        <v>59.081836327345314</v>
      </c>
      <c r="T1453" s="31" t="s">
        <v>501</v>
      </c>
    </row>
    <row r="1454" spans="1:20" x14ac:dyDescent="0.25">
      <c r="A1454" s="16">
        <v>1451</v>
      </c>
      <c r="B1454" s="16">
        <v>6064992.0899999999</v>
      </c>
      <c r="C1454" s="16">
        <v>580415.63</v>
      </c>
      <c r="D1454" s="27" t="s">
        <v>424</v>
      </c>
      <c r="E1454" s="16"/>
      <c r="F1454" s="16" t="s">
        <v>32</v>
      </c>
      <c r="G1454" s="19" t="s">
        <v>56</v>
      </c>
      <c r="H1454" s="16" t="s">
        <v>500</v>
      </c>
      <c r="I1454" s="16" t="s">
        <v>32</v>
      </c>
      <c r="J1454" s="16" t="s">
        <v>32</v>
      </c>
      <c r="K1454" s="16" t="s">
        <v>32</v>
      </c>
      <c r="L1454" s="16" t="s">
        <v>32</v>
      </c>
      <c r="M1454" s="16" t="s">
        <v>32</v>
      </c>
      <c r="N1454" s="16" t="s">
        <v>32</v>
      </c>
      <c r="O1454" s="16" t="s">
        <v>32</v>
      </c>
      <c r="P1454" s="16" t="s">
        <v>32</v>
      </c>
      <c r="Q1454" s="16" t="s">
        <v>32</v>
      </c>
      <c r="R1454" s="16">
        <v>33.925424249500004</v>
      </c>
      <c r="S1454" s="16">
        <v>121.81110275922062</v>
      </c>
      <c r="T1454" s="31" t="s">
        <v>501</v>
      </c>
    </row>
    <row r="1455" spans="1:20" x14ac:dyDescent="0.25">
      <c r="A1455" s="16">
        <v>1452</v>
      </c>
      <c r="B1455" s="16">
        <v>6065095.7800000003</v>
      </c>
      <c r="C1455" s="16">
        <v>580380.36</v>
      </c>
      <c r="D1455" s="27" t="s">
        <v>424</v>
      </c>
      <c r="E1455" s="16"/>
      <c r="F1455" s="16" t="s">
        <v>32</v>
      </c>
      <c r="G1455" s="19" t="s">
        <v>56</v>
      </c>
      <c r="H1455" s="16" t="s">
        <v>500</v>
      </c>
      <c r="I1455" s="16" t="s">
        <v>32</v>
      </c>
      <c r="J1455" s="16" t="s">
        <v>32</v>
      </c>
      <c r="K1455" s="16" t="s">
        <v>32</v>
      </c>
      <c r="L1455" s="16" t="s">
        <v>32</v>
      </c>
      <c r="M1455" s="16" t="s">
        <v>32</v>
      </c>
      <c r="N1455" s="16" t="s">
        <v>32</v>
      </c>
      <c r="O1455" s="16" t="s">
        <v>32</v>
      </c>
      <c r="P1455" s="16" t="s">
        <v>32</v>
      </c>
      <c r="Q1455" s="16" t="s">
        <v>32</v>
      </c>
      <c r="R1455" s="16">
        <v>33.925424249500004</v>
      </c>
      <c r="S1455" s="16">
        <v>83.151543937620517</v>
      </c>
      <c r="T1455" s="31" t="s">
        <v>501</v>
      </c>
    </row>
    <row r="1456" spans="1:20" x14ac:dyDescent="0.25">
      <c r="A1456" s="16">
        <v>1453</v>
      </c>
      <c r="B1456" s="21">
        <v>6065198</v>
      </c>
      <c r="C1456" s="21">
        <v>580344</v>
      </c>
      <c r="D1456" s="27" t="s">
        <v>424</v>
      </c>
      <c r="E1456" s="16"/>
      <c r="F1456" s="16" t="s">
        <v>32</v>
      </c>
      <c r="G1456" s="19" t="s">
        <v>56</v>
      </c>
      <c r="H1456" s="16" t="s">
        <v>500</v>
      </c>
      <c r="I1456" s="16" t="s">
        <v>32</v>
      </c>
      <c r="J1456" s="16" t="s">
        <v>32</v>
      </c>
      <c r="K1456" s="16" t="s">
        <v>32</v>
      </c>
      <c r="L1456" s="16" t="s">
        <v>32</v>
      </c>
      <c r="M1456" s="16" t="s">
        <v>32</v>
      </c>
      <c r="N1456" s="16" t="s">
        <v>32</v>
      </c>
      <c r="O1456" s="16" t="s">
        <v>32</v>
      </c>
      <c r="P1456" s="16" t="s">
        <v>32</v>
      </c>
      <c r="Q1456" s="16" t="s">
        <v>32</v>
      </c>
      <c r="R1456" s="16">
        <v>33.925424249500004</v>
      </c>
      <c r="S1456" s="16">
        <v>132.53493013972056</v>
      </c>
      <c r="T1456" s="31" t="s">
        <v>501</v>
      </c>
    </row>
    <row r="1457" spans="1:20" x14ac:dyDescent="0.25">
      <c r="A1457" s="16">
        <v>1454</v>
      </c>
      <c r="B1457" s="16">
        <v>6065308.1900000004</v>
      </c>
      <c r="C1457" s="16">
        <v>580301.61</v>
      </c>
      <c r="D1457" s="27" t="s">
        <v>424</v>
      </c>
      <c r="E1457" s="16"/>
      <c r="F1457" s="16" t="s">
        <v>32</v>
      </c>
      <c r="G1457" s="19" t="s">
        <v>56</v>
      </c>
      <c r="H1457" s="16" t="s">
        <v>500</v>
      </c>
      <c r="I1457" s="16" t="s">
        <v>32</v>
      </c>
      <c r="J1457" s="16" t="s">
        <v>32</v>
      </c>
      <c r="K1457" s="16" t="s">
        <v>32</v>
      </c>
      <c r="L1457" s="16" t="s">
        <v>32</v>
      </c>
      <c r="M1457" s="16" t="s">
        <v>32</v>
      </c>
      <c r="N1457" s="16" t="s">
        <v>32</v>
      </c>
      <c r="O1457" s="16" t="s">
        <v>32</v>
      </c>
      <c r="P1457" s="16" t="s">
        <v>32</v>
      </c>
      <c r="Q1457" s="16" t="s">
        <v>32</v>
      </c>
      <c r="R1457" s="16">
        <v>33.925424249500004</v>
      </c>
      <c r="S1457" s="16">
        <v>55.888223552894218</v>
      </c>
      <c r="T1457" s="31" t="s">
        <v>501</v>
      </c>
    </row>
    <row r="1458" spans="1:20" x14ac:dyDescent="0.25">
      <c r="A1458" s="16">
        <v>1455</v>
      </c>
      <c r="B1458" s="16">
        <v>6065412.04</v>
      </c>
      <c r="C1458" s="16">
        <v>580262.89</v>
      </c>
      <c r="D1458" s="27" t="s">
        <v>424</v>
      </c>
      <c r="E1458" s="16"/>
      <c r="F1458" s="16" t="s">
        <v>32</v>
      </c>
      <c r="G1458" s="19" t="s">
        <v>56</v>
      </c>
      <c r="H1458" s="16" t="s">
        <v>500</v>
      </c>
      <c r="I1458" s="16" t="s">
        <v>32</v>
      </c>
      <c r="J1458" s="16" t="s">
        <v>32</v>
      </c>
      <c r="K1458" s="16" t="s">
        <v>32</v>
      </c>
      <c r="L1458" s="16" t="s">
        <v>32</v>
      </c>
      <c r="M1458" s="16" t="s">
        <v>32</v>
      </c>
      <c r="N1458" s="16" t="s">
        <v>32</v>
      </c>
      <c r="O1458" s="16" t="s">
        <v>32</v>
      </c>
      <c r="P1458" s="16" t="s">
        <v>32</v>
      </c>
      <c r="Q1458" s="16" t="s">
        <v>32</v>
      </c>
      <c r="R1458" s="16">
        <v>33.925424249500004</v>
      </c>
      <c r="S1458" s="16">
        <v>128.61365875843248</v>
      </c>
      <c r="T1458" s="31" t="s">
        <v>501</v>
      </c>
    </row>
    <row r="1459" spans="1:20" x14ac:dyDescent="0.25">
      <c r="A1459" s="16">
        <v>1456</v>
      </c>
      <c r="B1459" s="16">
        <v>6065517.0199999996</v>
      </c>
      <c r="C1459" s="16">
        <v>580224.32999999996</v>
      </c>
      <c r="D1459" s="27" t="s">
        <v>424</v>
      </c>
      <c r="E1459" s="16"/>
      <c r="F1459" s="16" t="s">
        <v>32</v>
      </c>
      <c r="G1459" s="19" t="s">
        <v>56</v>
      </c>
      <c r="H1459" s="16" t="s">
        <v>500</v>
      </c>
      <c r="I1459" s="16" t="s">
        <v>32</v>
      </c>
      <c r="J1459" s="16" t="s">
        <v>32</v>
      </c>
      <c r="K1459" s="16" t="s">
        <v>32</v>
      </c>
      <c r="L1459" s="16" t="s">
        <v>32</v>
      </c>
      <c r="M1459" s="16" t="s">
        <v>32</v>
      </c>
      <c r="N1459" s="16" t="s">
        <v>32</v>
      </c>
      <c r="O1459" s="16" t="s">
        <v>32</v>
      </c>
      <c r="P1459" s="16" t="s">
        <v>32</v>
      </c>
      <c r="Q1459" s="16" t="s">
        <v>32</v>
      </c>
      <c r="R1459" s="16">
        <v>33.925424249500004</v>
      </c>
      <c r="S1459" s="16">
        <v>59.880239520958085</v>
      </c>
      <c r="T1459" s="31" t="s">
        <v>501</v>
      </c>
    </row>
    <row r="1460" spans="1:20" x14ac:dyDescent="0.25">
      <c r="A1460" s="16">
        <v>1457</v>
      </c>
      <c r="B1460" s="16">
        <v>6065624.8700000001</v>
      </c>
      <c r="C1460" s="16">
        <v>580189.82999999996</v>
      </c>
      <c r="D1460" s="27" t="s">
        <v>424</v>
      </c>
      <c r="E1460" s="16"/>
      <c r="F1460" s="16" t="s">
        <v>32</v>
      </c>
      <c r="G1460" s="19" t="s">
        <v>56</v>
      </c>
      <c r="H1460" s="16" t="s">
        <v>500</v>
      </c>
      <c r="I1460" s="16" t="s">
        <v>32</v>
      </c>
      <c r="J1460" s="16" t="s">
        <v>32</v>
      </c>
      <c r="K1460" s="16" t="s">
        <v>32</v>
      </c>
      <c r="L1460" s="16" t="s">
        <v>32</v>
      </c>
      <c r="M1460" s="16" t="s">
        <v>32</v>
      </c>
      <c r="N1460" s="16" t="s">
        <v>32</v>
      </c>
      <c r="O1460" s="16" t="s">
        <v>32</v>
      </c>
      <c r="P1460" s="16" t="s">
        <v>32</v>
      </c>
      <c r="Q1460" s="16" t="s">
        <v>32</v>
      </c>
      <c r="R1460" s="16">
        <v>33.925424249500004</v>
      </c>
      <c r="S1460" s="16">
        <v>64.670658682634738</v>
      </c>
      <c r="T1460" s="31" t="s">
        <v>501</v>
      </c>
    </row>
    <row r="1461" spans="1:20" x14ac:dyDescent="0.25">
      <c r="A1461" s="16">
        <v>1458</v>
      </c>
      <c r="B1461" s="16">
        <v>6065729.6600000001</v>
      </c>
      <c r="C1461" s="16">
        <v>580150.67000000004</v>
      </c>
      <c r="D1461" s="27" t="s">
        <v>424</v>
      </c>
      <c r="E1461" s="16"/>
      <c r="F1461" s="16" t="s">
        <v>32</v>
      </c>
      <c r="G1461" s="19" t="s">
        <v>56</v>
      </c>
      <c r="H1461" s="16" t="s">
        <v>500</v>
      </c>
      <c r="I1461" s="16" t="s">
        <v>32</v>
      </c>
      <c r="J1461" s="16" t="s">
        <v>32</v>
      </c>
      <c r="K1461" s="16" t="s">
        <v>32</v>
      </c>
      <c r="L1461" s="16" t="s">
        <v>32</v>
      </c>
      <c r="M1461" s="16" t="s">
        <v>32</v>
      </c>
      <c r="N1461" s="16" t="s">
        <v>32</v>
      </c>
      <c r="O1461" s="16" t="s">
        <v>32</v>
      </c>
      <c r="P1461" s="16" t="s">
        <v>32</v>
      </c>
      <c r="Q1461" s="16" t="s">
        <v>32</v>
      </c>
      <c r="R1461" s="16">
        <v>22.205781869500008</v>
      </c>
      <c r="S1461" s="16">
        <v>76.615643754453956</v>
      </c>
      <c r="T1461" s="31" t="s">
        <v>501</v>
      </c>
    </row>
    <row r="1462" spans="1:20" x14ac:dyDescent="0.25">
      <c r="A1462" s="16">
        <v>1459</v>
      </c>
      <c r="B1462" s="16">
        <v>6065835.2699999996</v>
      </c>
      <c r="C1462" s="16">
        <v>580114.56999999995</v>
      </c>
      <c r="D1462" s="27" t="s">
        <v>424</v>
      </c>
      <c r="E1462" s="16"/>
      <c r="F1462" s="16" t="s">
        <v>32</v>
      </c>
      <c r="G1462" s="19" t="s">
        <v>56</v>
      </c>
      <c r="H1462" s="16" t="s">
        <v>500</v>
      </c>
      <c r="I1462" s="16" t="s">
        <v>32</v>
      </c>
      <c r="J1462" s="16" t="s">
        <v>32</v>
      </c>
      <c r="K1462" s="16" t="s">
        <v>32</v>
      </c>
      <c r="L1462" s="16" t="s">
        <v>32</v>
      </c>
      <c r="M1462" s="16" t="s">
        <v>32</v>
      </c>
      <c r="N1462" s="16" t="s">
        <v>32</v>
      </c>
      <c r="O1462" s="16" t="s">
        <v>32</v>
      </c>
      <c r="P1462" s="16" t="s">
        <v>32</v>
      </c>
      <c r="Q1462" s="16" t="s">
        <v>32</v>
      </c>
      <c r="R1462" s="16">
        <v>33.925424249500004</v>
      </c>
      <c r="S1462" s="16">
        <v>98.762361479033402</v>
      </c>
      <c r="T1462" s="31" t="s">
        <v>501</v>
      </c>
    </row>
    <row r="1463" spans="1:20" x14ac:dyDescent="0.25">
      <c r="A1463" s="16">
        <v>1460</v>
      </c>
      <c r="B1463" s="16">
        <v>6065937.1900000004</v>
      </c>
      <c r="C1463" s="16">
        <v>580076.5</v>
      </c>
      <c r="D1463" s="27" t="s">
        <v>424</v>
      </c>
      <c r="E1463" s="16"/>
      <c r="F1463" s="16" t="s">
        <v>32</v>
      </c>
      <c r="G1463" s="19" t="s">
        <v>56</v>
      </c>
      <c r="H1463" s="16" t="s">
        <v>500</v>
      </c>
      <c r="I1463" s="16" t="s">
        <v>32</v>
      </c>
      <c r="J1463" s="16" t="s">
        <v>32</v>
      </c>
      <c r="K1463" s="16" t="s">
        <v>32</v>
      </c>
      <c r="L1463" s="16" t="s">
        <v>32</v>
      </c>
      <c r="M1463" s="16" t="s">
        <v>32</v>
      </c>
      <c r="N1463" s="16" t="s">
        <v>32</v>
      </c>
      <c r="O1463" s="16" t="s">
        <v>32</v>
      </c>
      <c r="P1463" s="16" t="s">
        <v>32</v>
      </c>
      <c r="Q1463" s="16" t="s">
        <v>32</v>
      </c>
      <c r="R1463" s="16">
        <v>21.790406017713348</v>
      </c>
      <c r="S1463" s="16">
        <v>55.968405599321805</v>
      </c>
      <c r="T1463" s="31" t="s">
        <v>501</v>
      </c>
    </row>
    <row r="1464" spans="1:20" x14ac:dyDescent="0.25">
      <c r="A1464" s="16">
        <v>1461</v>
      </c>
      <c r="B1464" s="16">
        <v>6066046.3300000001</v>
      </c>
      <c r="C1464" s="16">
        <v>580037.30000000005</v>
      </c>
      <c r="D1464" s="27" t="s">
        <v>424</v>
      </c>
      <c r="E1464" s="16"/>
      <c r="F1464" s="16" t="s">
        <v>32</v>
      </c>
      <c r="G1464" s="19" t="s">
        <v>56</v>
      </c>
      <c r="H1464" s="16" t="s">
        <v>500</v>
      </c>
      <c r="I1464" s="16" t="s">
        <v>32</v>
      </c>
      <c r="J1464" s="16" t="s">
        <v>32</v>
      </c>
      <c r="K1464" s="16" t="s">
        <v>32</v>
      </c>
      <c r="L1464" s="16" t="s">
        <v>32</v>
      </c>
      <c r="M1464" s="16" t="s">
        <v>32</v>
      </c>
      <c r="N1464" s="16" t="s">
        <v>32</v>
      </c>
      <c r="O1464" s="16" t="s">
        <v>32</v>
      </c>
      <c r="P1464" s="16" t="s">
        <v>32</v>
      </c>
      <c r="Q1464" s="16" t="s">
        <v>32</v>
      </c>
      <c r="R1464" s="16">
        <v>21.790406017713348</v>
      </c>
      <c r="S1464" s="16">
        <v>62.209994661848626</v>
      </c>
      <c r="T1464" s="31" t="s">
        <v>501</v>
      </c>
    </row>
    <row r="1465" spans="1:20" x14ac:dyDescent="0.25">
      <c r="A1465" s="16">
        <v>1462</v>
      </c>
      <c r="B1465" s="16">
        <v>6066152.5700000003</v>
      </c>
      <c r="C1465" s="16">
        <v>580000.91</v>
      </c>
      <c r="D1465" s="27" t="s">
        <v>424</v>
      </c>
      <c r="E1465" s="16"/>
      <c r="F1465" s="16" t="s">
        <v>32</v>
      </c>
      <c r="G1465" s="19" t="s">
        <v>56</v>
      </c>
      <c r="H1465" s="16" t="s">
        <v>500</v>
      </c>
      <c r="I1465" s="16" t="s">
        <v>32</v>
      </c>
      <c r="J1465" s="16" t="s">
        <v>32</v>
      </c>
      <c r="K1465" s="16" t="s">
        <v>32</v>
      </c>
      <c r="L1465" s="16" t="s">
        <v>32</v>
      </c>
      <c r="M1465" s="16" t="s">
        <v>32</v>
      </c>
      <c r="N1465" s="16" t="s">
        <v>32</v>
      </c>
      <c r="O1465" s="16" t="s">
        <v>32</v>
      </c>
      <c r="P1465" s="16" t="s">
        <v>32</v>
      </c>
      <c r="Q1465" s="16" t="s">
        <v>32</v>
      </c>
      <c r="R1465" s="16">
        <v>21.790406017713348</v>
      </c>
      <c r="S1465" s="16">
        <v>111.9368111986436</v>
      </c>
      <c r="T1465" s="31" t="s">
        <v>501</v>
      </c>
    </row>
    <row r="1466" spans="1:20" x14ac:dyDescent="0.25">
      <c r="A1466" s="16">
        <v>1463</v>
      </c>
      <c r="B1466" s="16">
        <v>6066260.4800000004</v>
      </c>
      <c r="C1466" s="16">
        <v>579964.94999999995</v>
      </c>
      <c r="D1466" s="27" t="s">
        <v>424</v>
      </c>
      <c r="E1466" s="16"/>
      <c r="F1466" s="16" t="s">
        <v>32</v>
      </c>
      <c r="G1466" s="19" t="s">
        <v>56</v>
      </c>
      <c r="H1466" s="16" t="s">
        <v>500</v>
      </c>
      <c r="I1466" s="16" t="s">
        <v>32</v>
      </c>
      <c r="J1466" s="16" t="s">
        <v>32</v>
      </c>
      <c r="K1466" s="16" t="s">
        <v>32</v>
      </c>
      <c r="L1466" s="16" t="s">
        <v>32</v>
      </c>
      <c r="M1466" s="16" t="s">
        <v>32</v>
      </c>
      <c r="N1466" s="16" t="s">
        <v>32</v>
      </c>
      <c r="O1466" s="16" t="s">
        <v>32</v>
      </c>
      <c r="P1466" s="16" t="s">
        <v>32</v>
      </c>
      <c r="Q1466" s="16" t="s">
        <v>32</v>
      </c>
      <c r="R1466" s="16">
        <v>21.790406017713348</v>
      </c>
      <c r="S1466" s="16">
        <v>129.76231654889554</v>
      </c>
      <c r="T1466" s="31" t="s">
        <v>501</v>
      </c>
    </row>
    <row r="1467" spans="1:20" x14ac:dyDescent="0.25">
      <c r="A1467" s="16">
        <v>1464</v>
      </c>
      <c r="B1467" s="16">
        <v>6066364.8200000003</v>
      </c>
      <c r="C1467" s="16">
        <v>579924.88</v>
      </c>
      <c r="D1467" s="27" t="s">
        <v>424</v>
      </c>
      <c r="E1467" s="16"/>
      <c r="F1467" s="16" t="s">
        <v>32</v>
      </c>
      <c r="G1467" s="19" t="s">
        <v>56</v>
      </c>
      <c r="H1467" s="16" t="s">
        <v>500</v>
      </c>
      <c r="I1467" s="16" t="s">
        <v>32</v>
      </c>
      <c r="J1467" s="16" t="s">
        <v>32</v>
      </c>
      <c r="K1467" s="16" t="s">
        <v>32</v>
      </c>
      <c r="L1467" s="16" t="s">
        <v>32</v>
      </c>
      <c r="M1467" s="16" t="s">
        <v>32</v>
      </c>
      <c r="N1467" s="16" t="s">
        <v>32</v>
      </c>
      <c r="O1467" s="16" t="s">
        <v>32</v>
      </c>
      <c r="P1467" s="16" t="s">
        <v>32</v>
      </c>
      <c r="Q1467" s="16" t="s">
        <v>32</v>
      </c>
      <c r="R1467" s="16">
        <v>21.790406017713348</v>
      </c>
      <c r="S1467" s="16">
        <v>107.30345406927906</v>
      </c>
      <c r="T1467" s="31" t="s">
        <v>501</v>
      </c>
    </row>
    <row r="1468" spans="1:20" x14ac:dyDescent="0.25">
      <c r="A1468" s="16">
        <v>1465</v>
      </c>
      <c r="B1468" s="16">
        <v>6066469.8200000003</v>
      </c>
      <c r="C1468" s="16">
        <v>579880.35</v>
      </c>
      <c r="D1468" s="27" t="s">
        <v>424</v>
      </c>
      <c r="E1468" s="16"/>
      <c r="F1468" s="16" t="s">
        <v>32</v>
      </c>
      <c r="G1468" s="19" t="s">
        <v>56</v>
      </c>
      <c r="H1468" s="16" t="s">
        <v>500</v>
      </c>
      <c r="I1468" s="16" t="s">
        <v>32</v>
      </c>
      <c r="J1468" s="16" t="s">
        <v>32</v>
      </c>
      <c r="K1468" s="16" t="s">
        <v>32</v>
      </c>
      <c r="L1468" s="16" t="s">
        <v>32</v>
      </c>
      <c r="M1468" s="16" t="s">
        <v>32</v>
      </c>
      <c r="N1468" s="16" t="s">
        <v>32</v>
      </c>
      <c r="O1468" s="16" t="s">
        <v>32</v>
      </c>
      <c r="P1468" s="16" t="s">
        <v>32</v>
      </c>
      <c r="Q1468" s="16" t="s">
        <v>32</v>
      </c>
      <c r="R1468" s="16">
        <v>21.790406017713348</v>
      </c>
      <c r="S1468" s="16">
        <v>90.411858908553327</v>
      </c>
      <c r="T1468" s="31" t="s">
        <v>501</v>
      </c>
    </row>
    <row r="1469" spans="1:20" x14ac:dyDescent="0.25">
      <c r="A1469" s="16">
        <v>1466</v>
      </c>
      <c r="B1469" s="16">
        <v>6066573.9500000002</v>
      </c>
      <c r="C1469" s="16">
        <v>579832.4</v>
      </c>
      <c r="D1469" s="27" t="s">
        <v>424</v>
      </c>
      <c r="E1469" s="16"/>
      <c r="F1469" s="16" t="s">
        <v>32</v>
      </c>
      <c r="G1469" s="19" t="s">
        <v>56</v>
      </c>
      <c r="H1469" s="16" t="s">
        <v>500</v>
      </c>
      <c r="I1469" s="16" t="s">
        <v>32</v>
      </c>
      <c r="J1469" s="16" t="s">
        <v>32</v>
      </c>
      <c r="K1469" s="16" t="s">
        <v>32</v>
      </c>
      <c r="L1469" s="16" t="s">
        <v>32</v>
      </c>
      <c r="M1469" s="16" t="s">
        <v>32</v>
      </c>
      <c r="N1469" s="16" t="s">
        <v>32</v>
      </c>
      <c r="O1469" s="16" t="s">
        <v>32</v>
      </c>
      <c r="P1469" s="16" t="s">
        <v>32</v>
      </c>
      <c r="Q1469" s="16" t="s">
        <v>32</v>
      </c>
      <c r="R1469" s="16">
        <v>22.205781869500008</v>
      </c>
      <c r="S1469" s="16">
        <v>43.182165216063517</v>
      </c>
      <c r="T1469" s="31" t="s">
        <v>501</v>
      </c>
    </row>
    <row r="1470" spans="1:20" x14ac:dyDescent="0.25">
      <c r="A1470" s="16">
        <v>1467</v>
      </c>
      <c r="B1470" s="16">
        <v>6066677.54</v>
      </c>
      <c r="C1470" s="16">
        <v>579777.76</v>
      </c>
      <c r="D1470" s="27" t="s">
        <v>424</v>
      </c>
      <c r="E1470" s="16"/>
      <c r="F1470" s="16" t="s">
        <v>32</v>
      </c>
      <c r="G1470" s="19" t="s">
        <v>56</v>
      </c>
      <c r="H1470" s="16" t="s">
        <v>500</v>
      </c>
      <c r="I1470" s="16" t="s">
        <v>32</v>
      </c>
      <c r="J1470" s="16" t="s">
        <v>32</v>
      </c>
      <c r="K1470" s="16" t="s">
        <v>32</v>
      </c>
      <c r="L1470" s="16" t="s">
        <v>32</v>
      </c>
      <c r="M1470" s="16" t="s">
        <v>32</v>
      </c>
      <c r="N1470" s="16" t="s">
        <v>32</v>
      </c>
      <c r="O1470" s="16" t="s">
        <v>32</v>
      </c>
      <c r="P1470" s="16" t="s">
        <v>32</v>
      </c>
      <c r="Q1470" s="16" t="s">
        <v>32</v>
      </c>
      <c r="R1470" s="16">
        <v>22.205781869500008</v>
      </c>
      <c r="S1470" s="16">
        <v>21.652247147997869</v>
      </c>
      <c r="T1470" s="31" t="s">
        <v>501</v>
      </c>
    </row>
    <row r="1471" spans="1:20" x14ac:dyDescent="0.25">
      <c r="A1471" s="16">
        <v>1468</v>
      </c>
      <c r="B1471" s="16">
        <v>6066771.2800000003</v>
      </c>
      <c r="C1471" s="16">
        <v>579726.44999999995</v>
      </c>
      <c r="D1471" s="27" t="s">
        <v>424</v>
      </c>
      <c r="E1471" s="16"/>
      <c r="F1471" s="16" t="s">
        <v>32</v>
      </c>
      <c r="G1471" s="19" t="s">
        <v>56</v>
      </c>
      <c r="H1471" s="16" t="s">
        <v>500</v>
      </c>
      <c r="I1471" s="16" t="s">
        <v>32</v>
      </c>
      <c r="J1471" s="16" t="s">
        <v>32</v>
      </c>
      <c r="K1471" s="16" t="s">
        <v>32</v>
      </c>
      <c r="L1471" s="16" t="s">
        <v>32</v>
      </c>
      <c r="M1471" s="16" t="s">
        <v>32</v>
      </c>
      <c r="N1471" s="16" t="s">
        <v>32</v>
      </c>
      <c r="O1471" s="16" t="s">
        <v>32</v>
      </c>
      <c r="P1471" s="16" t="s">
        <v>32</v>
      </c>
      <c r="Q1471" s="16" t="s">
        <v>32</v>
      </c>
      <c r="R1471" s="16">
        <v>22.205781869500008</v>
      </c>
      <c r="S1471" s="16">
        <v>44.074844074844073</v>
      </c>
      <c r="T1471" s="31" t="s">
        <v>501</v>
      </c>
    </row>
    <row r="1472" spans="1:20" x14ac:dyDescent="0.25">
      <c r="A1472" s="16">
        <v>1469</v>
      </c>
      <c r="B1472" s="16">
        <v>6066872.5599999996</v>
      </c>
      <c r="C1472" s="16">
        <v>579666.87</v>
      </c>
      <c r="D1472" s="27" t="s">
        <v>424</v>
      </c>
      <c r="E1472" s="16"/>
      <c r="F1472" s="16" t="s">
        <v>32</v>
      </c>
      <c r="G1472" s="19" t="s">
        <v>56</v>
      </c>
      <c r="H1472" s="16" t="s">
        <v>500</v>
      </c>
      <c r="I1472" s="16" t="s">
        <v>32</v>
      </c>
      <c r="J1472" s="16" t="s">
        <v>32</v>
      </c>
      <c r="K1472" s="16" t="s">
        <v>32</v>
      </c>
      <c r="L1472" s="16" t="s">
        <v>32</v>
      </c>
      <c r="M1472" s="16" t="s">
        <v>32</v>
      </c>
      <c r="N1472" s="16" t="s">
        <v>32</v>
      </c>
      <c r="O1472" s="16" t="s">
        <v>32</v>
      </c>
      <c r="P1472" s="16" t="s">
        <v>32</v>
      </c>
      <c r="Q1472" s="16" t="s">
        <v>32</v>
      </c>
      <c r="R1472" s="16">
        <v>22.205781869500008</v>
      </c>
      <c r="S1472" s="16">
        <v>83.991683991683985</v>
      </c>
      <c r="T1472" s="31" t="s">
        <v>501</v>
      </c>
    </row>
    <row r="1473" spans="1:20" x14ac:dyDescent="0.25">
      <c r="A1473" s="16">
        <v>1470</v>
      </c>
      <c r="B1473" s="16">
        <v>6066966.9299999997</v>
      </c>
      <c r="C1473" s="16">
        <v>579609.1</v>
      </c>
      <c r="D1473" s="27" t="s">
        <v>424</v>
      </c>
      <c r="E1473" s="16"/>
      <c r="F1473" s="16" t="s">
        <v>32</v>
      </c>
      <c r="G1473" s="19" t="s">
        <v>56</v>
      </c>
      <c r="H1473" s="16" t="s">
        <v>500</v>
      </c>
      <c r="I1473" s="16" t="s">
        <v>32</v>
      </c>
      <c r="J1473" s="16" t="s">
        <v>32</v>
      </c>
      <c r="K1473" s="16" t="s">
        <v>32</v>
      </c>
      <c r="L1473" s="16" t="s">
        <v>32</v>
      </c>
      <c r="M1473" s="16" t="s">
        <v>32</v>
      </c>
      <c r="N1473" s="16" t="s">
        <v>32</v>
      </c>
      <c r="O1473" s="16" t="s">
        <v>32</v>
      </c>
      <c r="P1473" s="16" t="s">
        <v>32</v>
      </c>
      <c r="Q1473" s="16" t="s">
        <v>32</v>
      </c>
      <c r="R1473" s="16">
        <v>22.205781869500008</v>
      </c>
      <c r="S1473" s="16">
        <v>95.905398033057565</v>
      </c>
      <c r="T1473" s="31" t="s">
        <v>501</v>
      </c>
    </row>
    <row r="1474" spans="1:20" x14ac:dyDescent="0.25">
      <c r="A1474" s="16">
        <v>1471</v>
      </c>
      <c r="B1474" s="16">
        <v>6067062.9800000004</v>
      </c>
      <c r="C1474" s="16">
        <v>579551.5</v>
      </c>
      <c r="D1474" s="27" t="s">
        <v>424</v>
      </c>
      <c r="E1474" s="16"/>
      <c r="F1474" s="16" t="s">
        <v>32</v>
      </c>
      <c r="G1474" s="19" t="s">
        <v>56</v>
      </c>
      <c r="H1474" s="16" t="s">
        <v>500</v>
      </c>
      <c r="I1474" s="16" t="s">
        <v>32</v>
      </c>
      <c r="J1474" s="16" t="s">
        <v>32</v>
      </c>
      <c r="K1474" s="16" t="s">
        <v>32</v>
      </c>
      <c r="L1474" s="16" t="s">
        <v>32</v>
      </c>
      <c r="M1474" s="16" t="s">
        <v>32</v>
      </c>
      <c r="N1474" s="16" t="s">
        <v>32</v>
      </c>
      <c r="O1474" s="16" t="s">
        <v>32</v>
      </c>
      <c r="P1474" s="16" t="s">
        <v>32</v>
      </c>
      <c r="Q1474" s="16" t="s">
        <v>32</v>
      </c>
      <c r="R1474" s="16">
        <v>22.205781869500008</v>
      </c>
      <c r="S1474" s="16">
        <v>71.720558529069137</v>
      </c>
      <c r="T1474" s="31" t="s">
        <v>501</v>
      </c>
    </row>
    <row r="1475" spans="1:20" x14ac:dyDescent="0.25">
      <c r="A1475" s="16">
        <v>1472</v>
      </c>
      <c r="B1475" s="16">
        <v>6067155.2199999997</v>
      </c>
      <c r="C1475" s="16">
        <v>579491.87</v>
      </c>
      <c r="D1475" s="27" t="s">
        <v>424</v>
      </c>
      <c r="E1475" s="16"/>
      <c r="F1475" s="16" t="s">
        <v>32</v>
      </c>
      <c r="G1475" s="19" t="s">
        <v>56</v>
      </c>
      <c r="H1475" s="16" t="s">
        <v>500</v>
      </c>
      <c r="I1475" s="16" t="s">
        <v>32</v>
      </c>
      <c r="J1475" s="16" t="s">
        <v>32</v>
      </c>
      <c r="K1475" s="16" t="s">
        <v>32</v>
      </c>
      <c r="L1475" s="16" t="s">
        <v>32</v>
      </c>
      <c r="M1475" s="16" t="s">
        <v>32</v>
      </c>
      <c r="N1475" s="16" t="s">
        <v>32</v>
      </c>
      <c r="O1475" s="16" t="s">
        <v>32</v>
      </c>
      <c r="P1475" s="16" t="s">
        <v>32</v>
      </c>
      <c r="Q1475" s="16" t="s">
        <v>32</v>
      </c>
      <c r="R1475" s="16">
        <v>22.205781869500008</v>
      </c>
      <c r="S1475" s="16">
        <v>145.73627888075478</v>
      </c>
      <c r="T1475" s="31" t="s">
        <v>501</v>
      </c>
    </row>
    <row r="1476" spans="1:20" x14ac:dyDescent="0.25">
      <c r="A1476" s="16">
        <v>1473</v>
      </c>
      <c r="B1476" s="16">
        <v>6067246.5599999996</v>
      </c>
      <c r="C1476" s="16">
        <v>579426.38</v>
      </c>
      <c r="D1476" s="27" t="s">
        <v>424</v>
      </c>
      <c r="E1476" s="16"/>
      <c r="F1476" s="16" t="s">
        <v>32</v>
      </c>
      <c r="G1476" s="19" t="s">
        <v>56</v>
      </c>
      <c r="H1476" s="16" t="s">
        <v>500</v>
      </c>
      <c r="I1476" s="16" t="s">
        <v>32</v>
      </c>
      <c r="J1476" s="16" t="s">
        <v>32</v>
      </c>
      <c r="K1476" s="16" t="s">
        <v>32</v>
      </c>
      <c r="L1476" s="16" t="s">
        <v>32</v>
      </c>
      <c r="M1476" s="16" t="s">
        <v>32</v>
      </c>
      <c r="N1476" s="16" t="s">
        <v>32</v>
      </c>
      <c r="O1476" s="16" t="s">
        <v>32</v>
      </c>
      <c r="P1476" s="16" t="s">
        <v>32</v>
      </c>
      <c r="Q1476" s="16" t="s">
        <v>32</v>
      </c>
      <c r="R1476" s="16">
        <v>22.205781869500008</v>
      </c>
      <c r="S1476" s="16">
        <v>133.43359726338448</v>
      </c>
      <c r="T1476" s="31" t="s">
        <v>501</v>
      </c>
    </row>
    <row r="1477" spans="1:20" x14ac:dyDescent="0.25">
      <c r="A1477" s="16">
        <v>1474</v>
      </c>
      <c r="B1477" s="16">
        <v>6067340.3300000001</v>
      </c>
      <c r="C1477" s="16">
        <v>579359.59</v>
      </c>
      <c r="D1477" s="27" t="s">
        <v>424</v>
      </c>
      <c r="E1477" s="16"/>
      <c r="F1477" s="16" t="s">
        <v>32</v>
      </c>
      <c r="G1477" s="19" t="s">
        <v>56</v>
      </c>
      <c r="H1477" s="16" t="s">
        <v>500</v>
      </c>
      <c r="I1477" s="16" t="s">
        <v>32</v>
      </c>
      <c r="J1477" s="16" t="s">
        <v>32</v>
      </c>
      <c r="K1477" s="16" t="s">
        <v>32</v>
      </c>
      <c r="L1477" s="16" t="s">
        <v>32</v>
      </c>
      <c r="M1477" s="16" t="s">
        <v>32</v>
      </c>
      <c r="N1477" s="16" t="s">
        <v>32</v>
      </c>
      <c r="O1477" s="16" t="s">
        <v>32</v>
      </c>
      <c r="P1477" s="16" t="s">
        <v>32</v>
      </c>
      <c r="Q1477" s="16" t="s">
        <v>32</v>
      </c>
      <c r="R1477" s="16">
        <v>22.205781869500008</v>
      </c>
      <c r="S1477" s="16">
        <v>63.942821569940222</v>
      </c>
      <c r="T1477" s="31" t="s">
        <v>501</v>
      </c>
    </row>
    <row r="1478" spans="1:20" x14ac:dyDescent="0.25">
      <c r="A1478" s="16">
        <v>1475</v>
      </c>
      <c r="B1478" s="16">
        <v>6067428.1799999997</v>
      </c>
      <c r="C1478" s="16">
        <v>579288.28</v>
      </c>
      <c r="D1478" s="27" t="s">
        <v>424</v>
      </c>
      <c r="E1478" s="16"/>
      <c r="F1478" s="16" t="s">
        <v>32</v>
      </c>
      <c r="G1478" s="19" t="s">
        <v>56</v>
      </c>
      <c r="H1478" s="16" t="s">
        <v>500</v>
      </c>
      <c r="I1478" s="16" t="s">
        <v>32</v>
      </c>
      <c r="J1478" s="16" t="s">
        <v>32</v>
      </c>
      <c r="K1478" s="16" t="s">
        <v>32</v>
      </c>
      <c r="L1478" s="16" t="s">
        <v>32</v>
      </c>
      <c r="M1478" s="16" t="s">
        <v>32</v>
      </c>
      <c r="N1478" s="16" t="s">
        <v>32</v>
      </c>
      <c r="O1478" s="16" t="s">
        <v>32</v>
      </c>
      <c r="P1478" s="16" t="s">
        <v>32</v>
      </c>
      <c r="Q1478" s="16" t="s">
        <v>32</v>
      </c>
      <c r="R1478" s="16">
        <v>22.205781869500008</v>
      </c>
      <c r="S1478" s="16">
        <v>161.33056133056132</v>
      </c>
      <c r="T1478" s="31" t="s">
        <v>501</v>
      </c>
    </row>
    <row r="1479" spans="1:20" x14ac:dyDescent="0.25">
      <c r="A1479" s="16">
        <v>1476</v>
      </c>
      <c r="B1479" s="16">
        <v>6067509.5700000003</v>
      </c>
      <c r="C1479" s="16">
        <v>579216.61</v>
      </c>
      <c r="D1479" s="27" t="s">
        <v>424</v>
      </c>
      <c r="E1479" s="16"/>
      <c r="F1479" s="16" t="s">
        <v>32</v>
      </c>
      <c r="G1479" s="19" t="s">
        <v>56</v>
      </c>
      <c r="H1479" s="16" t="s">
        <v>500</v>
      </c>
      <c r="I1479" s="16" t="s">
        <v>32</v>
      </c>
      <c r="J1479" s="16" t="s">
        <v>32</v>
      </c>
      <c r="K1479" s="16" t="s">
        <v>32</v>
      </c>
      <c r="L1479" s="16" t="s">
        <v>32</v>
      </c>
      <c r="M1479" s="16" t="s">
        <v>32</v>
      </c>
      <c r="N1479" s="16" t="s">
        <v>32</v>
      </c>
      <c r="O1479" s="16" t="s">
        <v>32</v>
      </c>
      <c r="P1479" s="16" t="s">
        <v>32</v>
      </c>
      <c r="Q1479" s="16" t="s">
        <v>32</v>
      </c>
      <c r="R1479" s="16">
        <v>22.205781869500008</v>
      </c>
      <c r="S1479" s="16">
        <v>60.621116553319958</v>
      </c>
      <c r="T1479" s="31" t="s">
        <v>501</v>
      </c>
    </row>
    <row r="1480" spans="1:20" x14ac:dyDescent="0.25">
      <c r="A1480" s="16">
        <v>1477</v>
      </c>
      <c r="B1480" s="16">
        <v>6067590.8399999999</v>
      </c>
      <c r="C1480" s="16">
        <v>579138.4</v>
      </c>
      <c r="D1480" s="27" t="s">
        <v>424</v>
      </c>
      <c r="E1480" s="16"/>
      <c r="F1480" s="16" t="s">
        <v>32</v>
      </c>
      <c r="G1480" s="19" t="s">
        <v>56</v>
      </c>
      <c r="H1480" s="16" t="s">
        <v>500</v>
      </c>
      <c r="I1480" s="16" t="s">
        <v>32</v>
      </c>
      <c r="J1480" s="16" t="s">
        <v>32</v>
      </c>
      <c r="K1480" s="16" t="s">
        <v>32</v>
      </c>
      <c r="L1480" s="16" t="s">
        <v>32</v>
      </c>
      <c r="M1480" s="16" t="s">
        <v>32</v>
      </c>
      <c r="N1480" s="16" t="s">
        <v>32</v>
      </c>
      <c r="O1480" s="16" t="s">
        <v>32</v>
      </c>
      <c r="P1480" s="16" t="s">
        <v>32</v>
      </c>
      <c r="Q1480" s="16" t="s">
        <v>32</v>
      </c>
      <c r="R1480" s="16">
        <v>1.0004907803800003</v>
      </c>
      <c r="S1480" s="16">
        <v>90.082437534773646</v>
      </c>
      <c r="T1480" s="31" t="s">
        <v>501</v>
      </c>
    </row>
    <row r="1481" spans="1:20" x14ac:dyDescent="0.25">
      <c r="A1481" s="16">
        <v>1478</v>
      </c>
      <c r="B1481" s="16">
        <v>6067710.4100000001</v>
      </c>
      <c r="C1481" s="16">
        <v>579036.74</v>
      </c>
      <c r="D1481" s="27" t="s">
        <v>424</v>
      </c>
      <c r="E1481" s="16"/>
      <c r="F1481" s="16" t="s">
        <v>32</v>
      </c>
      <c r="G1481" s="19" t="s">
        <v>56</v>
      </c>
      <c r="H1481" s="16" t="s">
        <v>500</v>
      </c>
      <c r="I1481" s="16" t="s">
        <v>32</v>
      </c>
      <c r="J1481" s="16" t="s">
        <v>32</v>
      </c>
      <c r="K1481" s="16" t="s">
        <v>32</v>
      </c>
      <c r="L1481" s="16" t="s">
        <v>32</v>
      </c>
      <c r="M1481" s="16" t="s">
        <v>32</v>
      </c>
      <c r="N1481" s="16" t="s">
        <v>32</v>
      </c>
      <c r="O1481" s="16" t="s">
        <v>32</v>
      </c>
      <c r="P1481" s="16" t="s">
        <v>32</v>
      </c>
      <c r="Q1481" s="16" t="s">
        <v>32</v>
      </c>
      <c r="R1481" s="16">
        <v>1.0050216828333336</v>
      </c>
      <c r="S1481" s="16">
        <v>142.44191780435918</v>
      </c>
      <c r="T1481" s="31" t="s">
        <v>501</v>
      </c>
    </row>
    <row r="1482" spans="1:20" x14ac:dyDescent="0.25">
      <c r="A1482" s="16">
        <v>1479</v>
      </c>
      <c r="B1482" s="16">
        <v>6067818.3099999996</v>
      </c>
      <c r="C1482" s="16">
        <v>578944.72</v>
      </c>
      <c r="D1482" s="27" t="s">
        <v>424</v>
      </c>
      <c r="E1482" s="16"/>
      <c r="F1482" s="16" t="s">
        <v>32</v>
      </c>
      <c r="G1482" s="19" t="s">
        <v>56</v>
      </c>
      <c r="H1482" s="16" t="s">
        <v>500</v>
      </c>
      <c r="I1482" s="16" t="s">
        <v>32</v>
      </c>
      <c r="J1482" s="16" t="s">
        <v>32</v>
      </c>
      <c r="K1482" s="16" t="s">
        <v>32</v>
      </c>
      <c r="L1482" s="16" t="s">
        <v>32</v>
      </c>
      <c r="M1482" s="16" t="s">
        <v>32</v>
      </c>
      <c r="N1482" s="16" t="s">
        <v>32</v>
      </c>
      <c r="O1482" s="16" t="s">
        <v>32</v>
      </c>
      <c r="P1482" s="16" t="s">
        <v>32</v>
      </c>
      <c r="Q1482" s="16" t="s">
        <v>32</v>
      </c>
      <c r="R1482" s="16">
        <v>1.0035037900799999</v>
      </c>
      <c r="S1482" s="16">
        <v>155.24944469312433</v>
      </c>
      <c r="T1482" s="31" t="s">
        <v>501</v>
      </c>
    </row>
    <row r="1483" spans="1:20" x14ac:dyDescent="0.25">
      <c r="A1483" s="16">
        <v>1480</v>
      </c>
      <c r="B1483" s="16">
        <v>6067931.96</v>
      </c>
      <c r="C1483" s="16">
        <v>578847.64</v>
      </c>
      <c r="D1483" s="27" t="s">
        <v>424</v>
      </c>
      <c r="E1483" s="16"/>
      <c r="F1483" s="16" t="s">
        <v>32</v>
      </c>
      <c r="G1483" s="19" t="s">
        <v>56</v>
      </c>
      <c r="H1483" s="16" t="s">
        <v>500</v>
      </c>
      <c r="I1483" s="16" t="s">
        <v>32</v>
      </c>
      <c r="J1483" s="16" t="s">
        <v>32</v>
      </c>
      <c r="K1483" s="16" t="s">
        <v>32</v>
      </c>
      <c r="L1483" s="16" t="s">
        <v>32</v>
      </c>
      <c r="M1483" s="16" t="s">
        <v>32</v>
      </c>
      <c r="N1483" s="16" t="s">
        <v>32</v>
      </c>
      <c r="O1483" s="16" t="s">
        <v>32</v>
      </c>
      <c r="P1483" s="16" t="s">
        <v>32</v>
      </c>
      <c r="Q1483" s="16" t="s">
        <v>32</v>
      </c>
      <c r="R1483" s="16">
        <v>1.0004907803800003</v>
      </c>
      <c r="S1483" s="16">
        <v>111.94402798600697</v>
      </c>
      <c r="T1483" s="31" t="s">
        <v>501</v>
      </c>
    </row>
    <row r="1484" spans="1:20" x14ac:dyDescent="0.25">
      <c r="A1484" s="16">
        <v>1481</v>
      </c>
      <c r="B1484" s="16">
        <v>6068047.7000000002</v>
      </c>
      <c r="C1484" s="16">
        <v>578752.92000000004</v>
      </c>
      <c r="D1484" s="27" t="s">
        <v>424</v>
      </c>
      <c r="E1484" s="16"/>
      <c r="F1484" s="16" t="s">
        <v>32</v>
      </c>
      <c r="G1484" s="19" t="s">
        <v>56</v>
      </c>
      <c r="H1484" s="16" t="s">
        <v>500</v>
      </c>
      <c r="I1484" s="16" t="s">
        <v>32</v>
      </c>
      <c r="J1484" s="16" t="s">
        <v>32</v>
      </c>
      <c r="K1484" s="16" t="s">
        <v>32</v>
      </c>
      <c r="L1484" s="16" t="s">
        <v>32</v>
      </c>
      <c r="M1484" s="16" t="s">
        <v>32</v>
      </c>
      <c r="N1484" s="16" t="s">
        <v>32</v>
      </c>
      <c r="O1484" s="16" t="s">
        <v>32</v>
      </c>
      <c r="P1484" s="16" t="s">
        <v>32</v>
      </c>
      <c r="Q1484" s="16" t="s">
        <v>32</v>
      </c>
      <c r="R1484" s="16">
        <v>1.0004907803800003</v>
      </c>
      <c r="S1484" s="16">
        <v>163.3807209870242</v>
      </c>
      <c r="T1484" s="31" t="s">
        <v>501</v>
      </c>
    </row>
    <row r="1485" spans="1:20" x14ac:dyDescent="0.25">
      <c r="A1485" s="16">
        <v>1482</v>
      </c>
      <c r="B1485" s="16">
        <v>6068175.0199999996</v>
      </c>
      <c r="C1485" s="16">
        <v>578662.30000000005</v>
      </c>
      <c r="D1485" s="27" t="s">
        <v>424</v>
      </c>
      <c r="E1485" s="16"/>
      <c r="F1485" s="16" t="s">
        <v>32</v>
      </c>
      <c r="G1485" s="19" t="s">
        <v>56</v>
      </c>
      <c r="H1485" s="16" t="s">
        <v>500</v>
      </c>
      <c r="I1485" s="16" t="s">
        <v>32</v>
      </c>
      <c r="J1485" s="16" t="s">
        <v>32</v>
      </c>
      <c r="K1485" s="16" t="s">
        <v>32</v>
      </c>
      <c r="L1485" s="16" t="s">
        <v>32</v>
      </c>
      <c r="M1485" s="16" t="s">
        <v>32</v>
      </c>
      <c r="N1485" s="16" t="s">
        <v>32</v>
      </c>
      <c r="O1485" s="16" t="s">
        <v>32</v>
      </c>
      <c r="P1485" s="16" t="s">
        <v>32</v>
      </c>
      <c r="Q1485" s="16" t="s">
        <v>32</v>
      </c>
      <c r="R1485" s="16">
        <v>1.0050216828333336</v>
      </c>
      <c r="S1485" s="16">
        <v>98.613635403017881</v>
      </c>
      <c r="T1485" s="31" t="s">
        <v>501</v>
      </c>
    </row>
    <row r="1486" spans="1:20" x14ac:dyDescent="0.25">
      <c r="A1486" s="16">
        <v>1483</v>
      </c>
      <c r="B1486" s="16">
        <v>6068338.79</v>
      </c>
      <c r="C1486" s="16">
        <v>578555.31999999995</v>
      </c>
      <c r="D1486" s="27" t="s">
        <v>424</v>
      </c>
      <c r="E1486" s="16"/>
      <c r="F1486" s="16" t="s">
        <v>32</v>
      </c>
      <c r="G1486" s="19" t="s">
        <v>56</v>
      </c>
      <c r="H1486" s="16" t="s">
        <v>500</v>
      </c>
      <c r="I1486" s="16" t="s">
        <v>32</v>
      </c>
      <c r="J1486" s="16" t="s">
        <v>32</v>
      </c>
      <c r="K1486" s="16" t="s">
        <v>32</v>
      </c>
      <c r="L1486" s="16" t="s">
        <v>32</v>
      </c>
      <c r="M1486" s="16" t="s">
        <v>32</v>
      </c>
      <c r="N1486" s="16" t="s">
        <v>32</v>
      </c>
      <c r="O1486" s="16" t="s">
        <v>32</v>
      </c>
      <c r="P1486" s="16" t="s">
        <v>32</v>
      </c>
      <c r="Q1486" s="16" t="s">
        <v>32</v>
      </c>
      <c r="R1486" s="16">
        <v>1.0004907803800003</v>
      </c>
      <c r="S1486" s="16">
        <v>77.961019490254856</v>
      </c>
      <c r="T1486" s="31" t="s">
        <v>501</v>
      </c>
    </row>
    <row r="1487" spans="1:20" x14ac:dyDescent="0.25">
      <c r="A1487" s="16">
        <v>1484</v>
      </c>
      <c r="B1487" s="16">
        <v>6068426.7400000002</v>
      </c>
      <c r="C1487" s="16">
        <v>578496.72</v>
      </c>
      <c r="D1487" s="27" t="s">
        <v>424</v>
      </c>
      <c r="E1487" s="16"/>
      <c r="F1487" s="16" t="s">
        <v>32</v>
      </c>
      <c r="G1487" s="19" t="s">
        <v>56</v>
      </c>
      <c r="H1487" s="16" t="s">
        <v>500</v>
      </c>
      <c r="I1487" s="16" t="s">
        <v>32</v>
      </c>
      <c r="J1487" s="16" t="s">
        <v>32</v>
      </c>
      <c r="K1487" s="16" t="s">
        <v>32</v>
      </c>
      <c r="L1487" s="16" t="s">
        <v>32</v>
      </c>
      <c r="M1487" s="16" t="s">
        <v>32</v>
      </c>
      <c r="N1487" s="16" t="s">
        <v>32</v>
      </c>
      <c r="O1487" s="16" t="s">
        <v>32</v>
      </c>
      <c r="P1487" s="16" t="s">
        <v>32</v>
      </c>
      <c r="Q1487" s="16" t="s">
        <v>32</v>
      </c>
      <c r="R1487" s="16">
        <v>1.0004907803800003</v>
      </c>
      <c r="S1487" s="16">
        <v>92.822232951320913</v>
      </c>
      <c r="T1487" s="31" t="s">
        <v>501</v>
      </c>
    </row>
    <row r="1488" spans="1:20" x14ac:dyDescent="0.25">
      <c r="A1488" s="16">
        <v>1485</v>
      </c>
      <c r="B1488" s="16">
        <v>6068548.25</v>
      </c>
      <c r="C1488" s="16">
        <v>578417.66</v>
      </c>
      <c r="D1488" s="27" t="s">
        <v>424</v>
      </c>
      <c r="E1488" s="16"/>
      <c r="F1488" s="16" t="s">
        <v>32</v>
      </c>
      <c r="G1488" s="19" t="s">
        <v>56</v>
      </c>
      <c r="H1488" s="16" t="s">
        <v>500</v>
      </c>
      <c r="I1488" s="16" t="s">
        <v>32</v>
      </c>
      <c r="J1488" s="16" t="s">
        <v>32</v>
      </c>
      <c r="K1488" s="16" t="s">
        <v>32</v>
      </c>
      <c r="L1488" s="16" t="s">
        <v>32</v>
      </c>
      <c r="M1488" s="16" t="s">
        <v>32</v>
      </c>
      <c r="N1488" s="16" t="s">
        <v>32</v>
      </c>
      <c r="O1488" s="16" t="s">
        <v>32</v>
      </c>
      <c r="P1488" s="16" t="s">
        <v>32</v>
      </c>
      <c r="Q1488" s="16" t="s">
        <v>32</v>
      </c>
      <c r="R1488" s="16">
        <v>1.0004907803800003</v>
      </c>
      <c r="S1488" s="16">
        <v>57.133135559879619</v>
      </c>
      <c r="T1488" s="31" t="s">
        <v>501</v>
      </c>
    </row>
    <row r="1489" spans="1:20" x14ac:dyDescent="0.25">
      <c r="A1489" s="16">
        <v>1486</v>
      </c>
      <c r="B1489" s="16">
        <v>6068634.7199999997</v>
      </c>
      <c r="C1489" s="16">
        <v>578363.38</v>
      </c>
      <c r="D1489" s="27" t="s">
        <v>424</v>
      </c>
      <c r="E1489" s="16"/>
      <c r="F1489" s="16" t="s">
        <v>32</v>
      </c>
      <c r="G1489" s="19" t="s">
        <v>56</v>
      </c>
      <c r="H1489" s="16" t="s">
        <v>500</v>
      </c>
      <c r="I1489" s="16" t="s">
        <v>32</v>
      </c>
      <c r="J1489" s="16" t="s">
        <v>32</v>
      </c>
      <c r="K1489" s="16" t="s">
        <v>32</v>
      </c>
      <c r="L1489" s="16" t="s">
        <v>32</v>
      </c>
      <c r="M1489" s="16" t="s">
        <v>32</v>
      </c>
      <c r="N1489" s="16" t="s">
        <v>32</v>
      </c>
      <c r="O1489" s="16" t="s">
        <v>32</v>
      </c>
      <c r="P1489" s="16" t="s">
        <v>32</v>
      </c>
      <c r="Q1489" s="16" t="s">
        <v>32</v>
      </c>
      <c r="R1489" s="16">
        <v>1.0004907803800003</v>
      </c>
      <c r="S1489" s="16">
        <v>64.149485540917453</v>
      </c>
      <c r="T1489" s="31" t="s">
        <v>501</v>
      </c>
    </row>
    <row r="1490" spans="1:20" x14ac:dyDescent="0.25">
      <c r="A1490" s="16">
        <v>1487</v>
      </c>
      <c r="B1490" s="16">
        <v>6068594.8200000003</v>
      </c>
      <c r="C1490" s="16">
        <v>578334.31999999995</v>
      </c>
      <c r="D1490" s="27" t="s">
        <v>424</v>
      </c>
      <c r="E1490" s="16"/>
      <c r="F1490" s="16" t="s">
        <v>32</v>
      </c>
      <c r="G1490" s="19" t="s">
        <v>56</v>
      </c>
      <c r="H1490" s="16" t="s">
        <v>464</v>
      </c>
      <c r="I1490" s="16" t="s">
        <v>32</v>
      </c>
      <c r="J1490" s="16" t="s">
        <v>32</v>
      </c>
      <c r="K1490" s="16" t="s">
        <v>32</v>
      </c>
      <c r="L1490" s="16" t="s">
        <v>32</v>
      </c>
      <c r="M1490" s="16" t="s">
        <v>32</v>
      </c>
      <c r="N1490" s="16" t="s">
        <v>32</v>
      </c>
      <c r="O1490" s="16" t="s">
        <v>32</v>
      </c>
      <c r="P1490" s="16" t="s">
        <v>32</v>
      </c>
      <c r="Q1490" s="16" t="s">
        <v>32</v>
      </c>
      <c r="R1490" s="16">
        <v>283.88477665791152</v>
      </c>
      <c r="S1490" s="16">
        <v>76.687920658192795</v>
      </c>
      <c r="T1490" s="31" t="s">
        <v>501</v>
      </c>
    </row>
    <row r="1491" spans="1:20" x14ac:dyDescent="0.25">
      <c r="A1491" s="16">
        <v>1488</v>
      </c>
      <c r="B1491" s="16">
        <v>6068385.3300000001</v>
      </c>
      <c r="C1491" s="16">
        <v>578478.98</v>
      </c>
      <c r="D1491" s="27" t="s">
        <v>424</v>
      </c>
      <c r="E1491" s="16"/>
      <c r="F1491" s="16" t="s">
        <v>32</v>
      </c>
      <c r="G1491" s="19" t="s">
        <v>56</v>
      </c>
      <c r="H1491" s="16" t="s">
        <v>464</v>
      </c>
      <c r="I1491" s="16" t="s">
        <v>32</v>
      </c>
      <c r="J1491" s="16" t="s">
        <v>32</v>
      </c>
      <c r="K1491" s="16" t="s">
        <v>32</v>
      </c>
      <c r="L1491" s="16" t="s">
        <v>32</v>
      </c>
      <c r="M1491" s="16" t="s">
        <v>32</v>
      </c>
      <c r="N1491" s="16" t="s">
        <v>32</v>
      </c>
      <c r="O1491" s="16" t="s">
        <v>32</v>
      </c>
      <c r="P1491" s="16" t="s">
        <v>32</v>
      </c>
      <c r="Q1491" s="16" t="s">
        <v>32</v>
      </c>
      <c r="R1491" s="16">
        <v>287.93003827831353</v>
      </c>
      <c r="S1491" s="16">
        <v>82.961072112316529</v>
      </c>
      <c r="T1491" s="31" t="s">
        <v>501</v>
      </c>
    </row>
    <row r="1492" spans="1:20" x14ac:dyDescent="0.25">
      <c r="A1492" s="16">
        <v>1489</v>
      </c>
      <c r="B1492" s="16">
        <v>6068271.2800000003</v>
      </c>
      <c r="C1492" s="16">
        <v>578576.74</v>
      </c>
      <c r="D1492" s="27" t="s">
        <v>424</v>
      </c>
      <c r="E1492" s="16"/>
      <c r="F1492" s="16" t="s">
        <v>32</v>
      </c>
      <c r="G1492" s="19" t="s">
        <v>56</v>
      </c>
      <c r="H1492" s="16" t="s">
        <v>464</v>
      </c>
      <c r="I1492" s="16" t="s">
        <v>32</v>
      </c>
      <c r="J1492" s="16" t="s">
        <v>32</v>
      </c>
      <c r="K1492" s="16" t="s">
        <v>32</v>
      </c>
      <c r="L1492" s="16" t="s">
        <v>32</v>
      </c>
      <c r="M1492" s="16" t="s">
        <v>32</v>
      </c>
      <c r="N1492" s="16" t="s">
        <v>32</v>
      </c>
      <c r="O1492" s="16" t="s">
        <v>32</v>
      </c>
      <c r="P1492" s="16" t="s">
        <v>32</v>
      </c>
      <c r="Q1492" s="16" t="s">
        <v>32</v>
      </c>
      <c r="R1492" s="16">
        <v>263.46639741660067</v>
      </c>
      <c r="S1492" s="16">
        <v>80.492313592253382</v>
      </c>
      <c r="T1492" s="31" t="s">
        <v>501</v>
      </c>
    </row>
    <row r="1493" spans="1:20" x14ac:dyDescent="0.25">
      <c r="A1493" s="16">
        <v>1490</v>
      </c>
      <c r="B1493" s="16">
        <v>6068196.3700000001</v>
      </c>
      <c r="C1493" s="16">
        <v>578626.31000000006</v>
      </c>
      <c r="D1493" s="27" t="s">
        <v>424</v>
      </c>
      <c r="E1493" s="16"/>
      <c r="F1493" s="16" t="s">
        <v>32</v>
      </c>
      <c r="G1493" s="19" t="s">
        <v>56</v>
      </c>
      <c r="H1493" s="16" t="s">
        <v>464</v>
      </c>
      <c r="I1493" s="16" t="s">
        <v>32</v>
      </c>
      <c r="J1493" s="16" t="s">
        <v>32</v>
      </c>
      <c r="K1493" s="16" t="s">
        <v>32</v>
      </c>
      <c r="L1493" s="16" t="s">
        <v>32</v>
      </c>
      <c r="M1493" s="16" t="s">
        <v>32</v>
      </c>
      <c r="N1493" s="16" t="s">
        <v>32</v>
      </c>
      <c r="O1493" s="16" t="s">
        <v>32</v>
      </c>
      <c r="P1493" s="16" t="s">
        <v>32</v>
      </c>
      <c r="Q1493" s="16" t="s">
        <v>32</v>
      </c>
      <c r="R1493" s="16">
        <v>271.63876668443299</v>
      </c>
      <c r="S1493" s="16">
        <v>90.534350777033126</v>
      </c>
      <c r="T1493" s="31" t="s">
        <v>501</v>
      </c>
    </row>
    <row r="1494" spans="1:20" x14ac:dyDescent="0.25">
      <c r="A1494" s="16">
        <v>1491</v>
      </c>
      <c r="B1494" s="16">
        <v>6068104.3399999999</v>
      </c>
      <c r="C1494" s="16">
        <v>578690.48</v>
      </c>
      <c r="D1494" s="27" t="s">
        <v>424</v>
      </c>
      <c r="E1494" s="16"/>
      <c r="F1494" s="16" t="s">
        <v>32</v>
      </c>
      <c r="G1494" s="19" t="s">
        <v>56</v>
      </c>
      <c r="H1494" s="16" t="s">
        <v>464</v>
      </c>
      <c r="I1494" s="16" t="s">
        <v>32</v>
      </c>
      <c r="J1494" s="16" t="s">
        <v>32</v>
      </c>
      <c r="K1494" s="16" t="s">
        <v>32</v>
      </c>
      <c r="L1494" s="16" t="s">
        <v>32</v>
      </c>
      <c r="M1494" s="16" t="s">
        <v>32</v>
      </c>
      <c r="N1494" s="16" t="s">
        <v>32</v>
      </c>
      <c r="O1494" s="16" t="s">
        <v>32</v>
      </c>
      <c r="P1494" s="16" t="s">
        <v>32</v>
      </c>
      <c r="Q1494" s="16" t="s">
        <v>32</v>
      </c>
      <c r="R1494" s="16">
        <v>265.43207645418846</v>
      </c>
      <c r="S1494" s="16">
        <v>93.517534537725822</v>
      </c>
      <c r="T1494" s="31" t="s">
        <v>501</v>
      </c>
    </row>
    <row r="1495" spans="1:20" x14ac:dyDescent="0.25">
      <c r="A1495" s="16">
        <v>1492</v>
      </c>
      <c r="B1495" s="16">
        <v>6067986.5499999998</v>
      </c>
      <c r="C1495" s="16">
        <v>578776.43000000005</v>
      </c>
      <c r="D1495" s="27" t="s">
        <v>424</v>
      </c>
      <c r="E1495" s="16"/>
      <c r="F1495" s="16" t="s">
        <v>32</v>
      </c>
      <c r="G1495" s="19" t="s">
        <v>56</v>
      </c>
      <c r="H1495" s="16" t="s">
        <v>464</v>
      </c>
      <c r="I1495" s="16" t="s">
        <v>32</v>
      </c>
      <c r="J1495" s="16" t="s">
        <v>32</v>
      </c>
      <c r="K1495" s="16" t="s">
        <v>32</v>
      </c>
      <c r="L1495" s="16" t="s">
        <v>32</v>
      </c>
      <c r="M1495" s="16" t="s">
        <v>32</v>
      </c>
      <c r="N1495" s="16" t="s">
        <v>32</v>
      </c>
      <c r="O1495" s="16" t="s">
        <v>32</v>
      </c>
      <c r="P1495" s="16" t="s">
        <v>32</v>
      </c>
      <c r="Q1495" s="16" t="s">
        <v>32</v>
      </c>
      <c r="R1495" s="16">
        <v>267.96452414069552</v>
      </c>
      <c r="S1495" s="16">
        <v>83.716419677772777</v>
      </c>
      <c r="T1495" s="31" t="s">
        <v>501</v>
      </c>
    </row>
    <row r="1496" spans="1:20" x14ac:dyDescent="0.25">
      <c r="A1496" s="16">
        <v>1493</v>
      </c>
      <c r="B1496" s="16">
        <v>6067848.0800000001</v>
      </c>
      <c r="C1496" s="16">
        <v>578894.5</v>
      </c>
      <c r="D1496" s="27" t="s">
        <v>424</v>
      </c>
      <c r="E1496" s="16"/>
      <c r="F1496" s="16" t="s">
        <v>32</v>
      </c>
      <c r="G1496" s="19" t="s">
        <v>56</v>
      </c>
      <c r="H1496" s="16" t="s">
        <v>464</v>
      </c>
      <c r="I1496" s="16" t="s">
        <v>32</v>
      </c>
      <c r="J1496" s="16" t="s">
        <v>32</v>
      </c>
      <c r="K1496" s="16" t="s">
        <v>32</v>
      </c>
      <c r="L1496" s="16" t="s">
        <v>32</v>
      </c>
      <c r="M1496" s="16" t="s">
        <v>32</v>
      </c>
      <c r="N1496" s="16" t="s">
        <v>32</v>
      </c>
      <c r="O1496" s="16" t="s">
        <v>32</v>
      </c>
      <c r="P1496" s="16" t="s">
        <v>32</v>
      </c>
      <c r="Q1496" s="16" t="s">
        <v>32</v>
      </c>
      <c r="R1496" s="16">
        <v>282.98130464950668</v>
      </c>
      <c r="S1496" s="16">
        <v>90.329436769394249</v>
      </c>
      <c r="T1496" s="31" t="s">
        <v>501</v>
      </c>
    </row>
    <row r="1497" spans="1:20" x14ac:dyDescent="0.25">
      <c r="A1497" s="16">
        <v>1494</v>
      </c>
      <c r="B1497" s="16">
        <v>6067754.3799999999</v>
      </c>
      <c r="C1497" s="16">
        <v>578976.55000000005</v>
      </c>
      <c r="D1497" s="27" t="s">
        <v>424</v>
      </c>
      <c r="E1497" s="16"/>
      <c r="F1497" s="16" t="s">
        <v>32</v>
      </c>
      <c r="G1497" s="19" t="s">
        <v>56</v>
      </c>
      <c r="H1497" s="16" t="s">
        <v>464</v>
      </c>
      <c r="I1497" s="16" t="s">
        <v>32</v>
      </c>
      <c r="J1497" s="16" t="s">
        <v>32</v>
      </c>
      <c r="K1497" s="16" t="s">
        <v>32</v>
      </c>
      <c r="L1497" s="16" t="s">
        <v>32</v>
      </c>
      <c r="M1497" s="16" t="s">
        <v>32</v>
      </c>
      <c r="N1497" s="16" t="s">
        <v>32</v>
      </c>
      <c r="O1497" s="16" t="s">
        <v>32</v>
      </c>
      <c r="P1497" s="16" t="s">
        <v>32</v>
      </c>
      <c r="Q1497" s="16" t="s">
        <v>32</v>
      </c>
      <c r="R1497" s="16">
        <v>300.46178586827631</v>
      </c>
      <c r="S1497" s="16">
        <v>112.37817560878135</v>
      </c>
      <c r="T1497" s="31" t="s">
        <v>501</v>
      </c>
    </row>
    <row r="1498" spans="1:20" x14ac:dyDescent="0.25">
      <c r="A1498" s="16">
        <v>1495</v>
      </c>
      <c r="B1498" s="16">
        <v>6067651.9800000004</v>
      </c>
      <c r="C1498" s="16">
        <v>579065.32999999996</v>
      </c>
      <c r="D1498" s="27" t="s">
        <v>424</v>
      </c>
      <c r="E1498" s="16"/>
      <c r="F1498" s="16" t="s">
        <v>32</v>
      </c>
      <c r="G1498" s="19" t="s">
        <v>56</v>
      </c>
      <c r="H1498" s="16" t="s">
        <v>464</v>
      </c>
      <c r="I1498" s="16" t="s">
        <v>32</v>
      </c>
      <c r="J1498" s="16" t="s">
        <v>32</v>
      </c>
      <c r="K1498" s="16" t="s">
        <v>32</v>
      </c>
      <c r="L1498" s="16" t="s">
        <v>32</v>
      </c>
      <c r="M1498" s="16" t="s">
        <v>32</v>
      </c>
      <c r="N1498" s="16" t="s">
        <v>32</v>
      </c>
      <c r="O1498" s="16" t="s">
        <v>32</v>
      </c>
      <c r="P1498" s="16" t="s">
        <v>32</v>
      </c>
      <c r="Q1498" s="16" t="s">
        <v>32</v>
      </c>
      <c r="R1498" s="16">
        <v>372.35093566364287</v>
      </c>
      <c r="S1498" s="16">
        <v>115.99829004765589</v>
      </c>
      <c r="T1498" s="31" t="s">
        <v>501</v>
      </c>
    </row>
    <row r="1499" spans="1:20" x14ac:dyDescent="0.25">
      <c r="A1499" s="16">
        <v>1496</v>
      </c>
      <c r="B1499" s="16">
        <v>6067538.7199999997</v>
      </c>
      <c r="C1499" s="16">
        <v>579165.17000000004</v>
      </c>
      <c r="D1499" s="27" t="s">
        <v>424</v>
      </c>
      <c r="E1499" s="16"/>
      <c r="F1499" s="16" t="s">
        <v>32</v>
      </c>
      <c r="G1499" s="19" t="s">
        <v>56</v>
      </c>
      <c r="H1499" s="16" t="s">
        <v>464</v>
      </c>
      <c r="I1499" s="16" t="s">
        <v>32</v>
      </c>
      <c r="J1499" s="16" t="s">
        <v>32</v>
      </c>
      <c r="K1499" s="16" t="s">
        <v>32</v>
      </c>
      <c r="L1499" s="16" t="s">
        <v>32</v>
      </c>
      <c r="M1499" s="16" t="s">
        <v>32</v>
      </c>
      <c r="N1499" s="16" t="s">
        <v>32</v>
      </c>
      <c r="O1499" s="16" t="s">
        <v>32</v>
      </c>
      <c r="P1499" s="16" t="s">
        <v>32</v>
      </c>
      <c r="Q1499" s="16" t="s">
        <v>32</v>
      </c>
      <c r="R1499" s="16">
        <v>12.066151342833326</v>
      </c>
      <c r="S1499" s="16">
        <v>165.31343632572859</v>
      </c>
      <c r="T1499" s="31" t="s">
        <v>501</v>
      </c>
    </row>
    <row r="1500" spans="1:20" x14ac:dyDescent="0.25">
      <c r="A1500" s="16">
        <v>1497</v>
      </c>
      <c r="B1500" s="16">
        <v>6067438.6299999999</v>
      </c>
      <c r="C1500" s="16">
        <v>579248.85</v>
      </c>
      <c r="D1500" s="27" t="s">
        <v>424</v>
      </c>
      <c r="E1500" s="16"/>
      <c r="F1500" s="16" t="s">
        <v>32</v>
      </c>
      <c r="G1500" s="19" t="s">
        <v>56</v>
      </c>
      <c r="H1500" s="16" t="s">
        <v>464</v>
      </c>
      <c r="I1500" s="16" t="s">
        <v>32</v>
      </c>
      <c r="J1500" s="16" t="s">
        <v>32</v>
      </c>
      <c r="K1500" s="16" t="s">
        <v>32</v>
      </c>
      <c r="L1500" s="16" t="s">
        <v>32</v>
      </c>
      <c r="M1500" s="16" t="s">
        <v>32</v>
      </c>
      <c r="N1500" s="16" t="s">
        <v>32</v>
      </c>
      <c r="O1500" s="16" t="s">
        <v>32</v>
      </c>
      <c r="P1500" s="16" t="s">
        <v>32</v>
      </c>
      <c r="Q1500" s="16" t="s">
        <v>32</v>
      </c>
      <c r="R1500" s="16">
        <v>12.066151342833326</v>
      </c>
      <c r="S1500" s="16">
        <v>131.96135748540669</v>
      </c>
      <c r="T1500" s="31" t="s">
        <v>501</v>
      </c>
    </row>
    <row r="1501" spans="1:20" x14ac:dyDescent="0.25">
      <c r="A1501" s="16">
        <v>1498</v>
      </c>
      <c r="B1501" s="16">
        <v>6067305.5899999999</v>
      </c>
      <c r="C1501" s="16">
        <v>579359.9</v>
      </c>
      <c r="D1501" s="27" t="s">
        <v>424</v>
      </c>
      <c r="E1501" s="16"/>
      <c r="F1501" s="16" t="s">
        <v>32</v>
      </c>
      <c r="G1501" s="19" t="s">
        <v>56</v>
      </c>
      <c r="H1501" s="16" t="s">
        <v>464</v>
      </c>
      <c r="I1501" s="16" t="s">
        <v>32</v>
      </c>
      <c r="J1501" s="16" t="s">
        <v>32</v>
      </c>
      <c r="K1501" s="16" t="s">
        <v>32</v>
      </c>
      <c r="L1501" s="16" t="s">
        <v>32</v>
      </c>
      <c r="M1501" s="16" t="s">
        <v>32</v>
      </c>
      <c r="N1501" s="16" t="s">
        <v>32</v>
      </c>
      <c r="O1501" s="16" t="s">
        <v>32</v>
      </c>
      <c r="P1501" s="16" t="s">
        <v>32</v>
      </c>
      <c r="Q1501" s="16" t="s">
        <v>32</v>
      </c>
      <c r="R1501" s="16">
        <v>12.066151342833326</v>
      </c>
      <c r="S1501" s="16">
        <v>133.9001062699256</v>
      </c>
      <c r="T1501" s="31" t="s">
        <v>501</v>
      </c>
    </row>
    <row r="1502" spans="1:20" x14ac:dyDescent="0.25">
      <c r="A1502" s="16">
        <v>1499</v>
      </c>
      <c r="B1502" s="16">
        <v>6067186.8200000003</v>
      </c>
      <c r="C1502" s="16">
        <v>579445.55000000005</v>
      </c>
      <c r="D1502" s="27" t="s">
        <v>424</v>
      </c>
      <c r="E1502" s="16"/>
      <c r="F1502" s="16" t="s">
        <v>32</v>
      </c>
      <c r="G1502" s="19" t="s">
        <v>56</v>
      </c>
      <c r="H1502" s="16" t="s">
        <v>464</v>
      </c>
      <c r="I1502" s="16" t="s">
        <v>32</v>
      </c>
      <c r="J1502" s="16" t="s">
        <v>32</v>
      </c>
      <c r="K1502" s="16" t="s">
        <v>32</v>
      </c>
      <c r="L1502" s="16" t="s">
        <v>32</v>
      </c>
      <c r="M1502" s="16" t="s">
        <v>32</v>
      </c>
      <c r="N1502" s="16" t="s">
        <v>32</v>
      </c>
      <c r="O1502" s="16" t="s">
        <v>32</v>
      </c>
      <c r="P1502" s="16" t="s">
        <v>32</v>
      </c>
      <c r="Q1502" s="16" t="s">
        <v>32</v>
      </c>
      <c r="R1502" s="16">
        <v>12.141666878080006</v>
      </c>
      <c r="S1502" s="16">
        <v>103.24978079050321</v>
      </c>
      <c r="T1502" s="31" t="s">
        <v>501</v>
      </c>
    </row>
    <row r="1503" spans="1:20" x14ac:dyDescent="0.25">
      <c r="A1503" s="16">
        <v>1500</v>
      </c>
      <c r="B1503" s="16">
        <v>6067063.5700000003</v>
      </c>
      <c r="C1503" s="16">
        <v>579528.69999999995</v>
      </c>
      <c r="D1503" s="27" t="s">
        <v>424</v>
      </c>
      <c r="E1503" s="16"/>
      <c r="F1503" s="16" t="s">
        <v>32</v>
      </c>
      <c r="G1503" s="19" t="s">
        <v>56</v>
      </c>
      <c r="H1503" s="16" t="s">
        <v>464</v>
      </c>
      <c r="I1503" s="16" t="s">
        <v>32</v>
      </c>
      <c r="J1503" s="16" t="s">
        <v>32</v>
      </c>
      <c r="K1503" s="16" t="s">
        <v>32</v>
      </c>
      <c r="L1503" s="16" t="s">
        <v>32</v>
      </c>
      <c r="M1503" s="16" t="s">
        <v>32</v>
      </c>
      <c r="N1503" s="16" t="s">
        <v>32</v>
      </c>
      <c r="O1503" s="16" t="s">
        <v>32</v>
      </c>
      <c r="P1503" s="16" t="s">
        <v>32</v>
      </c>
      <c r="Q1503" s="16" t="s">
        <v>32</v>
      </c>
      <c r="R1503" s="16">
        <v>12.141666878080006</v>
      </c>
      <c r="S1503" s="16">
        <v>129.49371132633843</v>
      </c>
      <c r="T1503" s="31" t="s">
        <v>501</v>
      </c>
    </row>
    <row r="1504" spans="1:20" x14ac:dyDescent="0.25">
      <c r="A1504" s="16">
        <v>1501</v>
      </c>
      <c r="B1504" s="16">
        <v>6066940.6500000004</v>
      </c>
      <c r="C1504" s="16">
        <v>579607.18000000005</v>
      </c>
      <c r="D1504" s="27" t="s">
        <v>424</v>
      </c>
      <c r="E1504" s="16"/>
      <c r="F1504" s="16" t="s">
        <v>32</v>
      </c>
      <c r="G1504" s="19" t="s">
        <v>56</v>
      </c>
      <c r="H1504" s="16" t="s">
        <v>464</v>
      </c>
      <c r="I1504" s="16" t="s">
        <v>32</v>
      </c>
      <c r="J1504" s="16" t="s">
        <v>32</v>
      </c>
      <c r="K1504" s="16" t="s">
        <v>32</v>
      </c>
      <c r="L1504" s="16" t="s">
        <v>32</v>
      </c>
      <c r="M1504" s="16" t="s">
        <v>32</v>
      </c>
      <c r="N1504" s="16" t="s">
        <v>32</v>
      </c>
      <c r="O1504" s="16" t="s">
        <v>32</v>
      </c>
      <c r="P1504" s="16" t="s">
        <v>32</v>
      </c>
      <c r="Q1504" s="16" t="s">
        <v>32</v>
      </c>
      <c r="R1504" s="16">
        <v>12.141666878080006</v>
      </c>
      <c r="S1504" s="16">
        <v>150.72218859295131</v>
      </c>
      <c r="T1504" s="31" t="s">
        <v>501</v>
      </c>
    </row>
    <row r="1505" spans="1:20" x14ac:dyDescent="0.25">
      <c r="A1505" s="16">
        <v>1502</v>
      </c>
      <c r="B1505" s="16">
        <v>6066808.6900000004</v>
      </c>
      <c r="C1505" s="16">
        <v>579681.24</v>
      </c>
      <c r="D1505" s="27" t="s">
        <v>424</v>
      </c>
      <c r="E1505" s="16"/>
      <c r="F1505" s="16" t="s">
        <v>32</v>
      </c>
      <c r="G1505" s="19" t="s">
        <v>56</v>
      </c>
      <c r="H1505" s="16" t="s">
        <v>464</v>
      </c>
      <c r="I1505" s="16" t="s">
        <v>32</v>
      </c>
      <c r="J1505" s="16" t="s">
        <v>32</v>
      </c>
      <c r="K1505" s="16" t="s">
        <v>32</v>
      </c>
      <c r="L1505" s="16" t="s">
        <v>32</v>
      </c>
      <c r="M1505" s="16" t="s">
        <v>32</v>
      </c>
      <c r="N1505" s="16" t="s">
        <v>32</v>
      </c>
      <c r="O1505" s="16" t="s">
        <v>32</v>
      </c>
      <c r="P1505" s="16" t="s">
        <v>32</v>
      </c>
      <c r="Q1505" s="16" t="s">
        <v>32</v>
      </c>
      <c r="R1505" s="16">
        <v>12.066151342833326</v>
      </c>
      <c r="S1505" s="16">
        <v>95.778404626504837</v>
      </c>
      <c r="T1505" s="31" t="s">
        <v>501</v>
      </c>
    </row>
    <row r="1506" spans="1:20" x14ac:dyDescent="0.25">
      <c r="A1506" s="16">
        <v>1503</v>
      </c>
      <c r="B1506" s="16">
        <v>6066677.25</v>
      </c>
      <c r="C1506" s="16">
        <v>579760.34</v>
      </c>
      <c r="D1506" s="27" t="s">
        <v>424</v>
      </c>
      <c r="E1506" s="16"/>
      <c r="F1506" s="16" t="s">
        <v>32</v>
      </c>
      <c r="G1506" s="19" t="s">
        <v>56</v>
      </c>
      <c r="H1506" s="16" t="s">
        <v>464</v>
      </c>
      <c r="I1506" s="16" t="s">
        <v>32</v>
      </c>
      <c r="J1506" s="16" t="s">
        <v>32</v>
      </c>
      <c r="K1506" s="16" t="s">
        <v>32</v>
      </c>
      <c r="L1506" s="16" t="s">
        <v>32</v>
      </c>
      <c r="M1506" s="16" t="s">
        <v>32</v>
      </c>
      <c r="N1506" s="16" t="s">
        <v>32</v>
      </c>
      <c r="O1506" s="16" t="s">
        <v>32</v>
      </c>
      <c r="P1506" s="16" t="s">
        <v>32</v>
      </c>
      <c r="Q1506" s="16" t="s">
        <v>32</v>
      </c>
      <c r="R1506" s="16">
        <v>12.066151342833326</v>
      </c>
      <c r="S1506" s="16">
        <v>56.323060573857596</v>
      </c>
      <c r="T1506" s="31" t="s">
        <v>501</v>
      </c>
    </row>
    <row r="1507" spans="1:20" x14ac:dyDescent="0.25">
      <c r="A1507" s="16">
        <v>1504</v>
      </c>
      <c r="B1507" s="16">
        <v>6066536.21</v>
      </c>
      <c r="C1507" s="16">
        <v>579829.81999999995</v>
      </c>
      <c r="D1507" s="27" t="s">
        <v>424</v>
      </c>
      <c r="E1507" s="16"/>
      <c r="F1507" s="16" t="s">
        <v>32</v>
      </c>
      <c r="G1507" s="19" t="s">
        <v>56</v>
      </c>
      <c r="H1507" s="16" t="s">
        <v>464</v>
      </c>
      <c r="I1507" s="16" t="s">
        <v>32</v>
      </c>
      <c r="J1507" s="16" t="s">
        <v>32</v>
      </c>
      <c r="K1507" s="16" t="s">
        <v>32</v>
      </c>
      <c r="L1507" s="16" t="s">
        <v>32</v>
      </c>
      <c r="M1507" s="16" t="s">
        <v>32</v>
      </c>
      <c r="N1507" s="16" t="s">
        <v>32</v>
      </c>
      <c r="O1507" s="16" t="s">
        <v>32</v>
      </c>
      <c r="P1507" s="16" t="s">
        <v>32</v>
      </c>
      <c r="Q1507" s="16" t="s">
        <v>32</v>
      </c>
      <c r="R1507" s="16">
        <v>12.066151342833326</v>
      </c>
      <c r="S1507" s="16">
        <v>55.026866833305881</v>
      </c>
      <c r="T1507" s="31" t="s">
        <v>501</v>
      </c>
    </row>
    <row r="1508" spans="1:20" x14ac:dyDescent="0.25">
      <c r="A1508" s="16">
        <v>1505</v>
      </c>
      <c r="B1508" s="16">
        <v>6066408.3899999997</v>
      </c>
      <c r="C1508" s="16">
        <v>579886.18999999994</v>
      </c>
      <c r="D1508" s="27" t="s">
        <v>424</v>
      </c>
      <c r="E1508" s="16"/>
      <c r="F1508" s="16" t="s">
        <v>32</v>
      </c>
      <c r="G1508" s="19" t="s">
        <v>56</v>
      </c>
      <c r="H1508" s="16" t="s">
        <v>464</v>
      </c>
      <c r="I1508" s="16" t="s">
        <v>32</v>
      </c>
      <c r="J1508" s="16" t="s">
        <v>32</v>
      </c>
      <c r="K1508" s="16" t="s">
        <v>32</v>
      </c>
      <c r="L1508" s="16" t="s">
        <v>32</v>
      </c>
      <c r="M1508" s="16" t="s">
        <v>32</v>
      </c>
      <c r="N1508" s="16" t="s">
        <v>32</v>
      </c>
      <c r="O1508" s="16" t="s">
        <v>32</v>
      </c>
      <c r="P1508" s="16" t="s">
        <v>32</v>
      </c>
      <c r="Q1508" s="16" t="s">
        <v>32</v>
      </c>
      <c r="R1508" s="16">
        <v>12.066151342833326</v>
      </c>
      <c r="S1508" s="16">
        <v>110.99169162399767</v>
      </c>
      <c r="T1508" s="31" t="s">
        <v>501</v>
      </c>
    </row>
    <row r="1509" spans="1:20" x14ac:dyDescent="0.25">
      <c r="A1509" s="16">
        <v>1506</v>
      </c>
      <c r="B1509" s="16">
        <v>6066259.1500000004</v>
      </c>
      <c r="C1509" s="16">
        <v>579946.85</v>
      </c>
      <c r="D1509" s="27" t="s">
        <v>424</v>
      </c>
      <c r="E1509" s="16"/>
      <c r="F1509" s="16" t="s">
        <v>32</v>
      </c>
      <c r="G1509" s="19" t="s">
        <v>56</v>
      </c>
      <c r="H1509" s="16" t="s">
        <v>464</v>
      </c>
      <c r="I1509" s="16" t="s">
        <v>32</v>
      </c>
      <c r="J1509" s="16" t="s">
        <v>32</v>
      </c>
      <c r="K1509" s="16" t="s">
        <v>32</v>
      </c>
      <c r="L1509" s="16" t="s">
        <v>32</v>
      </c>
      <c r="M1509" s="16" t="s">
        <v>32</v>
      </c>
      <c r="N1509" s="16" t="s">
        <v>32</v>
      </c>
      <c r="O1509" s="16" t="s">
        <v>32</v>
      </c>
      <c r="P1509" s="16" t="s">
        <v>32</v>
      </c>
      <c r="Q1509" s="16" t="s">
        <v>32</v>
      </c>
      <c r="R1509" s="16">
        <v>12.066151342833326</v>
      </c>
      <c r="S1509" s="16">
        <v>166.01590135260844</v>
      </c>
      <c r="T1509" s="31" t="s">
        <v>501</v>
      </c>
    </row>
    <row r="1510" spans="1:20" x14ac:dyDescent="0.25">
      <c r="A1510" s="16">
        <v>1507</v>
      </c>
      <c r="B1510" s="16">
        <v>6066131.0899999999</v>
      </c>
      <c r="C1510" s="16">
        <v>579993</v>
      </c>
      <c r="D1510" s="27" t="s">
        <v>424</v>
      </c>
      <c r="E1510" s="16"/>
      <c r="F1510" s="16" t="s">
        <v>32</v>
      </c>
      <c r="G1510" s="19" t="s">
        <v>56</v>
      </c>
      <c r="H1510" s="16" t="s">
        <v>464</v>
      </c>
      <c r="I1510" s="16" t="s">
        <v>32</v>
      </c>
      <c r="J1510" s="16" t="s">
        <v>32</v>
      </c>
      <c r="K1510" s="16" t="s">
        <v>32</v>
      </c>
      <c r="L1510" s="16" t="s">
        <v>32</v>
      </c>
      <c r="M1510" s="16" t="s">
        <v>32</v>
      </c>
      <c r="N1510" s="16" t="s">
        <v>32</v>
      </c>
      <c r="O1510" s="16" t="s">
        <v>32</v>
      </c>
      <c r="P1510" s="16" t="s">
        <v>32</v>
      </c>
      <c r="Q1510" s="16" t="s">
        <v>32</v>
      </c>
      <c r="R1510" s="16">
        <v>12.066151342833326</v>
      </c>
      <c r="S1510" s="16">
        <v>83.598509227522385</v>
      </c>
      <c r="T1510" s="31" t="s">
        <v>501</v>
      </c>
    </row>
    <row r="1511" spans="1:20" x14ac:dyDescent="0.25">
      <c r="A1511" s="16">
        <v>1508</v>
      </c>
      <c r="B1511" s="16">
        <v>6065974.1600000001</v>
      </c>
      <c r="C1511" s="16">
        <v>580048.15</v>
      </c>
      <c r="D1511" s="27" t="s">
        <v>424</v>
      </c>
      <c r="E1511" s="16"/>
      <c r="F1511" s="16" t="s">
        <v>32</v>
      </c>
      <c r="G1511" s="19" t="s">
        <v>56</v>
      </c>
      <c r="H1511" s="16" t="s">
        <v>464</v>
      </c>
      <c r="I1511" s="16" t="s">
        <v>32</v>
      </c>
      <c r="J1511" s="16" t="s">
        <v>32</v>
      </c>
      <c r="K1511" s="16" t="s">
        <v>32</v>
      </c>
      <c r="L1511" s="16" t="s">
        <v>32</v>
      </c>
      <c r="M1511" s="16" t="s">
        <v>32</v>
      </c>
      <c r="N1511" s="16" t="s">
        <v>32</v>
      </c>
      <c r="O1511" s="16" t="s">
        <v>32</v>
      </c>
      <c r="P1511" s="16" t="s">
        <v>32</v>
      </c>
      <c r="Q1511" s="16" t="s">
        <v>32</v>
      </c>
      <c r="R1511" s="16">
        <v>12.066151342833326</v>
      </c>
      <c r="S1511" s="16">
        <v>29.797725883801515</v>
      </c>
      <c r="T1511" s="31" t="s">
        <v>501</v>
      </c>
    </row>
    <row r="1512" spans="1:20" x14ac:dyDescent="0.25">
      <c r="A1512" s="16">
        <v>1509</v>
      </c>
      <c r="B1512" s="16">
        <v>6065833.5599999996</v>
      </c>
      <c r="C1512" s="16">
        <v>580094.42000000004</v>
      </c>
      <c r="D1512" s="27" t="s">
        <v>424</v>
      </c>
      <c r="E1512" s="16"/>
      <c r="F1512" s="16" t="s">
        <v>32</v>
      </c>
      <c r="G1512" s="19" t="s">
        <v>56</v>
      </c>
      <c r="H1512" s="16" t="s">
        <v>464</v>
      </c>
      <c r="I1512" s="16" t="s">
        <v>32</v>
      </c>
      <c r="J1512" s="16" t="s">
        <v>32</v>
      </c>
      <c r="K1512" s="16" t="s">
        <v>32</v>
      </c>
      <c r="L1512" s="16" t="s">
        <v>32</v>
      </c>
      <c r="M1512" s="16" t="s">
        <v>32</v>
      </c>
      <c r="N1512" s="16" t="s">
        <v>32</v>
      </c>
      <c r="O1512" s="16" t="s">
        <v>32</v>
      </c>
      <c r="P1512" s="16" t="s">
        <v>32</v>
      </c>
      <c r="Q1512" s="16" t="s">
        <v>32</v>
      </c>
      <c r="R1512" s="16">
        <v>12.066151342833326</v>
      </c>
      <c r="S1512" s="16">
        <v>111.30790726965009</v>
      </c>
      <c r="T1512" s="31" t="s">
        <v>501</v>
      </c>
    </row>
    <row r="1513" spans="1:20" x14ac:dyDescent="0.25">
      <c r="A1513" s="16">
        <v>1510</v>
      </c>
      <c r="B1513" s="16">
        <v>6065699.8300000001</v>
      </c>
      <c r="C1513" s="16">
        <v>580143.11</v>
      </c>
      <c r="D1513" s="27" t="s">
        <v>424</v>
      </c>
      <c r="E1513" s="16"/>
      <c r="F1513" s="16" t="s">
        <v>32</v>
      </c>
      <c r="G1513" s="19" t="s">
        <v>56</v>
      </c>
      <c r="H1513" s="16" t="s">
        <v>464</v>
      </c>
      <c r="I1513" s="16" t="s">
        <v>32</v>
      </c>
      <c r="J1513" s="16" t="s">
        <v>32</v>
      </c>
      <c r="K1513" s="16" t="s">
        <v>32</v>
      </c>
      <c r="L1513" s="16" t="s">
        <v>32</v>
      </c>
      <c r="M1513" s="16" t="s">
        <v>32</v>
      </c>
      <c r="N1513" s="16" t="s">
        <v>32</v>
      </c>
      <c r="O1513" s="16" t="s">
        <v>32</v>
      </c>
      <c r="P1513" s="16" t="s">
        <v>32</v>
      </c>
      <c r="Q1513" s="16" t="s">
        <v>32</v>
      </c>
      <c r="R1513" s="16">
        <v>12.066151342833326</v>
      </c>
      <c r="S1513" s="16">
        <v>80.879541684604078</v>
      </c>
      <c r="T1513" s="31" t="s">
        <v>501</v>
      </c>
    </row>
    <row r="1514" spans="1:20" x14ac:dyDescent="0.25">
      <c r="A1514" s="16">
        <v>1511</v>
      </c>
      <c r="B1514" s="16">
        <v>6065560.2999999998</v>
      </c>
      <c r="C1514" s="16">
        <v>580196.18000000005</v>
      </c>
      <c r="D1514" s="27" t="s">
        <v>424</v>
      </c>
      <c r="E1514" s="16"/>
      <c r="F1514" s="16" t="s">
        <v>32</v>
      </c>
      <c r="G1514" s="19" t="s">
        <v>56</v>
      </c>
      <c r="H1514" s="16" t="s">
        <v>464</v>
      </c>
      <c r="I1514" s="16" t="s">
        <v>32</v>
      </c>
      <c r="J1514" s="16" t="s">
        <v>32</v>
      </c>
      <c r="K1514" s="16" t="s">
        <v>32</v>
      </c>
      <c r="L1514" s="16" t="s">
        <v>32</v>
      </c>
      <c r="M1514" s="16" t="s">
        <v>32</v>
      </c>
      <c r="N1514" s="16" t="s">
        <v>32</v>
      </c>
      <c r="O1514" s="16" t="s">
        <v>32</v>
      </c>
      <c r="P1514" s="16" t="s">
        <v>32</v>
      </c>
      <c r="Q1514" s="16" t="s">
        <v>32</v>
      </c>
      <c r="R1514" s="16">
        <v>12.066151342833326</v>
      </c>
      <c r="S1514" s="16">
        <v>131.77470775770456</v>
      </c>
      <c r="T1514" s="31" t="s">
        <v>501</v>
      </c>
    </row>
    <row r="1515" spans="1:20" x14ac:dyDescent="0.25">
      <c r="A1515" s="16">
        <v>1512</v>
      </c>
      <c r="B1515" s="16">
        <v>6065417.3700000001</v>
      </c>
      <c r="C1515" s="16">
        <v>580247.19999999995</v>
      </c>
      <c r="D1515" s="27" t="s">
        <v>424</v>
      </c>
      <c r="E1515" s="16"/>
      <c r="F1515" s="16" t="s">
        <v>32</v>
      </c>
      <c r="G1515" s="19" t="s">
        <v>56</v>
      </c>
      <c r="H1515" s="16" t="s">
        <v>464</v>
      </c>
      <c r="I1515" s="16" t="s">
        <v>32</v>
      </c>
      <c r="J1515" s="16" t="s">
        <v>32</v>
      </c>
      <c r="K1515" s="16" t="s">
        <v>32</v>
      </c>
      <c r="L1515" s="16" t="s">
        <v>32</v>
      </c>
      <c r="M1515" s="16" t="s">
        <v>32</v>
      </c>
      <c r="N1515" s="16" t="s">
        <v>32</v>
      </c>
      <c r="O1515" s="16" t="s">
        <v>32</v>
      </c>
      <c r="P1515" s="16" t="s">
        <v>32</v>
      </c>
      <c r="Q1515" s="16" t="s">
        <v>32</v>
      </c>
      <c r="R1515" s="16">
        <v>12.066151342833326</v>
      </c>
      <c r="S1515" s="16">
        <v>82.890541976620611</v>
      </c>
      <c r="T1515" s="31" t="s">
        <v>501</v>
      </c>
    </row>
    <row r="1516" spans="1:20" x14ac:dyDescent="0.25">
      <c r="A1516" s="16">
        <v>1513</v>
      </c>
      <c r="B1516" s="16">
        <v>6065274.7400000002</v>
      </c>
      <c r="C1516" s="16">
        <v>580288.04</v>
      </c>
      <c r="D1516" s="27" t="s">
        <v>424</v>
      </c>
      <c r="E1516" s="16"/>
      <c r="F1516" s="16" t="s">
        <v>32</v>
      </c>
      <c r="G1516" s="19" t="s">
        <v>56</v>
      </c>
      <c r="H1516" s="16" t="s">
        <v>464</v>
      </c>
      <c r="I1516" s="16" t="s">
        <v>32</v>
      </c>
      <c r="J1516" s="16" t="s">
        <v>32</v>
      </c>
      <c r="K1516" s="16" t="s">
        <v>32</v>
      </c>
      <c r="L1516" s="16" t="s">
        <v>32</v>
      </c>
      <c r="M1516" s="16" t="s">
        <v>32</v>
      </c>
      <c r="N1516" s="16" t="s">
        <v>32</v>
      </c>
      <c r="O1516" s="16" t="s">
        <v>32</v>
      </c>
      <c r="P1516" s="16" t="s">
        <v>32</v>
      </c>
      <c r="Q1516" s="16" t="s">
        <v>32</v>
      </c>
      <c r="R1516" s="16">
        <v>12.066151342833326</v>
      </c>
      <c r="S1516" s="16">
        <v>78.639744952178532</v>
      </c>
      <c r="T1516" s="31" t="s">
        <v>501</v>
      </c>
    </row>
    <row r="1517" spans="1:20" x14ac:dyDescent="0.25">
      <c r="A1517" s="16">
        <v>1514</v>
      </c>
      <c r="B1517" s="16">
        <v>6065135.04</v>
      </c>
      <c r="C1517" s="16">
        <v>580337.38</v>
      </c>
      <c r="D1517" s="27" t="s">
        <v>424</v>
      </c>
      <c r="E1517" s="16"/>
      <c r="F1517" s="16" t="s">
        <v>32</v>
      </c>
      <c r="G1517" s="19" t="s">
        <v>56</v>
      </c>
      <c r="H1517" s="16" t="s">
        <v>464</v>
      </c>
      <c r="I1517" s="16" t="s">
        <v>32</v>
      </c>
      <c r="J1517" s="16" t="s">
        <v>32</v>
      </c>
      <c r="K1517" s="16" t="s">
        <v>32</v>
      </c>
      <c r="L1517" s="16" t="s">
        <v>32</v>
      </c>
      <c r="M1517" s="16" t="s">
        <v>32</v>
      </c>
      <c r="N1517" s="16" t="s">
        <v>32</v>
      </c>
      <c r="O1517" s="16" t="s">
        <v>32</v>
      </c>
      <c r="P1517" s="16" t="s">
        <v>32</v>
      </c>
      <c r="Q1517" s="16" t="s">
        <v>32</v>
      </c>
      <c r="R1517" s="16">
        <v>12.066151342833326</v>
      </c>
      <c r="S1517" s="16">
        <v>78.417912103230208</v>
      </c>
      <c r="T1517" s="31" t="s">
        <v>501</v>
      </c>
    </row>
    <row r="1518" spans="1:20" x14ac:dyDescent="0.25">
      <c r="A1518" s="16">
        <v>1515</v>
      </c>
      <c r="B1518" s="16">
        <v>6064993.1600000001</v>
      </c>
      <c r="C1518" s="16">
        <v>580385.75</v>
      </c>
      <c r="D1518" s="27" t="s">
        <v>424</v>
      </c>
      <c r="E1518" s="16"/>
      <c r="F1518" s="16" t="s">
        <v>32</v>
      </c>
      <c r="G1518" s="19" t="s">
        <v>56</v>
      </c>
      <c r="H1518" s="16" t="s">
        <v>464</v>
      </c>
      <c r="I1518" s="16" t="s">
        <v>32</v>
      </c>
      <c r="J1518" s="16" t="s">
        <v>32</v>
      </c>
      <c r="K1518" s="16" t="s">
        <v>32</v>
      </c>
      <c r="L1518" s="16" t="s">
        <v>32</v>
      </c>
      <c r="M1518" s="16" t="s">
        <v>32</v>
      </c>
      <c r="N1518" s="16" t="s">
        <v>32</v>
      </c>
      <c r="O1518" s="16" t="s">
        <v>32</v>
      </c>
      <c r="P1518" s="16" t="s">
        <v>32</v>
      </c>
      <c r="Q1518" s="16" t="s">
        <v>32</v>
      </c>
      <c r="R1518" s="16">
        <v>12.066151342833326</v>
      </c>
      <c r="S1518" s="16">
        <v>81.943746180454141</v>
      </c>
      <c r="T1518" s="31" t="s">
        <v>501</v>
      </c>
    </row>
    <row r="1519" spans="1:20" x14ac:dyDescent="0.25">
      <c r="A1519" s="16">
        <v>1516</v>
      </c>
      <c r="B1519" s="16">
        <v>6064853.2800000003</v>
      </c>
      <c r="C1519" s="16">
        <v>580437.71</v>
      </c>
      <c r="D1519" s="27" t="s">
        <v>424</v>
      </c>
      <c r="E1519" s="16"/>
      <c r="F1519" s="16" t="s">
        <v>32</v>
      </c>
      <c r="G1519" s="19" t="s">
        <v>56</v>
      </c>
      <c r="H1519" s="16" t="s">
        <v>464</v>
      </c>
      <c r="I1519" s="16" t="s">
        <v>32</v>
      </c>
      <c r="J1519" s="16" t="s">
        <v>32</v>
      </c>
      <c r="K1519" s="16" t="s">
        <v>32</v>
      </c>
      <c r="L1519" s="16" t="s">
        <v>32</v>
      </c>
      <c r="M1519" s="16" t="s">
        <v>32</v>
      </c>
      <c r="N1519" s="16" t="s">
        <v>32</v>
      </c>
      <c r="O1519" s="16" t="s">
        <v>32</v>
      </c>
      <c r="P1519" s="16" t="s">
        <v>32</v>
      </c>
      <c r="Q1519" s="16" t="s">
        <v>32</v>
      </c>
      <c r="R1519" s="16">
        <v>12.066151342833326</v>
      </c>
      <c r="S1519" s="16">
        <v>71.200850159404879</v>
      </c>
      <c r="T1519" s="31" t="s">
        <v>501</v>
      </c>
    </row>
    <row r="1520" spans="1:20" x14ac:dyDescent="0.25">
      <c r="A1520" s="16">
        <v>1517</v>
      </c>
      <c r="B1520" s="21">
        <v>6064714</v>
      </c>
      <c r="C1520" s="21">
        <v>580489</v>
      </c>
      <c r="D1520" s="27" t="s">
        <v>424</v>
      </c>
      <c r="E1520" s="16"/>
      <c r="F1520" s="16" t="s">
        <v>32</v>
      </c>
      <c r="G1520" s="19" t="s">
        <v>56</v>
      </c>
      <c r="H1520" s="16" t="s">
        <v>464</v>
      </c>
      <c r="I1520" s="16" t="s">
        <v>32</v>
      </c>
      <c r="J1520" s="16" t="s">
        <v>32</v>
      </c>
      <c r="K1520" s="16" t="s">
        <v>32</v>
      </c>
      <c r="L1520" s="16" t="s">
        <v>32</v>
      </c>
      <c r="M1520" s="16" t="s">
        <v>32</v>
      </c>
      <c r="N1520" s="16" t="s">
        <v>32</v>
      </c>
      <c r="O1520" s="16" t="s">
        <v>32</v>
      </c>
      <c r="P1520" s="16" t="s">
        <v>32</v>
      </c>
      <c r="Q1520" s="16" t="s">
        <v>32</v>
      </c>
      <c r="R1520" s="16">
        <v>12.066151342833326</v>
      </c>
      <c r="S1520" s="16">
        <v>92.324249356076294</v>
      </c>
      <c r="T1520" s="31" t="s">
        <v>501</v>
      </c>
    </row>
    <row r="1521" spans="1:20" x14ac:dyDescent="0.25">
      <c r="A1521" s="16">
        <v>1518</v>
      </c>
      <c r="B1521" s="16">
        <v>6064573.25</v>
      </c>
      <c r="C1521" s="16">
        <v>580565.89</v>
      </c>
      <c r="D1521" s="27" t="s">
        <v>424</v>
      </c>
      <c r="E1521" s="16"/>
      <c r="F1521" s="16" t="s">
        <v>32</v>
      </c>
      <c r="G1521" s="19" t="s">
        <v>56</v>
      </c>
      <c r="H1521" s="16" t="s">
        <v>464</v>
      </c>
      <c r="I1521" s="16" t="s">
        <v>32</v>
      </c>
      <c r="J1521" s="16" t="s">
        <v>32</v>
      </c>
      <c r="K1521" s="16" t="s">
        <v>32</v>
      </c>
      <c r="L1521" s="16" t="s">
        <v>32</v>
      </c>
      <c r="M1521" s="16" t="s">
        <v>32</v>
      </c>
      <c r="N1521" s="16" t="s">
        <v>32</v>
      </c>
      <c r="O1521" s="16" t="s">
        <v>32</v>
      </c>
      <c r="P1521" s="16" t="s">
        <v>32</v>
      </c>
      <c r="Q1521" s="16" t="s">
        <v>32</v>
      </c>
      <c r="R1521" s="16">
        <v>12.066151342833326</v>
      </c>
      <c r="S1521" s="16">
        <v>89.393177651404514</v>
      </c>
      <c r="T1521" s="31" t="s">
        <v>501</v>
      </c>
    </row>
    <row r="1522" spans="1:20" x14ac:dyDescent="0.25">
      <c r="A1522" s="16">
        <v>1519</v>
      </c>
      <c r="B1522" s="16">
        <v>6064445.25</v>
      </c>
      <c r="C1522" s="16">
        <v>580642.06999999995</v>
      </c>
      <c r="D1522" s="27" t="s">
        <v>424</v>
      </c>
      <c r="E1522" s="16"/>
      <c r="F1522" s="16" t="s">
        <v>32</v>
      </c>
      <c r="G1522" s="19" t="s">
        <v>56</v>
      </c>
      <c r="H1522" s="16" t="s">
        <v>464</v>
      </c>
      <c r="I1522" s="16" t="s">
        <v>32</v>
      </c>
      <c r="J1522" s="16" t="s">
        <v>32</v>
      </c>
      <c r="K1522" s="16" t="s">
        <v>32</v>
      </c>
      <c r="L1522" s="16" t="s">
        <v>32</v>
      </c>
      <c r="M1522" s="16" t="s">
        <v>32</v>
      </c>
      <c r="N1522" s="16" t="s">
        <v>32</v>
      </c>
      <c r="O1522" s="16" t="s">
        <v>32</v>
      </c>
      <c r="P1522" s="16" t="s">
        <v>32</v>
      </c>
      <c r="Q1522" s="16" t="s">
        <v>32</v>
      </c>
      <c r="R1522" s="16">
        <v>12.066151342833326</v>
      </c>
      <c r="S1522" s="16">
        <v>72.263549415515399</v>
      </c>
      <c r="T1522" s="31" t="s">
        <v>501</v>
      </c>
    </row>
    <row r="1523" spans="1:20" x14ac:dyDescent="0.25">
      <c r="A1523" s="16">
        <v>1520</v>
      </c>
      <c r="B1523" s="16">
        <v>6064313.5599999996</v>
      </c>
      <c r="C1523" s="16">
        <v>580716.57999999996</v>
      </c>
      <c r="D1523" s="27" t="s">
        <v>424</v>
      </c>
      <c r="E1523" s="16"/>
      <c r="F1523" s="16" t="s">
        <v>32</v>
      </c>
      <c r="G1523" s="19" t="s">
        <v>56</v>
      </c>
      <c r="H1523" s="16" t="s">
        <v>464</v>
      </c>
      <c r="I1523" s="16" t="s">
        <v>32</v>
      </c>
      <c r="J1523" s="16" t="s">
        <v>32</v>
      </c>
      <c r="K1523" s="16" t="s">
        <v>32</v>
      </c>
      <c r="L1523" s="16" t="s">
        <v>32</v>
      </c>
      <c r="M1523" s="16" t="s">
        <v>32</v>
      </c>
      <c r="N1523" s="16" t="s">
        <v>32</v>
      </c>
      <c r="O1523" s="16" t="s">
        <v>32</v>
      </c>
      <c r="P1523" s="16" t="s">
        <v>32</v>
      </c>
      <c r="Q1523" s="16" t="s">
        <v>32</v>
      </c>
      <c r="R1523" s="16">
        <v>12.066151342833326</v>
      </c>
      <c r="S1523" s="16">
        <v>108.09710225225636</v>
      </c>
      <c r="T1523" s="31" t="s">
        <v>501</v>
      </c>
    </row>
    <row r="1524" spans="1:20" x14ac:dyDescent="0.25">
      <c r="A1524" s="16">
        <v>1521</v>
      </c>
      <c r="B1524" s="16">
        <v>6064195.2300000004</v>
      </c>
      <c r="C1524" s="16">
        <v>580790.04</v>
      </c>
      <c r="D1524" s="27" t="s">
        <v>424</v>
      </c>
      <c r="E1524" s="16"/>
      <c r="F1524" s="16" t="s">
        <v>32</v>
      </c>
      <c r="G1524" s="19" t="s">
        <v>56</v>
      </c>
      <c r="H1524" s="16" t="s">
        <v>464</v>
      </c>
      <c r="I1524" s="16" t="s">
        <v>32</v>
      </c>
      <c r="J1524" s="16" t="s">
        <v>32</v>
      </c>
      <c r="K1524" s="16" t="s">
        <v>32</v>
      </c>
      <c r="L1524" s="16" t="s">
        <v>32</v>
      </c>
      <c r="M1524" s="16" t="s">
        <v>32</v>
      </c>
      <c r="N1524" s="16" t="s">
        <v>32</v>
      </c>
      <c r="O1524" s="16" t="s">
        <v>32</v>
      </c>
      <c r="P1524" s="16" t="s">
        <v>32</v>
      </c>
      <c r="Q1524" s="16" t="s">
        <v>32</v>
      </c>
      <c r="R1524" s="16">
        <v>12.066151342833326</v>
      </c>
      <c r="S1524" s="16">
        <v>89.266737513283729</v>
      </c>
      <c r="T1524" s="31" t="s">
        <v>501</v>
      </c>
    </row>
    <row r="1525" spans="1:20" x14ac:dyDescent="0.25">
      <c r="A1525" s="16">
        <v>1522</v>
      </c>
      <c r="B1525" s="16">
        <v>6064065.7999999998</v>
      </c>
      <c r="C1525" s="16">
        <v>580870.21</v>
      </c>
      <c r="D1525" s="27" t="s">
        <v>424</v>
      </c>
      <c r="E1525" s="16"/>
      <c r="F1525" s="16" t="s">
        <v>32</v>
      </c>
      <c r="G1525" s="19" t="s">
        <v>56</v>
      </c>
      <c r="H1525" s="16" t="s">
        <v>464</v>
      </c>
      <c r="I1525" s="16" t="s">
        <v>32</v>
      </c>
      <c r="J1525" s="16" t="s">
        <v>32</v>
      </c>
      <c r="K1525" s="16" t="s">
        <v>32</v>
      </c>
      <c r="L1525" s="16" t="s">
        <v>32</v>
      </c>
      <c r="M1525" s="16" t="s">
        <v>32</v>
      </c>
      <c r="N1525" s="16" t="s">
        <v>32</v>
      </c>
      <c r="O1525" s="16" t="s">
        <v>32</v>
      </c>
      <c r="P1525" s="16" t="s">
        <v>32</v>
      </c>
      <c r="Q1525" s="16" t="s">
        <v>32</v>
      </c>
      <c r="R1525" s="16">
        <v>12.066151342833326</v>
      </c>
      <c r="S1525" s="16">
        <v>86.445452130228944</v>
      </c>
      <c r="T1525" s="31" t="s">
        <v>501</v>
      </c>
    </row>
    <row r="1526" spans="1:20" x14ac:dyDescent="0.25">
      <c r="A1526" s="16">
        <v>1523</v>
      </c>
      <c r="B1526" s="16">
        <v>6063936.5300000003</v>
      </c>
      <c r="C1526" s="16">
        <v>580946</v>
      </c>
      <c r="D1526" s="27" t="s">
        <v>424</v>
      </c>
      <c r="E1526" s="16"/>
      <c r="F1526" s="16" t="s">
        <v>32</v>
      </c>
      <c r="G1526" s="19" t="s">
        <v>56</v>
      </c>
      <c r="H1526" s="16" t="s">
        <v>464</v>
      </c>
      <c r="I1526" s="16" t="s">
        <v>32</v>
      </c>
      <c r="J1526" s="16" t="s">
        <v>32</v>
      </c>
      <c r="K1526" s="16" t="s">
        <v>32</v>
      </c>
      <c r="L1526" s="16" t="s">
        <v>32</v>
      </c>
      <c r="M1526" s="16" t="s">
        <v>32</v>
      </c>
      <c r="N1526" s="16" t="s">
        <v>32</v>
      </c>
      <c r="O1526" s="16" t="s">
        <v>32</v>
      </c>
      <c r="P1526" s="16" t="s">
        <v>32</v>
      </c>
      <c r="Q1526" s="16" t="s">
        <v>32</v>
      </c>
      <c r="R1526" s="16">
        <v>12.066151342833326</v>
      </c>
      <c r="S1526" s="16">
        <v>68.97788744994206</v>
      </c>
      <c r="T1526" s="31" t="s">
        <v>501</v>
      </c>
    </row>
    <row r="1527" spans="1:20" x14ac:dyDescent="0.25">
      <c r="A1527" s="16">
        <v>1524</v>
      </c>
      <c r="B1527" s="16">
        <v>6063795.0700000003</v>
      </c>
      <c r="C1527" s="16">
        <v>581033.85</v>
      </c>
      <c r="D1527" s="27" t="s">
        <v>424</v>
      </c>
      <c r="E1527" s="16"/>
      <c r="F1527" s="16" t="s">
        <v>32</v>
      </c>
      <c r="G1527" s="19" t="s">
        <v>56</v>
      </c>
      <c r="H1527" s="16" t="s">
        <v>464</v>
      </c>
      <c r="I1527" s="16" t="s">
        <v>32</v>
      </c>
      <c r="J1527" s="16" t="s">
        <v>32</v>
      </c>
      <c r="K1527" s="16" t="s">
        <v>32</v>
      </c>
      <c r="L1527" s="16" t="s">
        <v>32</v>
      </c>
      <c r="M1527" s="16" t="s">
        <v>32</v>
      </c>
      <c r="N1527" s="16" t="s">
        <v>32</v>
      </c>
      <c r="O1527" s="16" t="s">
        <v>32</v>
      </c>
      <c r="P1527" s="16" t="s">
        <v>32</v>
      </c>
      <c r="Q1527" s="16" t="s">
        <v>32</v>
      </c>
      <c r="R1527" s="16">
        <v>12.066151342833326</v>
      </c>
      <c r="S1527" s="16">
        <v>85.378224326152065</v>
      </c>
      <c r="T1527" s="31" t="s">
        <v>501</v>
      </c>
    </row>
    <row r="1528" spans="1:20" x14ac:dyDescent="0.25">
      <c r="A1528" s="16">
        <v>1525</v>
      </c>
      <c r="B1528" s="16">
        <v>6063694.8600000003</v>
      </c>
      <c r="C1528" s="16">
        <v>581118.98</v>
      </c>
      <c r="D1528" s="27" t="s">
        <v>424</v>
      </c>
      <c r="E1528" s="16"/>
      <c r="F1528" s="16" t="s">
        <v>32</v>
      </c>
      <c r="G1528" s="19" t="s">
        <v>56</v>
      </c>
      <c r="H1528" s="16" t="s">
        <v>464</v>
      </c>
      <c r="I1528" s="16" t="s">
        <v>32</v>
      </c>
      <c r="J1528" s="16" t="s">
        <v>32</v>
      </c>
      <c r="K1528" s="16" t="s">
        <v>32</v>
      </c>
      <c r="L1528" s="16" t="s">
        <v>32</v>
      </c>
      <c r="M1528" s="16" t="s">
        <v>32</v>
      </c>
      <c r="N1528" s="16" t="s">
        <v>32</v>
      </c>
      <c r="O1528" s="16" t="s">
        <v>32</v>
      </c>
      <c r="P1528" s="16" t="s">
        <v>32</v>
      </c>
      <c r="Q1528" s="16" t="s">
        <v>32</v>
      </c>
      <c r="R1528" s="16">
        <v>12.066151342833326</v>
      </c>
      <c r="S1528" s="16">
        <v>132.46268936356455</v>
      </c>
      <c r="T1528" s="31" t="s">
        <v>501</v>
      </c>
    </row>
    <row r="1529" spans="1:20" x14ac:dyDescent="0.25">
      <c r="A1529" s="16">
        <v>1526</v>
      </c>
      <c r="B1529" s="16">
        <v>6063629.6900000004</v>
      </c>
      <c r="C1529" s="16">
        <v>581249.06999999995</v>
      </c>
      <c r="D1529" s="27" t="s">
        <v>424</v>
      </c>
      <c r="E1529" s="16"/>
      <c r="F1529" s="16" t="s">
        <v>32</v>
      </c>
      <c r="G1529" s="19" t="s">
        <v>56</v>
      </c>
      <c r="H1529" s="16" t="s">
        <v>464</v>
      </c>
      <c r="I1529" s="16" t="s">
        <v>32</v>
      </c>
      <c r="J1529" s="16" t="s">
        <v>32</v>
      </c>
      <c r="K1529" s="16" t="s">
        <v>32</v>
      </c>
      <c r="L1529" s="16" t="s">
        <v>32</v>
      </c>
      <c r="M1529" s="16" t="s">
        <v>32</v>
      </c>
      <c r="N1529" s="16" t="s">
        <v>32</v>
      </c>
      <c r="O1529" s="16" t="s">
        <v>32</v>
      </c>
      <c r="P1529" s="16" t="s">
        <v>32</v>
      </c>
      <c r="Q1529" s="16" t="s">
        <v>32</v>
      </c>
      <c r="R1529" s="16">
        <v>12.346841429822186</v>
      </c>
      <c r="S1529" s="16">
        <v>68.2593753681832</v>
      </c>
      <c r="T1529" s="31" t="s">
        <v>501</v>
      </c>
    </row>
    <row r="1530" spans="1:20" x14ac:dyDescent="0.25">
      <c r="A1530" s="16">
        <v>1527</v>
      </c>
      <c r="B1530" s="16">
        <v>6063559.8099999996</v>
      </c>
      <c r="C1530" s="16">
        <v>581369.48</v>
      </c>
      <c r="D1530" s="27" t="s">
        <v>424</v>
      </c>
      <c r="E1530" s="16"/>
      <c r="F1530" s="16" t="s">
        <v>32</v>
      </c>
      <c r="G1530" s="19" t="s">
        <v>56</v>
      </c>
      <c r="H1530" s="16" t="s">
        <v>464</v>
      </c>
      <c r="I1530" s="16" t="s">
        <v>32</v>
      </c>
      <c r="J1530" s="16" t="s">
        <v>32</v>
      </c>
      <c r="K1530" s="16" t="s">
        <v>32</v>
      </c>
      <c r="L1530" s="16" t="s">
        <v>32</v>
      </c>
      <c r="M1530" s="16" t="s">
        <v>32</v>
      </c>
      <c r="N1530" s="16" t="s">
        <v>32</v>
      </c>
      <c r="O1530" s="16" t="s">
        <v>32</v>
      </c>
      <c r="P1530" s="16" t="s">
        <v>32</v>
      </c>
      <c r="Q1530" s="16" t="s">
        <v>32</v>
      </c>
      <c r="R1530" s="16">
        <v>12.346841429822186</v>
      </c>
      <c r="S1530" s="16">
        <v>132.81772156976882</v>
      </c>
      <c r="T1530" s="31" t="s">
        <v>501</v>
      </c>
    </row>
    <row r="1531" spans="1:20" x14ac:dyDescent="0.25">
      <c r="A1531" s="16">
        <v>1528</v>
      </c>
      <c r="B1531" s="21">
        <v>6060752</v>
      </c>
      <c r="C1531" s="21">
        <v>580557</v>
      </c>
      <c r="D1531" s="27" t="s">
        <v>424</v>
      </c>
      <c r="E1531" s="16"/>
      <c r="F1531" s="16" t="s">
        <v>32</v>
      </c>
      <c r="G1531" s="19" t="s">
        <v>56</v>
      </c>
      <c r="H1531" s="16" t="s">
        <v>443</v>
      </c>
      <c r="I1531" s="16" t="s">
        <v>32</v>
      </c>
      <c r="J1531" s="16" t="s">
        <v>32</v>
      </c>
      <c r="K1531" s="16" t="s">
        <v>32</v>
      </c>
      <c r="L1531" s="16" t="s">
        <v>32</v>
      </c>
      <c r="M1531" s="16" t="s">
        <v>32</v>
      </c>
      <c r="N1531" s="16" t="s">
        <v>32</v>
      </c>
      <c r="O1531" s="16" t="s">
        <v>32</v>
      </c>
      <c r="P1531" s="16" t="s">
        <v>32</v>
      </c>
      <c r="Q1531" s="16" t="s">
        <v>32</v>
      </c>
      <c r="R1531" s="16">
        <v>-848.7426912387823</v>
      </c>
      <c r="S1531" s="16">
        <v>55.231516337533293</v>
      </c>
      <c r="T1531" s="31" t="s">
        <v>395</v>
      </c>
    </row>
    <row r="1532" spans="1:20" x14ac:dyDescent="0.25">
      <c r="A1532" s="16">
        <v>1529</v>
      </c>
      <c r="B1532" s="21">
        <v>6060678</v>
      </c>
      <c r="C1532" s="21">
        <v>580627</v>
      </c>
      <c r="D1532" s="27" t="s">
        <v>424</v>
      </c>
      <c r="E1532" s="16"/>
      <c r="F1532" s="16" t="s">
        <v>32</v>
      </c>
      <c r="G1532" s="19" t="s">
        <v>56</v>
      </c>
      <c r="H1532" s="16" t="s">
        <v>443</v>
      </c>
      <c r="I1532" s="16" t="s">
        <v>32</v>
      </c>
      <c r="J1532" s="16" t="s">
        <v>32</v>
      </c>
      <c r="K1532" s="16" t="s">
        <v>32</v>
      </c>
      <c r="L1532" s="16" t="s">
        <v>32</v>
      </c>
      <c r="M1532" s="16" t="s">
        <v>32</v>
      </c>
      <c r="N1532" s="16" t="s">
        <v>32</v>
      </c>
      <c r="O1532" s="16" t="s">
        <v>32</v>
      </c>
      <c r="P1532" s="16" t="s">
        <v>32</v>
      </c>
      <c r="Q1532" s="16" t="s">
        <v>32</v>
      </c>
      <c r="R1532" s="16">
        <v>-1063.1013039245383</v>
      </c>
      <c r="S1532" s="16">
        <v>94.852676193162239</v>
      </c>
      <c r="T1532" s="31" t="s">
        <v>395</v>
      </c>
    </row>
    <row r="1533" spans="1:20" x14ac:dyDescent="0.25">
      <c r="A1533" s="16">
        <v>1530</v>
      </c>
      <c r="B1533" s="21">
        <v>6060642</v>
      </c>
      <c r="C1533" s="21">
        <v>580659</v>
      </c>
      <c r="D1533" s="27" t="s">
        <v>424</v>
      </c>
      <c r="E1533" s="16"/>
      <c r="F1533" s="16" t="s">
        <v>32</v>
      </c>
      <c r="G1533" s="19" t="s">
        <v>56</v>
      </c>
      <c r="H1533" s="16" t="s">
        <v>443</v>
      </c>
      <c r="I1533" s="16" t="s">
        <v>32</v>
      </c>
      <c r="J1533" s="16" t="s">
        <v>32</v>
      </c>
      <c r="K1533" s="16" t="s">
        <v>32</v>
      </c>
      <c r="L1533" s="16" t="s">
        <v>32</v>
      </c>
      <c r="M1533" s="16" t="s">
        <v>32</v>
      </c>
      <c r="N1533" s="16" t="s">
        <v>32</v>
      </c>
      <c r="O1533" s="16" t="s">
        <v>32</v>
      </c>
      <c r="P1533" s="16" t="s">
        <v>32</v>
      </c>
      <c r="Q1533" s="16" t="s">
        <v>32</v>
      </c>
      <c r="R1533" s="16">
        <v>-1558.795311674181</v>
      </c>
      <c r="S1533" s="16">
        <v>134.81778110262786</v>
      </c>
      <c r="T1533" s="31" t="s">
        <v>395</v>
      </c>
    </row>
    <row r="1534" spans="1:20" x14ac:dyDescent="0.25">
      <c r="A1534" s="16">
        <v>1531</v>
      </c>
      <c r="B1534" s="21">
        <v>6060639</v>
      </c>
      <c r="C1534" s="21">
        <v>580685</v>
      </c>
      <c r="D1534" s="27" t="s">
        <v>424</v>
      </c>
      <c r="E1534" s="16"/>
      <c r="F1534" s="16" t="s">
        <v>32</v>
      </c>
      <c r="G1534" s="19" t="s">
        <v>56</v>
      </c>
      <c r="H1534" s="16" t="s">
        <v>502</v>
      </c>
      <c r="I1534" s="16" t="s">
        <v>32</v>
      </c>
      <c r="J1534" s="16" t="s">
        <v>32</v>
      </c>
      <c r="K1534" s="16" t="s">
        <v>32</v>
      </c>
      <c r="L1534" s="16" t="s">
        <v>32</v>
      </c>
      <c r="M1534" s="16" t="s">
        <v>32</v>
      </c>
      <c r="N1534" s="16" t="s">
        <v>32</v>
      </c>
      <c r="O1534" s="16" t="s">
        <v>32</v>
      </c>
      <c r="P1534" s="16" t="s">
        <v>32</v>
      </c>
      <c r="Q1534" s="16" t="s">
        <v>32</v>
      </c>
      <c r="R1534" s="16">
        <v>-1478.1679679668953</v>
      </c>
      <c r="S1534" s="16">
        <v>168.003696450967</v>
      </c>
      <c r="T1534" s="31" t="s">
        <v>395</v>
      </c>
    </row>
    <row r="1535" spans="1:20" x14ac:dyDescent="0.25">
      <c r="A1535" s="16">
        <v>1532</v>
      </c>
      <c r="B1535" s="21">
        <v>6060690</v>
      </c>
      <c r="C1535" s="21">
        <v>580636</v>
      </c>
      <c r="D1535" s="27" t="s">
        <v>424</v>
      </c>
      <c r="E1535" s="16"/>
      <c r="F1535" s="16" t="s">
        <v>32</v>
      </c>
      <c r="G1535" s="19" t="s">
        <v>56</v>
      </c>
      <c r="H1535" s="16" t="s">
        <v>502</v>
      </c>
      <c r="I1535" s="16" t="s">
        <v>32</v>
      </c>
      <c r="J1535" s="16" t="s">
        <v>32</v>
      </c>
      <c r="K1535" s="16" t="s">
        <v>32</v>
      </c>
      <c r="L1535" s="16" t="s">
        <v>32</v>
      </c>
      <c r="M1535" s="16" t="s">
        <v>32</v>
      </c>
      <c r="N1535" s="16" t="s">
        <v>32</v>
      </c>
      <c r="O1535" s="16" t="s">
        <v>32</v>
      </c>
      <c r="P1535" s="16" t="s">
        <v>32</v>
      </c>
      <c r="Q1535" s="16" t="s">
        <v>32</v>
      </c>
      <c r="R1535" s="16">
        <v>-1427.0868773932677</v>
      </c>
      <c r="S1535" s="16">
        <v>153.74008962426748</v>
      </c>
      <c r="T1535" s="31" t="s">
        <v>395</v>
      </c>
    </row>
    <row r="1536" spans="1:20" x14ac:dyDescent="0.25">
      <c r="A1536" s="16">
        <v>1533</v>
      </c>
      <c r="B1536" s="21">
        <v>6060767</v>
      </c>
      <c r="C1536" s="21">
        <v>580567</v>
      </c>
      <c r="D1536" s="27" t="s">
        <v>424</v>
      </c>
      <c r="E1536" s="16"/>
      <c r="F1536" s="16" t="s">
        <v>32</v>
      </c>
      <c r="G1536" s="19" t="s">
        <v>56</v>
      </c>
      <c r="H1536" s="16" t="s">
        <v>502</v>
      </c>
      <c r="I1536" s="16" t="s">
        <v>32</v>
      </c>
      <c r="J1536" s="16" t="s">
        <v>32</v>
      </c>
      <c r="K1536" s="16" t="s">
        <v>32</v>
      </c>
      <c r="L1536" s="16" t="s">
        <v>32</v>
      </c>
      <c r="M1536" s="16" t="s">
        <v>32</v>
      </c>
      <c r="N1536" s="16" t="s">
        <v>32</v>
      </c>
      <c r="O1536" s="16" t="s">
        <v>32</v>
      </c>
      <c r="P1536" s="16" t="s">
        <v>32</v>
      </c>
      <c r="Q1536" s="16" t="s">
        <v>32</v>
      </c>
      <c r="R1536" s="16">
        <v>-1587.8853987896923</v>
      </c>
      <c r="S1536" s="16">
        <v>125.47397449155463</v>
      </c>
      <c r="T1536" s="31" t="s">
        <v>395</v>
      </c>
    </row>
    <row r="1537" spans="1:20" x14ac:dyDescent="0.25">
      <c r="A1537" s="16">
        <v>1534</v>
      </c>
      <c r="B1537" s="19">
        <v>6059273.4199999999</v>
      </c>
      <c r="C1537" s="19">
        <v>579755.91</v>
      </c>
      <c r="D1537" s="27" t="s">
        <v>424</v>
      </c>
      <c r="E1537" s="16"/>
      <c r="F1537" s="16" t="s">
        <v>32</v>
      </c>
      <c r="G1537" s="19" t="s">
        <v>56</v>
      </c>
      <c r="H1537" s="16" t="s">
        <v>278</v>
      </c>
      <c r="I1537" s="16" t="s">
        <v>32</v>
      </c>
      <c r="J1537" s="16" t="s">
        <v>32</v>
      </c>
      <c r="K1537" s="16" t="s">
        <v>32</v>
      </c>
      <c r="L1537" s="16" t="s">
        <v>32</v>
      </c>
      <c r="M1537" s="16" t="s">
        <v>32</v>
      </c>
      <c r="N1537" s="16" t="s">
        <v>32</v>
      </c>
      <c r="O1537" s="16" t="s">
        <v>32</v>
      </c>
      <c r="P1537" s="16" t="s">
        <v>32</v>
      </c>
      <c r="Q1537" s="16" t="s">
        <v>32</v>
      </c>
      <c r="R1537" s="16">
        <v>351.79446832901982</v>
      </c>
      <c r="S1537" s="16">
        <v>132.07364113355428</v>
      </c>
      <c r="T1537" s="31" t="s">
        <v>503</v>
      </c>
    </row>
    <row r="1538" spans="1:20" x14ac:dyDescent="0.25">
      <c r="A1538" s="16">
        <v>1535</v>
      </c>
      <c r="B1538" s="19">
        <v>6059272.0099999998</v>
      </c>
      <c r="C1538" s="19">
        <v>579792.5</v>
      </c>
      <c r="D1538" s="27" t="s">
        <v>424</v>
      </c>
      <c r="E1538" s="16"/>
      <c r="F1538" s="16" t="s">
        <v>32</v>
      </c>
      <c r="G1538" s="19" t="s">
        <v>56</v>
      </c>
      <c r="H1538" s="16" t="s">
        <v>278</v>
      </c>
      <c r="I1538" s="16" t="s">
        <v>32</v>
      </c>
      <c r="J1538" s="16" t="s">
        <v>32</v>
      </c>
      <c r="K1538" s="16" t="s">
        <v>32</v>
      </c>
      <c r="L1538" s="16" t="s">
        <v>32</v>
      </c>
      <c r="M1538" s="16" t="s">
        <v>32</v>
      </c>
      <c r="N1538" s="16" t="s">
        <v>32</v>
      </c>
      <c r="O1538" s="16" t="s">
        <v>32</v>
      </c>
      <c r="P1538" s="16" t="s">
        <v>32</v>
      </c>
      <c r="Q1538" s="16" t="s">
        <v>32</v>
      </c>
      <c r="R1538" s="16">
        <v>311.9461908832194</v>
      </c>
      <c r="S1538" s="16">
        <v>72.222883218740563</v>
      </c>
      <c r="T1538" s="31" t="s">
        <v>503</v>
      </c>
    </row>
    <row r="1539" spans="1:20" x14ac:dyDescent="0.25">
      <c r="A1539" s="16">
        <v>1536</v>
      </c>
      <c r="B1539" s="19">
        <v>6059261.9400000004</v>
      </c>
      <c r="C1539" s="19">
        <v>579944.89</v>
      </c>
      <c r="D1539" s="27" t="s">
        <v>424</v>
      </c>
      <c r="E1539" s="16"/>
      <c r="F1539" s="16" t="s">
        <v>32</v>
      </c>
      <c r="G1539" s="19" t="s">
        <v>56</v>
      </c>
      <c r="H1539" s="16" t="s">
        <v>278</v>
      </c>
      <c r="I1539" s="16" t="s">
        <v>32</v>
      </c>
      <c r="J1539" s="16" t="s">
        <v>32</v>
      </c>
      <c r="K1539" s="16" t="s">
        <v>32</v>
      </c>
      <c r="L1539" s="16" t="s">
        <v>32</v>
      </c>
      <c r="M1539" s="16" t="s">
        <v>32</v>
      </c>
      <c r="N1539" s="16" t="s">
        <v>32</v>
      </c>
      <c r="O1539" s="16" t="s">
        <v>32</v>
      </c>
      <c r="P1539" s="16" t="s">
        <v>32</v>
      </c>
      <c r="Q1539" s="16" t="s">
        <v>32</v>
      </c>
      <c r="R1539" s="16">
        <v>351.91082743765327</v>
      </c>
      <c r="S1539" s="16">
        <v>91.34070524723073</v>
      </c>
      <c r="T1539" s="31" t="s">
        <v>503</v>
      </c>
    </row>
    <row r="1540" spans="1:20" x14ac:dyDescent="0.25">
      <c r="A1540" s="16">
        <v>1537</v>
      </c>
      <c r="B1540" s="19">
        <v>6059253.21</v>
      </c>
      <c r="C1540" s="19">
        <v>580089.99</v>
      </c>
      <c r="D1540" s="27" t="s">
        <v>424</v>
      </c>
      <c r="E1540" s="16"/>
      <c r="F1540" s="16" t="s">
        <v>32</v>
      </c>
      <c r="G1540" s="19" t="s">
        <v>56</v>
      </c>
      <c r="H1540" s="16" t="s">
        <v>278</v>
      </c>
      <c r="I1540" s="16" t="s">
        <v>32</v>
      </c>
      <c r="J1540" s="16" t="s">
        <v>32</v>
      </c>
      <c r="K1540" s="16" t="s">
        <v>32</v>
      </c>
      <c r="L1540" s="16" t="s">
        <v>32</v>
      </c>
      <c r="M1540" s="16" t="s">
        <v>32</v>
      </c>
      <c r="N1540" s="16" t="s">
        <v>32</v>
      </c>
      <c r="O1540" s="16" t="s">
        <v>32</v>
      </c>
      <c r="P1540" s="16" t="s">
        <v>32</v>
      </c>
      <c r="Q1540" s="16" t="s">
        <v>32</v>
      </c>
      <c r="R1540" s="16">
        <v>518.78551342190883</v>
      </c>
      <c r="S1540" s="16">
        <v>202.37090173689759</v>
      </c>
      <c r="T1540" s="31" t="s">
        <v>503</v>
      </c>
    </row>
    <row r="1541" spans="1:20" x14ac:dyDescent="0.25">
      <c r="A1541" s="16">
        <v>1538</v>
      </c>
      <c r="B1541" s="19">
        <v>6059303.6900000004</v>
      </c>
      <c r="C1541" s="19">
        <v>580207.73</v>
      </c>
      <c r="D1541" s="27" t="s">
        <v>424</v>
      </c>
      <c r="E1541" s="16"/>
      <c r="F1541" s="16" t="s">
        <v>32</v>
      </c>
      <c r="G1541" s="19" t="s">
        <v>56</v>
      </c>
      <c r="H1541" s="16" t="s">
        <v>278</v>
      </c>
      <c r="I1541" s="16" t="s">
        <v>32</v>
      </c>
      <c r="J1541" s="16" t="s">
        <v>32</v>
      </c>
      <c r="K1541" s="16" t="s">
        <v>32</v>
      </c>
      <c r="L1541" s="16" t="s">
        <v>32</v>
      </c>
      <c r="M1541" s="16" t="s">
        <v>32</v>
      </c>
      <c r="N1541" s="16" t="s">
        <v>32</v>
      </c>
      <c r="O1541" s="16" t="s">
        <v>32</v>
      </c>
      <c r="P1541" s="16" t="s">
        <v>32</v>
      </c>
      <c r="Q1541" s="16" t="s">
        <v>32</v>
      </c>
      <c r="R1541" s="16">
        <v>449.93185515443628</v>
      </c>
      <c r="S1541" s="16">
        <v>166.14493634706989</v>
      </c>
      <c r="T1541" s="31" t="s">
        <v>503</v>
      </c>
    </row>
    <row r="1542" spans="1:20" x14ac:dyDescent="0.25">
      <c r="A1542" s="16">
        <v>1539</v>
      </c>
      <c r="B1542" s="19">
        <v>6059428.5</v>
      </c>
      <c r="C1542" s="19">
        <v>580280.99</v>
      </c>
      <c r="D1542" s="27" t="s">
        <v>424</v>
      </c>
      <c r="E1542" s="16"/>
      <c r="F1542" s="16" t="s">
        <v>32</v>
      </c>
      <c r="G1542" s="19" t="s">
        <v>56</v>
      </c>
      <c r="H1542" s="16" t="s">
        <v>278</v>
      </c>
      <c r="I1542" s="16" t="s">
        <v>32</v>
      </c>
      <c r="J1542" s="16" t="s">
        <v>32</v>
      </c>
      <c r="K1542" s="16" t="s">
        <v>32</v>
      </c>
      <c r="L1542" s="16" t="s">
        <v>32</v>
      </c>
      <c r="M1542" s="16" t="s">
        <v>32</v>
      </c>
      <c r="N1542" s="16" t="s">
        <v>32</v>
      </c>
      <c r="O1542" s="16" t="s">
        <v>32</v>
      </c>
      <c r="P1542" s="16" t="s">
        <v>32</v>
      </c>
      <c r="Q1542" s="16" t="s">
        <v>32</v>
      </c>
      <c r="R1542" s="16">
        <v>181.72099751488884</v>
      </c>
      <c r="S1542" s="16">
        <v>39.464969728788645</v>
      </c>
      <c r="T1542" s="31" t="s">
        <v>503</v>
      </c>
    </row>
    <row r="1543" spans="1:20" x14ac:dyDescent="0.25">
      <c r="A1543" s="16">
        <v>1540</v>
      </c>
      <c r="B1543" s="19">
        <v>6059477.2599999998</v>
      </c>
      <c r="C1543" s="19">
        <v>580423.84</v>
      </c>
      <c r="D1543" s="27" t="s">
        <v>424</v>
      </c>
      <c r="E1543" s="16"/>
      <c r="F1543" s="16" t="s">
        <v>32</v>
      </c>
      <c r="G1543" s="19" t="s">
        <v>56</v>
      </c>
      <c r="H1543" s="16" t="s">
        <v>278</v>
      </c>
      <c r="I1543" s="16" t="s">
        <v>32</v>
      </c>
      <c r="J1543" s="16" t="s">
        <v>32</v>
      </c>
      <c r="K1543" s="16" t="s">
        <v>32</v>
      </c>
      <c r="L1543" s="16" t="s">
        <v>32</v>
      </c>
      <c r="M1543" s="16" t="s">
        <v>32</v>
      </c>
      <c r="N1543" s="16" t="s">
        <v>32</v>
      </c>
      <c r="O1543" s="16" t="s">
        <v>32</v>
      </c>
      <c r="P1543" s="16" t="s">
        <v>32</v>
      </c>
      <c r="Q1543" s="16" t="s">
        <v>32</v>
      </c>
      <c r="R1543" s="16">
        <v>264.95912488071741</v>
      </c>
      <c r="S1543" s="16">
        <v>66.036820566777095</v>
      </c>
      <c r="T1543" s="31" t="s">
        <v>503</v>
      </c>
    </row>
    <row r="1544" spans="1:20" x14ac:dyDescent="0.25">
      <c r="A1544" s="16">
        <v>1541</v>
      </c>
      <c r="B1544" s="19">
        <v>6059461.2199999997</v>
      </c>
      <c r="C1544" s="19">
        <v>580567.13</v>
      </c>
      <c r="D1544" s="27" t="s">
        <v>424</v>
      </c>
      <c r="E1544" s="16"/>
      <c r="F1544" s="16" t="s">
        <v>32</v>
      </c>
      <c r="G1544" s="19" t="s">
        <v>56</v>
      </c>
      <c r="H1544" s="16" t="s">
        <v>278</v>
      </c>
      <c r="I1544" s="16" t="s">
        <v>32</v>
      </c>
      <c r="J1544" s="16" t="s">
        <v>32</v>
      </c>
      <c r="K1544" s="16" t="s">
        <v>32</v>
      </c>
      <c r="L1544" s="16" t="s">
        <v>32</v>
      </c>
      <c r="M1544" s="16" t="s">
        <v>32</v>
      </c>
      <c r="N1544" s="16" t="s">
        <v>32</v>
      </c>
      <c r="O1544" s="16" t="s">
        <v>32</v>
      </c>
      <c r="P1544" s="16" t="s">
        <v>32</v>
      </c>
      <c r="Q1544" s="16" t="s">
        <v>32</v>
      </c>
      <c r="R1544" s="16">
        <v>467.81359705326423</v>
      </c>
      <c r="S1544" s="16">
        <v>182.42374983085855</v>
      </c>
      <c r="T1544" s="31" t="s">
        <v>503</v>
      </c>
    </row>
    <row r="1545" spans="1:20" x14ac:dyDescent="0.25">
      <c r="A1545" s="16">
        <v>1542</v>
      </c>
      <c r="B1545" s="19">
        <v>6059510.3200000003</v>
      </c>
      <c r="C1545" s="19">
        <v>580707.17000000004</v>
      </c>
      <c r="D1545" s="27" t="s">
        <v>424</v>
      </c>
      <c r="E1545" s="16"/>
      <c r="F1545" s="16" t="s">
        <v>32</v>
      </c>
      <c r="G1545" s="19" t="s">
        <v>56</v>
      </c>
      <c r="H1545" s="16" t="s">
        <v>278</v>
      </c>
      <c r="I1545" s="16" t="s">
        <v>32</v>
      </c>
      <c r="J1545" s="16" t="s">
        <v>32</v>
      </c>
      <c r="K1545" s="16" t="s">
        <v>32</v>
      </c>
      <c r="L1545" s="16" t="s">
        <v>32</v>
      </c>
      <c r="M1545" s="16" t="s">
        <v>32</v>
      </c>
      <c r="N1545" s="16" t="s">
        <v>32</v>
      </c>
      <c r="O1545" s="16" t="s">
        <v>32</v>
      </c>
      <c r="P1545" s="16" t="s">
        <v>32</v>
      </c>
      <c r="Q1545" s="16" t="s">
        <v>32</v>
      </c>
      <c r="R1545" s="16">
        <v>261.99039519017714</v>
      </c>
      <c r="S1545" s="16">
        <v>65.063869012327217</v>
      </c>
      <c r="T1545" s="31" t="s">
        <v>503</v>
      </c>
    </row>
    <row r="1546" spans="1:20" x14ac:dyDescent="0.25">
      <c r="A1546" s="16">
        <v>1543</v>
      </c>
      <c r="B1546" s="19">
        <v>6059530.5199999996</v>
      </c>
      <c r="C1546" s="19">
        <v>580741.27</v>
      </c>
      <c r="D1546" s="27" t="s">
        <v>424</v>
      </c>
      <c r="E1546" s="16"/>
      <c r="F1546" s="16" t="s">
        <v>32</v>
      </c>
      <c r="G1546" s="19" t="s">
        <v>56</v>
      </c>
      <c r="H1546" s="16" t="s">
        <v>443</v>
      </c>
      <c r="I1546" s="16" t="s">
        <v>32</v>
      </c>
      <c r="J1546" s="16" t="s">
        <v>32</v>
      </c>
      <c r="K1546" s="16" t="s">
        <v>32</v>
      </c>
      <c r="L1546" s="16" t="s">
        <v>32</v>
      </c>
      <c r="M1546" s="16" t="s">
        <v>32</v>
      </c>
      <c r="N1546" s="16" t="s">
        <v>32</v>
      </c>
      <c r="O1546" s="16" t="s">
        <v>32</v>
      </c>
      <c r="P1546" s="16" t="s">
        <v>32</v>
      </c>
      <c r="Q1546" s="16" t="s">
        <v>32</v>
      </c>
      <c r="R1546" s="16">
        <v>284.07244278477782</v>
      </c>
      <c r="S1546" s="16">
        <v>78.419485215911493</v>
      </c>
      <c r="T1546" s="31" t="s">
        <v>503</v>
      </c>
    </row>
    <row r="1547" spans="1:20" x14ac:dyDescent="0.25">
      <c r="A1547" s="16">
        <v>1544</v>
      </c>
      <c r="B1547" s="19">
        <v>6059475.1399999997</v>
      </c>
      <c r="C1547" s="19">
        <v>580592.68000000005</v>
      </c>
      <c r="D1547" s="27" t="s">
        <v>424</v>
      </c>
      <c r="E1547" s="16"/>
      <c r="F1547" s="16" t="s">
        <v>32</v>
      </c>
      <c r="G1547" s="19" t="s">
        <v>56</v>
      </c>
      <c r="H1547" s="16" t="s">
        <v>443</v>
      </c>
      <c r="I1547" s="16" t="s">
        <v>32</v>
      </c>
      <c r="J1547" s="16" t="s">
        <v>32</v>
      </c>
      <c r="K1547" s="16" t="s">
        <v>32</v>
      </c>
      <c r="L1547" s="16" t="s">
        <v>32</v>
      </c>
      <c r="M1547" s="16" t="s">
        <v>32</v>
      </c>
      <c r="N1547" s="16" t="s">
        <v>32</v>
      </c>
      <c r="O1547" s="16" t="s">
        <v>32</v>
      </c>
      <c r="P1547" s="16" t="s">
        <v>32</v>
      </c>
      <c r="Q1547" s="16" t="s">
        <v>32</v>
      </c>
      <c r="R1547" s="16">
        <v>239.01528274068497</v>
      </c>
      <c r="S1547" s="16">
        <v>65.943416294405438</v>
      </c>
      <c r="T1547" s="31" t="s">
        <v>503</v>
      </c>
    </row>
    <row r="1548" spans="1:20" x14ac:dyDescent="0.25">
      <c r="A1548" s="16">
        <v>1545</v>
      </c>
      <c r="B1548" s="19">
        <v>6059463.8499999996</v>
      </c>
      <c r="C1548" s="19">
        <v>580452.23</v>
      </c>
      <c r="D1548" s="27" t="s">
        <v>424</v>
      </c>
      <c r="E1548" s="16"/>
      <c r="F1548" s="16" t="s">
        <v>32</v>
      </c>
      <c r="G1548" s="19" t="s">
        <v>56</v>
      </c>
      <c r="H1548" s="16" t="s">
        <v>443</v>
      </c>
      <c r="I1548" s="16" t="s">
        <v>32</v>
      </c>
      <c r="J1548" s="16" t="s">
        <v>32</v>
      </c>
      <c r="K1548" s="16" t="s">
        <v>32</v>
      </c>
      <c r="L1548" s="16" t="s">
        <v>32</v>
      </c>
      <c r="M1548" s="16" t="s">
        <v>32</v>
      </c>
      <c r="N1548" s="16" t="s">
        <v>32</v>
      </c>
      <c r="O1548" s="16" t="s">
        <v>32</v>
      </c>
      <c r="P1548" s="16" t="s">
        <v>32</v>
      </c>
      <c r="Q1548" s="16" t="s">
        <v>32</v>
      </c>
      <c r="R1548" s="16">
        <v>228.04234398243591</v>
      </c>
      <c r="S1548" s="16">
        <v>59.310125804818263</v>
      </c>
      <c r="T1548" s="31" t="s">
        <v>503</v>
      </c>
    </row>
    <row r="1549" spans="1:20" x14ac:dyDescent="0.25">
      <c r="A1549" s="16">
        <v>1546</v>
      </c>
      <c r="B1549" s="19">
        <v>6059448.8899999997</v>
      </c>
      <c r="C1549" s="19">
        <v>580319.15</v>
      </c>
      <c r="D1549" s="27" t="s">
        <v>424</v>
      </c>
      <c r="E1549" s="16"/>
      <c r="F1549" s="16" t="s">
        <v>32</v>
      </c>
      <c r="G1549" s="19" t="s">
        <v>56</v>
      </c>
      <c r="H1549" s="16" t="s">
        <v>443</v>
      </c>
      <c r="I1549" s="16" t="s">
        <v>32</v>
      </c>
      <c r="J1549" s="16" t="s">
        <v>32</v>
      </c>
      <c r="K1549" s="16" t="s">
        <v>32</v>
      </c>
      <c r="L1549" s="16" t="s">
        <v>32</v>
      </c>
      <c r="M1549" s="16" t="s">
        <v>32</v>
      </c>
      <c r="N1549" s="16" t="s">
        <v>32</v>
      </c>
      <c r="O1549" s="16" t="s">
        <v>32</v>
      </c>
      <c r="P1549" s="16" t="s">
        <v>32</v>
      </c>
      <c r="Q1549" s="16" t="s">
        <v>32</v>
      </c>
      <c r="R1549" s="16">
        <v>271.67994038924485</v>
      </c>
      <c r="S1549" s="16">
        <v>68.457938340046297</v>
      </c>
      <c r="T1549" s="31" t="s">
        <v>503</v>
      </c>
    </row>
    <row r="1550" spans="1:20" x14ac:dyDescent="0.25">
      <c r="A1550" s="16">
        <v>1547</v>
      </c>
      <c r="B1550" s="19">
        <v>6059345.2300000004</v>
      </c>
      <c r="C1550" s="19">
        <v>580226.92000000004</v>
      </c>
      <c r="D1550" s="27" t="s">
        <v>424</v>
      </c>
      <c r="E1550" s="16"/>
      <c r="F1550" s="16" t="s">
        <v>32</v>
      </c>
      <c r="G1550" s="19" t="s">
        <v>56</v>
      </c>
      <c r="H1550" s="16" t="s">
        <v>443</v>
      </c>
      <c r="I1550" s="16" t="s">
        <v>32</v>
      </c>
      <c r="J1550" s="16" t="s">
        <v>32</v>
      </c>
      <c r="K1550" s="16" t="s">
        <v>32</v>
      </c>
      <c r="L1550" s="16" t="s">
        <v>32</v>
      </c>
      <c r="M1550" s="16" t="s">
        <v>32</v>
      </c>
      <c r="N1550" s="16" t="s">
        <v>32</v>
      </c>
      <c r="O1550" s="16" t="s">
        <v>32</v>
      </c>
      <c r="P1550" s="16" t="s">
        <v>32</v>
      </c>
      <c r="Q1550" s="16" t="s">
        <v>32</v>
      </c>
      <c r="R1550" s="16">
        <v>293.33967324712148</v>
      </c>
      <c r="S1550" s="16">
        <v>82.480783927284676</v>
      </c>
      <c r="T1550" s="31" t="s">
        <v>503</v>
      </c>
    </row>
    <row r="1551" spans="1:20" x14ac:dyDescent="0.25">
      <c r="A1551" s="16">
        <v>1548</v>
      </c>
      <c r="B1551" s="19">
        <v>6059257.29</v>
      </c>
      <c r="C1551" s="19">
        <v>580123.68999999994</v>
      </c>
      <c r="D1551" s="27" t="s">
        <v>424</v>
      </c>
      <c r="E1551" s="16"/>
      <c r="F1551" s="16" t="s">
        <v>32</v>
      </c>
      <c r="G1551" s="19" t="s">
        <v>56</v>
      </c>
      <c r="H1551" s="16" t="s">
        <v>443</v>
      </c>
      <c r="I1551" s="16" t="s">
        <v>32</v>
      </c>
      <c r="J1551" s="16" t="s">
        <v>32</v>
      </c>
      <c r="K1551" s="16" t="s">
        <v>32</v>
      </c>
      <c r="L1551" s="16" t="s">
        <v>32</v>
      </c>
      <c r="M1551" s="16" t="s">
        <v>32</v>
      </c>
      <c r="N1551" s="16" t="s">
        <v>32</v>
      </c>
      <c r="O1551" s="16" t="s">
        <v>32</v>
      </c>
      <c r="P1551" s="16" t="s">
        <v>32</v>
      </c>
      <c r="Q1551" s="16" t="s">
        <v>32</v>
      </c>
      <c r="R1551" s="16">
        <v>540.28570889289722</v>
      </c>
      <c r="S1551" s="16">
        <v>168.04935120187193</v>
      </c>
      <c r="T1551" s="31" t="s">
        <v>503</v>
      </c>
    </row>
    <row r="1552" spans="1:20" x14ac:dyDescent="0.25">
      <c r="A1552" s="16">
        <v>1549</v>
      </c>
      <c r="B1552" s="19">
        <v>6059264.0499999998</v>
      </c>
      <c r="C1552" s="19">
        <v>579972.91</v>
      </c>
      <c r="D1552" s="27" t="s">
        <v>424</v>
      </c>
      <c r="E1552" s="16"/>
      <c r="F1552" s="16" t="s">
        <v>32</v>
      </c>
      <c r="G1552" s="19" t="s">
        <v>56</v>
      </c>
      <c r="H1552" s="16" t="s">
        <v>443</v>
      </c>
      <c r="I1552" s="16" t="s">
        <v>32</v>
      </c>
      <c r="J1552" s="16" t="s">
        <v>32</v>
      </c>
      <c r="K1552" s="16" t="s">
        <v>32</v>
      </c>
      <c r="L1552" s="16" t="s">
        <v>32</v>
      </c>
      <c r="M1552" s="16" t="s">
        <v>32</v>
      </c>
      <c r="N1552" s="16" t="s">
        <v>32</v>
      </c>
      <c r="O1552" s="16" t="s">
        <v>32</v>
      </c>
      <c r="P1552" s="16" t="s">
        <v>32</v>
      </c>
      <c r="Q1552" s="16" t="s">
        <v>32</v>
      </c>
      <c r="R1552" s="16">
        <v>500.56888272506194</v>
      </c>
      <c r="S1552" s="16">
        <v>155.72663730819306</v>
      </c>
      <c r="T1552" s="31" t="s">
        <v>503</v>
      </c>
    </row>
    <row r="1553" spans="1:20" x14ac:dyDescent="0.25">
      <c r="A1553" s="16">
        <v>1550</v>
      </c>
      <c r="B1553" s="19">
        <v>6059271.9900000002</v>
      </c>
      <c r="C1553" s="19">
        <v>579825.64</v>
      </c>
      <c r="D1553" s="27" t="s">
        <v>424</v>
      </c>
      <c r="E1553" s="16"/>
      <c r="F1553" s="16" t="s">
        <v>32</v>
      </c>
      <c r="G1553" s="19" t="s">
        <v>56</v>
      </c>
      <c r="H1553" s="16" t="s">
        <v>443</v>
      </c>
      <c r="I1553" s="16" t="s">
        <v>32</v>
      </c>
      <c r="J1553" s="16" t="s">
        <v>32</v>
      </c>
      <c r="K1553" s="16" t="s">
        <v>32</v>
      </c>
      <c r="L1553" s="16" t="s">
        <v>32</v>
      </c>
      <c r="M1553" s="16" t="s">
        <v>32</v>
      </c>
      <c r="N1553" s="16" t="s">
        <v>32</v>
      </c>
      <c r="O1553" s="16" t="s">
        <v>32</v>
      </c>
      <c r="P1553" s="16" t="s">
        <v>32</v>
      </c>
      <c r="Q1553" s="16" t="s">
        <v>32</v>
      </c>
      <c r="R1553" s="16">
        <v>369.08406451119725</v>
      </c>
      <c r="S1553" s="16">
        <v>107.42395235056371</v>
      </c>
      <c r="T1553" s="31" t="s">
        <v>503</v>
      </c>
    </row>
    <row r="1554" spans="1:20" x14ac:dyDescent="0.25">
      <c r="A1554" s="16">
        <v>1551</v>
      </c>
      <c r="B1554" s="19">
        <v>6059285.9400000004</v>
      </c>
      <c r="C1554" s="19">
        <v>579741.62</v>
      </c>
      <c r="D1554" s="27" t="s">
        <v>424</v>
      </c>
      <c r="E1554" s="16"/>
      <c r="F1554" s="16" t="s">
        <v>32</v>
      </c>
      <c r="G1554" s="19" t="s">
        <v>56</v>
      </c>
      <c r="H1554" s="16" t="s">
        <v>443</v>
      </c>
      <c r="I1554" s="16" t="s">
        <v>32</v>
      </c>
      <c r="J1554" s="16" t="s">
        <v>32</v>
      </c>
      <c r="K1554" s="16" t="s">
        <v>32</v>
      </c>
      <c r="L1554" s="16" t="s">
        <v>32</v>
      </c>
      <c r="M1554" s="16" t="s">
        <v>32</v>
      </c>
      <c r="N1554" s="16" t="s">
        <v>32</v>
      </c>
      <c r="O1554" s="16" t="s">
        <v>32</v>
      </c>
      <c r="P1554" s="16" t="s">
        <v>32</v>
      </c>
      <c r="Q1554" s="16" t="s">
        <v>32</v>
      </c>
      <c r="R1554" s="16">
        <v>267.2078426050598</v>
      </c>
      <c r="S1554" s="16">
        <v>77.015180632552045</v>
      </c>
      <c r="T1554" s="31" t="s">
        <v>503</v>
      </c>
    </row>
    <row r="1555" spans="1:20" x14ac:dyDescent="0.25">
      <c r="A1555" s="16">
        <v>1552</v>
      </c>
      <c r="B1555" s="19">
        <v>6059525.8099999996</v>
      </c>
      <c r="C1555" s="19">
        <v>580686.99</v>
      </c>
      <c r="D1555" s="27" t="s">
        <v>424</v>
      </c>
      <c r="E1555" s="16"/>
      <c r="F1555" s="16" t="s">
        <v>32</v>
      </c>
      <c r="G1555" s="19" t="s">
        <v>56</v>
      </c>
      <c r="H1555" s="16" t="s">
        <v>445</v>
      </c>
      <c r="I1555" s="16" t="s">
        <v>32</v>
      </c>
      <c r="J1555" s="16" t="s">
        <v>32</v>
      </c>
      <c r="K1555" s="16" t="s">
        <v>32</v>
      </c>
      <c r="L1555" s="16" t="s">
        <v>32</v>
      </c>
      <c r="M1555" s="16" t="s">
        <v>32</v>
      </c>
      <c r="N1555" s="16" t="s">
        <v>32</v>
      </c>
      <c r="O1555" s="16" t="s">
        <v>32</v>
      </c>
      <c r="P1555" s="16" t="s">
        <v>32</v>
      </c>
      <c r="Q1555" s="16" t="s">
        <v>32</v>
      </c>
      <c r="R1555" s="16">
        <v>116.43357509727286</v>
      </c>
      <c r="S1555" s="16">
        <v>47.809146803275972</v>
      </c>
      <c r="T1555" s="31" t="s">
        <v>504</v>
      </c>
    </row>
    <row r="1556" spans="1:20" x14ac:dyDescent="0.25">
      <c r="A1556" s="16">
        <v>1553</v>
      </c>
      <c r="B1556" s="19">
        <v>6059550.0099999998</v>
      </c>
      <c r="C1556" s="19">
        <v>580676.26</v>
      </c>
      <c r="D1556" s="27" t="s">
        <v>424</v>
      </c>
      <c r="E1556" s="16"/>
      <c r="F1556" s="16" t="s">
        <v>32</v>
      </c>
      <c r="G1556" s="19" t="s">
        <v>56</v>
      </c>
      <c r="H1556" s="16" t="s">
        <v>445</v>
      </c>
      <c r="I1556" s="16" t="s">
        <v>32</v>
      </c>
      <c r="J1556" s="16" t="s">
        <v>32</v>
      </c>
      <c r="K1556" s="16" t="s">
        <v>32</v>
      </c>
      <c r="L1556" s="16" t="s">
        <v>32</v>
      </c>
      <c r="M1556" s="16" t="s">
        <v>32</v>
      </c>
      <c r="N1556" s="16" t="s">
        <v>32</v>
      </c>
      <c r="O1556" s="16" t="s">
        <v>32</v>
      </c>
      <c r="P1556" s="16" t="s">
        <v>32</v>
      </c>
      <c r="Q1556" s="16" t="s">
        <v>32</v>
      </c>
      <c r="R1556" s="16">
        <v>147.10075643592606</v>
      </c>
      <c r="S1556" s="16">
        <v>53.306962474453123</v>
      </c>
      <c r="T1556" s="31" t="s">
        <v>504</v>
      </c>
    </row>
    <row r="1557" spans="1:20" x14ac:dyDescent="0.25">
      <c r="A1557" s="16">
        <v>1554</v>
      </c>
      <c r="B1557" s="19">
        <v>6059572.4699999997</v>
      </c>
      <c r="C1557" s="19">
        <v>580664.55000000005</v>
      </c>
      <c r="D1557" s="27" t="s">
        <v>424</v>
      </c>
      <c r="E1557" s="16"/>
      <c r="F1557" s="16" t="s">
        <v>32</v>
      </c>
      <c r="G1557" s="19" t="s">
        <v>56</v>
      </c>
      <c r="H1557" s="16" t="s">
        <v>445</v>
      </c>
      <c r="I1557" s="16" t="s">
        <v>32</v>
      </c>
      <c r="J1557" s="16" t="s">
        <v>32</v>
      </c>
      <c r="K1557" s="16" t="s">
        <v>32</v>
      </c>
      <c r="L1557" s="16" t="s">
        <v>32</v>
      </c>
      <c r="M1557" s="16" t="s">
        <v>32</v>
      </c>
      <c r="N1557" s="16" t="s">
        <v>32</v>
      </c>
      <c r="O1557" s="16" t="s">
        <v>32</v>
      </c>
      <c r="P1557" s="16" t="s">
        <v>32</v>
      </c>
      <c r="Q1557" s="16" t="s">
        <v>32</v>
      </c>
      <c r="R1557" s="16">
        <v>176.58407963712284</v>
      </c>
      <c r="S1557" s="16">
        <v>53.968895220132701</v>
      </c>
      <c r="T1557" s="31" t="s">
        <v>504</v>
      </c>
    </row>
    <row r="1558" spans="1:20" x14ac:dyDescent="0.25">
      <c r="A1558" s="16">
        <v>1555</v>
      </c>
      <c r="B1558" s="19">
        <v>6059559.9000000004</v>
      </c>
      <c r="C1558" s="19">
        <v>580666.43999999994</v>
      </c>
      <c r="D1558" s="27" t="s">
        <v>424</v>
      </c>
      <c r="E1558" s="16"/>
      <c r="F1558" s="16" t="s">
        <v>32</v>
      </c>
      <c r="G1558" s="19" t="s">
        <v>56</v>
      </c>
      <c r="H1558" s="16" t="s">
        <v>465</v>
      </c>
      <c r="I1558" s="16" t="s">
        <v>32</v>
      </c>
      <c r="J1558" s="16" t="s">
        <v>32</v>
      </c>
      <c r="K1558" s="16" t="s">
        <v>32</v>
      </c>
      <c r="L1558" s="16" t="s">
        <v>32</v>
      </c>
      <c r="M1558" s="16" t="s">
        <v>32</v>
      </c>
      <c r="N1558" s="16" t="s">
        <v>32</v>
      </c>
      <c r="O1558" s="16" t="s">
        <v>32</v>
      </c>
      <c r="P1558" s="16" t="s">
        <v>32</v>
      </c>
      <c r="Q1558" s="16" t="s">
        <v>32</v>
      </c>
      <c r="R1558" s="16">
        <v>180.46445779840008</v>
      </c>
      <c r="S1558" s="16">
        <v>64.766548463356997</v>
      </c>
      <c r="T1558" s="31" t="s">
        <v>504</v>
      </c>
    </row>
    <row r="1559" spans="1:20" x14ac:dyDescent="0.25">
      <c r="A1559" s="16">
        <v>1556</v>
      </c>
      <c r="B1559" s="19">
        <v>6059531.7400000002</v>
      </c>
      <c r="C1559" s="19">
        <v>580677.93999999994</v>
      </c>
      <c r="D1559" s="27" t="s">
        <v>424</v>
      </c>
      <c r="E1559" s="16"/>
      <c r="F1559" s="16" t="s">
        <v>32</v>
      </c>
      <c r="G1559" s="19" t="s">
        <v>56</v>
      </c>
      <c r="H1559" s="16" t="s">
        <v>465</v>
      </c>
      <c r="I1559" s="16" t="s">
        <v>32</v>
      </c>
      <c r="J1559" s="16" t="s">
        <v>32</v>
      </c>
      <c r="K1559" s="16" t="s">
        <v>32</v>
      </c>
      <c r="L1559" s="16" t="s">
        <v>32</v>
      </c>
      <c r="M1559" s="16" t="s">
        <v>32</v>
      </c>
      <c r="N1559" s="16" t="s">
        <v>32</v>
      </c>
      <c r="O1559" s="16" t="s">
        <v>32</v>
      </c>
      <c r="P1559" s="16" t="s">
        <v>32</v>
      </c>
      <c r="Q1559" s="16" t="s">
        <v>32</v>
      </c>
      <c r="R1559" s="16">
        <v>147.97866147747166</v>
      </c>
      <c r="S1559" s="16">
        <v>53.125</v>
      </c>
      <c r="T1559" s="31" t="s">
        <v>504</v>
      </c>
    </row>
    <row r="1560" spans="1:20" x14ac:dyDescent="0.25">
      <c r="A1560" s="16">
        <v>1557</v>
      </c>
      <c r="B1560" s="19">
        <v>6059508.5199999996</v>
      </c>
      <c r="C1560" s="19">
        <v>580687.04</v>
      </c>
      <c r="D1560" s="27" t="s">
        <v>424</v>
      </c>
      <c r="E1560" s="16"/>
      <c r="F1560" s="16" t="s">
        <v>32</v>
      </c>
      <c r="G1560" s="19" t="s">
        <v>56</v>
      </c>
      <c r="H1560" s="16" t="s">
        <v>465</v>
      </c>
      <c r="I1560" s="16" t="s">
        <v>32</v>
      </c>
      <c r="J1560" s="16" t="s">
        <v>32</v>
      </c>
      <c r="K1560" s="16" t="s">
        <v>32</v>
      </c>
      <c r="L1560" s="16" t="s">
        <v>32</v>
      </c>
      <c r="M1560" s="16" t="s">
        <v>32</v>
      </c>
      <c r="N1560" s="16" t="s">
        <v>32</v>
      </c>
      <c r="O1560" s="16" t="s">
        <v>32</v>
      </c>
      <c r="P1560" s="16" t="s">
        <v>32</v>
      </c>
      <c r="Q1560" s="16" t="s">
        <v>32</v>
      </c>
      <c r="R1560" s="16">
        <v>128.64476600805327</v>
      </c>
      <c r="S1560" s="16">
        <v>48.958333333333336</v>
      </c>
      <c r="T1560" s="31" t="s">
        <v>504</v>
      </c>
    </row>
    <row r="1561" spans="1:20" x14ac:dyDescent="0.25">
      <c r="A1561" s="16">
        <v>1558</v>
      </c>
      <c r="B1561" s="19">
        <v>6064493.0199999996</v>
      </c>
      <c r="C1561" s="19">
        <v>574810.46</v>
      </c>
      <c r="D1561" s="27" t="s">
        <v>424</v>
      </c>
      <c r="E1561" s="16"/>
      <c r="F1561" s="16" t="s">
        <v>32</v>
      </c>
      <c r="G1561" s="19" t="s">
        <v>56</v>
      </c>
      <c r="H1561" s="16" t="s">
        <v>505</v>
      </c>
      <c r="I1561" s="16" t="s">
        <v>32</v>
      </c>
      <c r="J1561" s="16" t="s">
        <v>32</v>
      </c>
      <c r="K1561" s="16" t="s">
        <v>32</v>
      </c>
      <c r="L1561" s="16" t="s">
        <v>32</v>
      </c>
      <c r="M1561" s="16" t="s">
        <v>32</v>
      </c>
      <c r="N1561" s="16" t="s">
        <v>32</v>
      </c>
      <c r="O1561" s="16" t="s">
        <v>32</v>
      </c>
      <c r="P1561" s="16" t="s">
        <v>32</v>
      </c>
      <c r="Q1561" s="16" t="s">
        <v>32</v>
      </c>
      <c r="R1561" s="16">
        <v>-179.87587094519128</v>
      </c>
      <c r="S1561" s="16">
        <v>217.99143265111852</v>
      </c>
      <c r="T1561" s="31" t="s">
        <v>506</v>
      </c>
    </row>
    <row r="1562" spans="1:20" x14ac:dyDescent="0.25">
      <c r="A1562" s="16">
        <v>1559</v>
      </c>
      <c r="B1562" s="19">
        <v>6064640.5199999996</v>
      </c>
      <c r="C1562" s="19">
        <v>574780.26</v>
      </c>
      <c r="D1562" s="27" t="s">
        <v>424</v>
      </c>
      <c r="E1562" s="16"/>
      <c r="F1562" s="16" t="s">
        <v>32</v>
      </c>
      <c r="G1562" s="19" t="s">
        <v>56</v>
      </c>
      <c r="H1562" s="16" t="s">
        <v>505</v>
      </c>
      <c r="I1562" s="16" t="s">
        <v>32</v>
      </c>
      <c r="J1562" s="16" t="s">
        <v>32</v>
      </c>
      <c r="K1562" s="16" t="s">
        <v>32</v>
      </c>
      <c r="L1562" s="16" t="s">
        <v>32</v>
      </c>
      <c r="M1562" s="16" t="s">
        <v>32</v>
      </c>
      <c r="N1562" s="16" t="s">
        <v>32</v>
      </c>
      <c r="O1562" s="16" t="s">
        <v>32</v>
      </c>
      <c r="P1562" s="16" t="s">
        <v>32</v>
      </c>
      <c r="Q1562" s="16" t="s">
        <v>32</v>
      </c>
      <c r="R1562" s="16">
        <v>-171.74694887913441</v>
      </c>
      <c r="S1562" s="16">
        <v>188.21545833703081</v>
      </c>
      <c r="T1562" s="31" t="s">
        <v>506</v>
      </c>
    </row>
    <row r="1563" spans="1:20" x14ac:dyDescent="0.25">
      <c r="A1563" s="16">
        <v>1560</v>
      </c>
      <c r="B1563" s="19">
        <v>6064786.0499999998</v>
      </c>
      <c r="C1563" s="19">
        <v>574752.03</v>
      </c>
      <c r="D1563" s="27" t="s">
        <v>424</v>
      </c>
      <c r="E1563" s="16"/>
      <c r="F1563" s="16" t="s">
        <v>32</v>
      </c>
      <c r="G1563" s="19" t="s">
        <v>56</v>
      </c>
      <c r="H1563" s="16" t="s">
        <v>505</v>
      </c>
      <c r="I1563" s="16" t="s">
        <v>32</v>
      </c>
      <c r="J1563" s="16" t="s">
        <v>32</v>
      </c>
      <c r="K1563" s="16" t="s">
        <v>32</v>
      </c>
      <c r="L1563" s="16" t="s">
        <v>32</v>
      </c>
      <c r="M1563" s="16" t="s">
        <v>32</v>
      </c>
      <c r="N1563" s="16" t="s">
        <v>32</v>
      </c>
      <c r="O1563" s="16" t="s">
        <v>32</v>
      </c>
      <c r="P1563" s="16" t="s">
        <v>32</v>
      </c>
      <c r="Q1563" s="16" t="s">
        <v>32</v>
      </c>
      <c r="R1563" s="16">
        <v>-171.74694887913441</v>
      </c>
      <c r="S1563" s="16">
        <v>205.3259545494881</v>
      </c>
      <c r="T1563" s="31" t="s">
        <v>506</v>
      </c>
    </row>
    <row r="1564" spans="1:20" x14ac:dyDescent="0.25">
      <c r="A1564" s="16">
        <v>1561</v>
      </c>
      <c r="B1564" s="19">
        <v>6064929.8300000001</v>
      </c>
      <c r="C1564" s="19">
        <v>574722.74</v>
      </c>
      <c r="D1564" s="27" t="s">
        <v>424</v>
      </c>
      <c r="E1564" s="16"/>
      <c r="F1564" s="16" t="s">
        <v>32</v>
      </c>
      <c r="G1564" s="19" t="s">
        <v>56</v>
      </c>
      <c r="H1564" s="16" t="s">
        <v>505</v>
      </c>
      <c r="I1564" s="16" t="s">
        <v>32</v>
      </c>
      <c r="J1564" s="16" t="s">
        <v>32</v>
      </c>
      <c r="K1564" s="16" t="s">
        <v>32</v>
      </c>
      <c r="L1564" s="16" t="s">
        <v>32</v>
      </c>
      <c r="M1564" s="16" t="s">
        <v>32</v>
      </c>
      <c r="N1564" s="16" t="s">
        <v>32</v>
      </c>
      <c r="O1564" s="16" t="s">
        <v>32</v>
      </c>
      <c r="P1564" s="16" t="s">
        <v>32</v>
      </c>
      <c r="Q1564" s="16" t="s">
        <v>32</v>
      </c>
      <c r="R1564" s="16">
        <v>-185.50872702906992</v>
      </c>
      <c r="S1564" s="16">
        <v>202.76059019514517</v>
      </c>
      <c r="T1564" s="31" t="s">
        <v>506</v>
      </c>
    </row>
    <row r="1565" spans="1:20" x14ac:dyDescent="0.25">
      <c r="A1565" s="16">
        <v>1562</v>
      </c>
      <c r="B1565" s="19">
        <v>6065075.8399999999</v>
      </c>
      <c r="C1565" s="19">
        <v>574692.88</v>
      </c>
      <c r="D1565" s="27" t="s">
        <v>424</v>
      </c>
      <c r="E1565" s="16"/>
      <c r="F1565" s="16" t="s">
        <v>32</v>
      </c>
      <c r="G1565" s="19" t="s">
        <v>56</v>
      </c>
      <c r="H1565" s="16" t="s">
        <v>505</v>
      </c>
      <c r="I1565" s="16" t="s">
        <v>32</v>
      </c>
      <c r="J1565" s="16" t="s">
        <v>32</v>
      </c>
      <c r="K1565" s="16" t="s">
        <v>32</v>
      </c>
      <c r="L1565" s="16" t="s">
        <v>32</v>
      </c>
      <c r="M1565" s="16" t="s">
        <v>32</v>
      </c>
      <c r="N1565" s="16" t="s">
        <v>32</v>
      </c>
      <c r="O1565" s="16" t="s">
        <v>32</v>
      </c>
      <c r="P1565" s="16" t="s">
        <v>32</v>
      </c>
      <c r="Q1565" s="16" t="s">
        <v>32</v>
      </c>
      <c r="R1565" s="16">
        <v>-199.49645590327404</v>
      </c>
      <c r="S1565" s="16">
        <v>260.45977567851736</v>
      </c>
      <c r="T1565" s="31" t="s">
        <v>506</v>
      </c>
    </row>
    <row r="1566" spans="1:20" x14ac:dyDescent="0.25">
      <c r="A1566" s="16">
        <v>1563</v>
      </c>
      <c r="B1566" s="19">
        <v>6065224.8300000001</v>
      </c>
      <c r="C1566" s="19">
        <v>574665.04</v>
      </c>
      <c r="D1566" s="27" t="s">
        <v>424</v>
      </c>
      <c r="E1566" s="16"/>
      <c r="F1566" s="16" t="s">
        <v>32</v>
      </c>
      <c r="G1566" s="19" t="s">
        <v>56</v>
      </c>
      <c r="H1566" s="16" t="s">
        <v>505</v>
      </c>
      <c r="I1566" s="16" t="s">
        <v>32</v>
      </c>
      <c r="J1566" s="16" t="s">
        <v>32</v>
      </c>
      <c r="K1566" s="16" t="s">
        <v>32</v>
      </c>
      <c r="L1566" s="16" t="s">
        <v>32</v>
      </c>
      <c r="M1566" s="16" t="s">
        <v>32</v>
      </c>
      <c r="N1566" s="16" t="s">
        <v>32</v>
      </c>
      <c r="O1566" s="16" t="s">
        <v>32</v>
      </c>
      <c r="P1566" s="16" t="s">
        <v>32</v>
      </c>
      <c r="Q1566" s="16" t="s">
        <v>32</v>
      </c>
      <c r="R1566" s="16">
        <v>-167.99701549749392</v>
      </c>
      <c r="S1566" s="16">
        <v>214.83178577863114</v>
      </c>
      <c r="T1566" s="31" t="s">
        <v>506</v>
      </c>
    </row>
    <row r="1567" spans="1:20" x14ac:dyDescent="0.25">
      <c r="A1567" s="16">
        <v>1564</v>
      </c>
      <c r="B1567" s="19">
        <v>6065373.9900000002</v>
      </c>
      <c r="C1567" s="19">
        <v>574636.96</v>
      </c>
      <c r="D1567" s="27" t="s">
        <v>424</v>
      </c>
      <c r="E1567" s="16"/>
      <c r="F1567" s="16" t="s">
        <v>32</v>
      </c>
      <c r="G1567" s="19" t="s">
        <v>56</v>
      </c>
      <c r="H1567" s="16" t="s">
        <v>505</v>
      </c>
      <c r="I1567" s="16" t="s">
        <v>32</v>
      </c>
      <c r="J1567" s="16" t="s">
        <v>32</v>
      </c>
      <c r="K1567" s="16" t="s">
        <v>32</v>
      </c>
      <c r="L1567" s="16" t="s">
        <v>32</v>
      </c>
      <c r="M1567" s="16" t="s">
        <v>32</v>
      </c>
      <c r="N1567" s="16" t="s">
        <v>32</v>
      </c>
      <c r="O1567" s="16" t="s">
        <v>32</v>
      </c>
      <c r="P1567" s="16" t="s">
        <v>32</v>
      </c>
      <c r="Q1567" s="16" t="s">
        <v>32</v>
      </c>
      <c r="R1567" s="16">
        <v>-178.24507039208714</v>
      </c>
      <c r="S1567" s="16">
        <v>220.22423333908426</v>
      </c>
      <c r="T1567" s="31" t="s">
        <v>506</v>
      </c>
    </row>
    <row r="1568" spans="1:20" x14ac:dyDescent="0.25">
      <c r="A1568" s="16">
        <v>1565</v>
      </c>
      <c r="B1568" s="19">
        <v>6065517.9000000004</v>
      </c>
      <c r="C1568" s="19">
        <v>574608.98</v>
      </c>
      <c r="D1568" s="27" t="s">
        <v>424</v>
      </c>
      <c r="E1568" s="16"/>
      <c r="F1568" s="16" t="s">
        <v>32</v>
      </c>
      <c r="G1568" s="19" t="s">
        <v>56</v>
      </c>
      <c r="H1568" s="16" t="s">
        <v>505</v>
      </c>
      <c r="I1568" s="16" t="s">
        <v>32</v>
      </c>
      <c r="J1568" s="16" t="s">
        <v>32</v>
      </c>
      <c r="K1568" s="16" t="s">
        <v>32</v>
      </c>
      <c r="L1568" s="16" t="s">
        <v>32</v>
      </c>
      <c r="M1568" s="16" t="s">
        <v>32</v>
      </c>
      <c r="N1568" s="16" t="s">
        <v>32</v>
      </c>
      <c r="O1568" s="16" t="s">
        <v>32</v>
      </c>
      <c r="P1568" s="16" t="s">
        <v>32</v>
      </c>
      <c r="Q1568" s="16" t="s">
        <v>32</v>
      </c>
      <c r="R1568" s="16">
        <v>-225.25732970066264</v>
      </c>
      <c r="S1568" s="16">
        <v>263.10417405444321</v>
      </c>
      <c r="T1568" s="31" t="s">
        <v>506</v>
      </c>
    </row>
    <row r="1569" spans="1:20" x14ac:dyDescent="0.25">
      <c r="A1569" s="16">
        <v>1566</v>
      </c>
      <c r="B1569" s="19">
        <v>6065583.6799999997</v>
      </c>
      <c r="C1569" s="19">
        <v>574595.06000000006</v>
      </c>
      <c r="D1569" s="27" t="s">
        <v>424</v>
      </c>
      <c r="E1569" s="16"/>
      <c r="F1569" s="16" t="s">
        <v>32</v>
      </c>
      <c r="G1569" s="19" t="s">
        <v>56</v>
      </c>
      <c r="H1569" s="16" t="s">
        <v>505</v>
      </c>
      <c r="I1569" s="16" t="s">
        <v>32</v>
      </c>
      <c r="J1569" s="16" t="s">
        <v>32</v>
      </c>
      <c r="K1569" s="16" t="s">
        <v>32</v>
      </c>
      <c r="L1569" s="16" t="s">
        <v>32</v>
      </c>
      <c r="M1569" s="16" t="s">
        <v>32</v>
      </c>
      <c r="N1569" s="16" t="s">
        <v>32</v>
      </c>
      <c r="O1569" s="16" t="s">
        <v>32</v>
      </c>
      <c r="P1569" s="16" t="s">
        <v>32</v>
      </c>
      <c r="Q1569" s="16" t="s">
        <v>32</v>
      </c>
      <c r="R1569" s="16">
        <v>-156.30567390087506</v>
      </c>
      <c r="S1569" s="16">
        <v>230.34101802629198</v>
      </c>
      <c r="T1569" s="31" t="s">
        <v>506</v>
      </c>
    </row>
    <row r="1570" spans="1:20" x14ac:dyDescent="0.25">
      <c r="A1570" s="16">
        <v>1567</v>
      </c>
      <c r="B1570" s="19">
        <v>6065574.9800000004</v>
      </c>
      <c r="C1570" s="19">
        <v>574589.31000000006</v>
      </c>
      <c r="D1570" s="27" t="s">
        <v>424</v>
      </c>
      <c r="E1570" s="16"/>
      <c r="F1570" s="16" t="s">
        <v>32</v>
      </c>
      <c r="G1570" s="19" t="s">
        <v>56</v>
      </c>
      <c r="H1570" s="16" t="s">
        <v>494</v>
      </c>
      <c r="I1570" s="16" t="s">
        <v>32</v>
      </c>
      <c r="J1570" s="16" t="s">
        <v>32</v>
      </c>
      <c r="K1570" s="16" t="s">
        <v>32</v>
      </c>
      <c r="L1570" s="16" t="s">
        <v>32</v>
      </c>
      <c r="M1570" s="16" t="s">
        <v>32</v>
      </c>
      <c r="N1570" s="16" t="s">
        <v>32</v>
      </c>
      <c r="O1570" s="16" t="s">
        <v>32</v>
      </c>
      <c r="P1570" s="16" t="s">
        <v>32</v>
      </c>
      <c r="Q1570" s="16" t="s">
        <v>32</v>
      </c>
      <c r="R1570" s="16">
        <v>-147.41381175736186</v>
      </c>
      <c r="S1570" s="16">
        <v>206.86089047034122</v>
      </c>
      <c r="T1570" s="31" t="s">
        <v>506</v>
      </c>
    </row>
    <row r="1571" spans="1:20" x14ac:dyDescent="0.25">
      <c r="A1571" s="16">
        <v>1568</v>
      </c>
      <c r="B1571" s="19">
        <v>6065426.71</v>
      </c>
      <c r="C1571" s="19">
        <v>574625.16</v>
      </c>
      <c r="D1571" s="27" t="s">
        <v>424</v>
      </c>
      <c r="E1571" s="16"/>
      <c r="F1571" s="16" t="s">
        <v>32</v>
      </c>
      <c r="G1571" s="19" t="s">
        <v>56</v>
      </c>
      <c r="H1571" s="16" t="s">
        <v>494</v>
      </c>
      <c r="I1571" s="16" t="s">
        <v>32</v>
      </c>
      <c r="J1571" s="16" t="s">
        <v>32</v>
      </c>
      <c r="K1571" s="16" t="s">
        <v>32</v>
      </c>
      <c r="L1571" s="16" t="s">
        <v>32</v>
      </c>
      <c r="M1571" s="16" t="s">
        <v>32</v>
      </c>
      <c r="N1571" s="16" t="s">
        <v>32</v>
      </c>
      <c r="O1571" s="16" t="s">
        <v>32</v>
      </c>
      <c r="P1571" s="16" t="s">
        <v>32</v>
      </c>
      <c r="Q1571" s="16" t="s">
        <v>32</v>
      </c>
      <c r="R1571" s="16">
        <v>-228.69395700547284</v>
      </c>
      <c r="S1571" s="16">
        <v>267.4916706330319</v>
      </c>
      <c r="T1571" s="31" t="s">
        <v>506</v>
      </c>
    </row>
    <row r="1572" spans="1:20" x14ac:dyDescent="0.25">
      <c r="A1572" s="16">
        <v>1569</v>
      </c>
      <c r="B1572" s="19">
        <v>6065281.46</v>
      </c>
      <c r="C1572" s="19">
        <v>574650.71</v>
      </c>
      <c r="D1572" s="27" t="s">
        <v>424</v>
      </c>
      <c r="E1572" s="16"/>
      <c r="F1572" s="16" t="s">
        <v>32</v>
      </c>
      <c r="G1572" s="19" t="s">
        <v>56</v>
      </c>
      <c r="H1572" s="16" t="s">
        <v>494</v>
      </c>
      <c r="I1572" s="16" t="s">
        <v>32</v>
      </c>
      <c r="J1572" s="16" t="s">
        <v>32</v>
      </c>
      <c r="K1572" s="16" t="s">
        <v>32</v>
      </c>
      <c r="L1572" s="16" t="s">
        <v>32</v>
      </c>
      <c r="M1572" s="16" t="s">
        <v>32</v>
      </c>
      <c r="N1572" s="16" t="s">
        <v>32</v>
      </c>
      <c r="O1572" s="16" t="s">
        <v>32</v>
      </c>
      <c r="P1572" s="16" t="s">
        <v>32</v>
      </c>
      <c r="Q1572" s="16" t="s">
        <v>32</v>
      </c>
      <c r="R1572" s="16">
        <v>-179.75459698984432</v>
      </c>
      <c r="S1572" s="16">
        <v>211.62727043509562</v>
      </c>
      <c r="T1572" s="31" t="s">
        <v>506</v>
      </c>
    </row>
    <row r="1573" spans="1:20" x14ac:dyDescent="0.25">
      <c r="A1573" s="16">
        <v>1570</v>
      </c>
      <c r="B1573" s="19">
        <v>6065133.4299999997</v>
      </c>
      <c r="C1573" s="19">
        <v>574679.43000000005</v>
      </c>
      <c r="D1573" s="27" t="s">
        <v>424</v>
      </c>
      <c r="E1573" s="16"/>
      <c r="F1573" s="16" t="s">
        <v>32</v>
      </c>
      <c r="G1573" s="19" t="s">
        <v>56</v>
      </c>
      <c r="H1573" s="16" t="s">
        <v>494</v>
      </c>
      <c r="I1573" s="16" t="s">
        <v>32</v>
      </c>
      <c r="J1573" s="16" t="s">
        <v>32</v>
      </c>
      <c r="K1573" s="16" t="s">
        <v>32</v>
      </c>
      <c r="L1573" s="16" t="s">
        <v>32</v>
      </c>
      <c r="M1573" s="16" t="s">
        <v>32</v>
      </c>
      <c r="N1573" s="16" t="s">
        <v>32</v>
      </c>
      <c r="O1573" s="16" t="s">
        <v>32</v>
      </c>
      <c r="P1573" s="16" t="s">
        <v>32</v>
      </c>
      <c r="Q1573" s="16" t="s">
        <v>32</v>
      </c>
      <c r="R1573" s="16">
        <v>-148.70740061439614</v>
      </c>
      <c r="S1573" s="16">
        <v>190.38553069966682</v>
      </c>
      <c r="T1573" s="31" t="s">
        <v>506</v>
      </c>
    </row>
    <row r="1574" spans="1:20" x14ac:dyDescent="0.25">
      <c r="A1574" s="16">
        <v>1571</v>
      </c>
      <c r="B1574" s="19">
        <v>6064989.4100000001</v>
      </c>
      <c r="C1574" s="19">
        <v>574706.78</v>
      </c>
      <c r="D1574" s="27" t="s">
        <v>424</v>
      </c>
      <c r="E1574" s="16"/>
      <c r="F1574" s="16" t="s">
        <v>32</v>
      </c>
      <c r="G1574" s="19" t="s">
        <v>56</v>
      </c>
      <c r="H1574" s="16" t="s">
        <v>494</v>
      </c>
      <c r="I1574" s="16" t="s">
        <v>32</v>
      </c>
      <c r="J1574" s="16" t="s">
        <v>32</v>
      </c>
      <c r="K1574" s="16" t="s">
        <v>32</v>
      </c>
      <c r="L1574" s="16" t="s">
        <v>32</v>
      </c>
      <c r="M1574" s="16" t="s">
        <v>32</v>
      </c>
      <c r="N1574" s="16" t="s">
        <v>32</v>
      </c>
      <c r="O1574" s="16" t="s">
        <v>32</v>
      </c>
      <c r="P1574" s="16" t="s">
        <v>32</v>
      </c>
      <c r="Q1574" s="16" t="s">
        <v>32</v>
      </c>
      <c r="R1574" s="16">
        <v>-162.14309974742386</v>
      </c>
      <c r="S1574" s="16">
        <v>191.74696178661651</v>
      </c>
      <c r="T1574" s="31" t="s">
        <v>506</v>
      </c>
    </row>
    <row r="1575" spans="1:20" x14ac:dyDescent="0.25">
      <c r="A1575" s="16">
        <v>1572</v>
      </c>
      <c r="B1575" s="19">
        <v>6064841.0700000003</v>
      </c>
      <c r="C1575" s="19">
        <v>574736.53</v>
      </c>
      <c r="D1575" s="27" t="s">
        <v>424</v>
      </c>
      <c r="E1575" s="16"/>
      <c r="F1575" s="16" t="s">
        <v>32</v>
      </c>
      <c r="G1575" s="19" t="s">
        <v>56</v>
      </c>
      <c r="H1575" s="16" t="s">
        <v>494</v>
      </c>
      <c r="I1575" s="16" t="s">
        <v>32</v>
      </c>
      <c r="J1575" s="16" t="s">
        <v>32</v>
      </c>
      <c r="K1575" s="16" t="s">
        <v>32</v>
      </c>
      <c r="L1575" s="16" t="s">
        <v>32</v>
      </c>
      <c r="M1575" s="16" t="s">
        <v>32</v>
      </c>
      <c r="N1575" s="16" t="s">
        <v>32</v>
      </c>
      <c r="O1575" s="16" t="s">
        <v>32</v>
      </c>
      <c r="P1575" s="16" t="s">
        <v>32</v>
      </c>
      <c r="Q1575" s="16" t="s">
        <v>32</v>
      </c>
      <c r="R1575" s="16">
        <v>-206.0784919465161</v>
      </c>
      <c r="S1575" s="16">
        <v>197.32813054083249</v>
      </c>
      <c r="T1575" s="31" t="s">
        <v>506</v>
      </c>
    </row>
    <row r="1576" spans="1:20" x14ac:dyDescent="0.25">
      <c r="A1576" s="16">
        <v>1573</v>
      </c>
      <c r="B1576" s="19">
        <v>6064692.8399999999</v>
      </c>
      <c r="C1576" s="19">
        <v>574765.30000000005</v>
      </c>
      <c r="D1576" s="27" t="s">
        <v>424</v>
      </c>
      <c r="E1576" s="16"/>
      <c r="F1576" s="16" t="s">
        <v>32</v>
      </c>
      <c r="G1576" s="19" t="s">
        <v>56</v>
      </c>
      <c r="H1576" s="16" t="s">
        <v>494</v>
      </c>
      <c r="I1576" s="16" t="s">
        <v>32</v>
      </c>
      <c r="J1576" s="16" t="s">
        <v>32</v>
      </c>
      <c r="K1576" s="16" t="s">
        <v>32</v>
      </c>
      <c r="L1576" s="16" t="s">
        <v>32</v>
      </c>
      <c r="M1576" s="16" t="s">
        <v>32</v>
      </c>
      <c r="N1576" s="16" t="s">
        <v>32</v>
      </c>
      <c r="O1576" s="16" t="s">
        <v>32</v>
      </c>
      <c r="P1576" s="16" t="s">
        <v>32</v>
      </c>
      <c r="Q1576" s="16" t="s">
        <v>32</v>
      </c>
      <c r="R1576" s="16">
        <v>-218.8643837826138</v>
      </c>
      <c r="S1576" s="16">
        <v>234.50589426591677</v>
      </c>
      <c r="T1576" s="31" t="s">
        <v>506</v>
      </c>
    </row>
    <row r="1577" spans="1:20" x14ac:dyDescent="0.25">
      <c r="A1577" s="16">
        <v>1574</v>
      </c>
      <c r="B1577" s="19">
        <v>6064543.8300000001</v>
      </c>
      <c r="C1577" s="19">
        <v>574794.94999999995</v>
      </c>
      <c r="D1577" s="27" t="s">
        <v>424</v>
      </c>
      <c r="E1577" s="16"/>
      <c r="F1577" s="16" t="s">
        <v>32</v>
      </c>
      <c r="G1577" s="19" t="s">
        <v>56</v>
      </c>
      <c r="H1577" s="16" t="s">
        <v>494</v>
      </c>
      <c r="I1577" s="16" t="s">
        <v>32</v>
      </c>
      <c r="J1577" s="16" t="s">
        <v>32</v>
      </c>
      <c r="K1577" s="16" t="s">
        <v>32</v>
      </c>
      <c r="L1577" s="16" t="s">
        <v>32</v>
      </c>
      <c r="M1577" s="16" t="s">
        <v>32</v>
      </c>
      <c r="N1577" s="16" t="s">
        <v>32</v>
      </c>
      <c r="O1577" s="16" t="s">
        <v>32</v>
      </c>
      <c r="P1577" s="16" t="s">
        <v>32</v>
      </c>
      <c r="Q1577" s="16" t="s">
        <v>32</v>
      </c>
      <c r="R1577" s="16">
        <v>-165.98149260495731</v>
      </c>
      <c r="S1577" s="16">
        <v>195.1451689671585</v>
      </c>
      <c r="T1577" s="31" t="s">
        <v>506</v>
      </c>
    </row>
    <row r="1578" spans="1:20" x14ac:dyDescent="0.25">
      <c r="A1578" s="16">
        <v>1575</v>
      </c>
      <c r="B1578" s="19">
        <v>6064430.8899999997</v>
      </c>
      <c r="C1578" s="19">
        <v>574817.66</v>
      </c>
      <c r="D1578" s="27" t="s">
        <v>424</v>
      </c>
      <c r="E1578" s="16"/>
      <c r="F1578" s="16" t="s">
        <v>32</v>
      </c>
      <c r="G1578" s="19" t="s">
        <v>56</v>
      </c>
      <c r="H1578" s="16" t="s">
        <v>494</v>
      </c>
      <c r="I1578" s="16" t="s">
        <v>32</v>
      </c>
      <c r="J1578" s="16" t="s">
        <v>32</v>
      </c>
      <c r="K1578" s="16" t="s">
        <v>32</v>
      </c>
      <c r="L1578" s="16" t="s">
        <v>32</v>
      </c>
      <c r="M1578" s="16" t="s">
        <v>32</v>
      </c>
      <c r="N1578" s="16" t="s">
        <v>32</v>
      </c>
      <c r="O1578" s="16" t="s">
        <v>32</v>
      </c>
      <c r="P1578" s="16" t="s">
        <v>32</v>
      </c>
      <c r="Q1578" s="16" t="s">
        <v>32</v>
      </c>
      <c r="R1578" s="16">
        <v>-225.25732970066264</v>
      </c>
      <c r="S1578" s="16">
        <v>237.36572224476939</v>
      </c>
      <c r="T1578" s="31" t="s">
        <v>506</v>
      </c>
    </row>
    <row r="1579" spans="1:20" x14ac:dyDescent="0.25">
      <c r="A1579" s="16">
        <v>1576</v>
      </c>
      <c r="B1579" s="16">
        <v>6068893.8499999996</v>
      </c>
      <c r="C1579" s="16">
        <v>582464.43000000005</v>
      </c>
      <c r="D1579" s="27" t="s">
        <v>424</v>
      </c>
      <c r="E1579" s="16"/>
      <c r="F1579" s="16" t="s">
        <v>32</v>
      </c>
      <c r="G1579" s="19" t="s">
        <v>56</v>
      </c>
      <c r="H1579" s="16" t="s">
        <v>508</v>
      </c>
      <c r="I1579" s="16" t="s">
        <v>32</v>
      </c>
      <c r="J1579" s="16" t="s">
        <v>32</v>
      </c>
      <c r="K1579" s="16" t="s">
        <v>32</v>
      </c>
      <c r="L1579" s="16" t="s">
        <v>32</v>
      </c>
      <c r="M1579" s="16" t="s">
        <v>32</v>
      </c>
      <c r="N1579" s="16" t="s">
        <v>32</v>
      </c>
      <c r="O1579" s="16" t="s">
        <v>32</v>
      </c>
      <c r="P1579" s="16" t="s">
        <v>32</v>
      </c>
      <c r="Q1579" s="16" t="s">
        <v>32</v>
      </c>
      <c r="R1579" s="16">
        <v>-528.36190066781626</v>
      </c>
      <c r="S1579" s="16">
        <v>241.59185005535255</v>
      </c>
      <c r="T1579" s="31" t="s">
        <v>507</v>
      </c>
    </row>
    <row r="1580" spans="1:20" x14ac:dyDescent="0.25">
      <c r="A1580" s="16">
        <v>1577</v>
      </c>
      <c r="B1580" s="16">
        <v>6068949.0300000003</v>
      </c>
      <c r="C1580" s="16">
        <v>582556.97</v>
      </c>
      <c r="D1580" s="27" t="s">
        <v>424</v>
      </c>
      <c r="E1580" s="16"/>
      <c r="F1580" s="16" t="s">
        <v>32</v>
      </c>
      <c r="G1580" s="19" t="s">
        <v>56</v>
      </c>
      <c r="H1580" s="16" t="s">
        <v>508</v>
      </c>
      <c r="I1580" s="16" t="s">
        <v>32</v>
      </c>
      <c r="J1580" s="16" t="s">
        <v>32</v>
      </c>
      <c r="K1580" s="16" t="s">
        <v>32</v>
      </c>
      <c r="L1580" s="16" t="s">
        <v>32</v>
      </c>
      <c r="M1580" s="16" t="s">
        <v>32</v>
      </c>
      <c r="N1580" s="16" t="s">
        <v>32</v>
      </c>
      <c r="O1580" s="16" t="s">
        <v>32</v>
      </c>
      <c r="P1580" s="16" t="s">
        <v>32</v>
      </c>
      <c r="Q1580" s="16" t="s">
        <v>32</v>
      </c>
      <c r="R1580" s="16">
        <v>-270.91644198548084</v>
      </c>
      <c r="S1580" s="16">
        <v>121.02533872705297</v>
      </c>
      <c r="T1580" s="31" t="s">
        <v>507</v>
      </c>
    </row>
    <row r="1581" spans="1:20" x14ac:dyDescent="0.25">
      <c r="A1581" s="16">
        <v>1578</v>
      </c>
      <c r="B1581" s="16">
        <v>6069022.8099999996</v>
      </c>
      <c r="C1581" s="16">
        <v>582685.66</v>
      </c>
      <c r="D1581" s="27" t="s">
        <v>424</v>
      </c>
      <c r="E1581" s="16"/>
      <c r="F1581" s="16" t="s">
        <v>32</v>
      </c>
      <c r="G1581" s="19" t="s">
        <v>56</v>
      </c>
      <c r="H1581" s="16" t="s">
        <v>508</v>
      </c>
      <c r="I1581" s="16" t="s">
        <v>32</v>
      </c>
      <c r="J1581" s="16" t="s">
        <v>32</v>
      </c>
      <c r="K1581" s="16" t="s">
        <v>32</v>
      </c>
      <c r="L1581" s="16" t="s">
        <v>32</v>
      </c>
      <c r="M1581" s="16" t="s">
        <v>32</v>
      </c>
      <c r="N1581" s="16" t="s">
        <v>32</v>
      </c>
      <c r="O1581" s="16" t="s">
        <v>32</v>
      </c>
      <c r="P1581" s="16" t="s">
        <v>32</v>
      </c>
      <c r="Q1581" s="16" t="s">
        <v>32</v>
      </c>
      <c r="R1581" s="16">
        <v>-258.95703323690992</v>
      </c>
      <c r="S1581" s="16">
        <v>99.813387340628424</v>
      </c>
      <c r="T1581" s="31" t="s">
        <v>507</v>
      </c>
    </row>
    <row r="1582" spans="1:20" x14ac:dyDescent="0.25">
      <c r="A1582" s="16">
        <v>1579</v>
      </c>
      <c r="B1582" s="16">
        <v>6069100.5800000001</v>
      </c>
      <c r="C1582" s="16">
        <v>582814.9</v>
      </c>
      <c r="D1582" s="27" t="s">
        <v>424</v>
      </c>
      <c r="E1582" s="16"/>
      <c r="F1582" s="16" t="s">
        <v>32</v>
      </c>
      <c r="G1582" s="19" t="s">
        <v>56</v>
      </c>
      <c r="H1582" s="16" t="s">
        <v>508</v>
      </c>
      <c r="I1582" s="16" t="s">
        <v>32</v>
      </c>
      <c r="J1582" s="16" t="s">
        <v>32</v>
      </c>
      <c r="K1582" s="16" t="s">
        <v>32</v>
      </c>
      <c r="L1582" s="16" t="s">
        <v>32</v>
      </c>
      <c r="M1582" s="16" t="s">
        <v>32</v>
      </c>
      <c r="N1582" s="16" t="s">
        <v>32</v>
      </c>
      <c r="O1582" s="16" t="s">
        <v>32</v>
      </c>
      <c r="P1582" s="16" t="s">
        <v>32</v>
      </c>
      <c r="Q1582" s="16" t="s">
        <v>32</v>
      </c>
      <c r="R1582" s="16">
        <v>-282.89064936605456</v>
      </c>
      <c r="S1582" s="16">
        <v>111.92568919870313</v>
      </c>
      <c r="T1582" s="31" t="s">
        <v>507</v>
      </c>
    </row>
    <row r="1583" spans="1:20" x14ac:dyDescent="0.25">
      <c r="A1583" s="16">
        <v>1580</v>
      </c>
      <c r="B1583" s="16">
        <v>6069174.79</v>
      </c>
      <c r="C1583" s="16">
        <v>582947.03</v>
      </c>
      <c r="D1583" s="27" t="s">
        <v>424</v>
      </c>
      <c r="E1583" s="16"/>
      <c r="F1583" s="16" t="s">
        <v>32</v>
      </c>
      <c r="G1583" s="19" t="s">
        <v>56</v>
      </c>
      <c r="H1583" s="16" t="s">
        <v>508</v>
      </c>
      <c r="I1583" s="16" t="s">
        <v>32</v>
      </c>
      <c r="J1583" s="16" t="s">
        <v>32</v>
      </c>
      <c r="K1583" s="16" t="s">
        <v>32</v>
      </c>
      <c r="L1583" s="16" t="s">
        <v>32</v>
      </c>
      <c r="M1583" s="16" t="s">
        <v>32</v>
      </c>
      <c r="N1583" s="16" t="s">
        <v>32</v>
      </c>
      <c r="O1583" s="16" t="s">
        <v>32</v>
      </c>
      <c r="P1583" s="16" t="s">
        <v>32</v>
      </c>
      <c r="Q1583" s="16" t="s">
        <v>32</v>
      </c>
      <c r="R1583" s="16">
        <v>-239.89274415045122</v>
      </c>
      <c r="S1583" s="16">
        <v>85.415720127214897</v>
      </c>
      <c r="T1583" s="31" t="s">
        <v>507</v>
      </c>
    </row>
    <row r="1584" spans="1:20" x14ac:dyDescent="0.25">
      <c r="A1584" s="16">
        <v>1581</v>
      </c>
      <c r="B1584" s="16">
        <v>6069192.4699999997</v>
      </c>
      <c r="C1584" s="16">
        <v>583090.59</v>
      </c>
      <c r="D1584" s="27" t="s">
        <v>424</v>
      </c>
      <c r="E1584" s="16"/>
      <c r="F1584" s="16" t="s">
        <v>32</v>
      </c>
      <c r="G1584" s="19" t="s">
        <v>56</v>
      </c>
      <c r="H1584" s="16" t="s">
        <v>508</v>
      </c>
      <c r="I1584" s="16" t="s">
        <v>32</v>
      </c>
      <c r="J1584" s="16" t="s">
        <v>32</v>
      </c>
      <c r="K1584" s="16" t="s">
        <v>32</v>
      </c>
      <c r="L1584" s="16" t="s">
        <v>32</v>
      </c>
      <c r="M1584" s="16" t="s">
        <v>32</v>
      </c>
      <c r="N1584" s="16" t="s">
        <v>32</v>
      </c>
      <c r="O1584" s="16" t="s">
        <v>32</v>
      </c>
      <c r="P1584" s="16" t="s">
        <v>32</v>
      </c>
      <c r="Q1584" s="16" t="s">
        <v>32</v>
      </c>
      <c r="R1584" s="16">
        <v>-421.17991510377351</v>
      </c>
      <c r="S1584" s="16">
        <v>213.83916401635622</v>
      </c>
      <c r="T1584" s="31" t="s">
        <v>507</v>
      </c>
    </row>
    <row r="1585" spans="1:20" x14ac:dyDescent="0.25">
      <c r="A1585" s="16">
        <v>1582</v>
      </c>
      <c r="B1585" s="16">
        <v>6069169.2300000004</v>
      </c>
      <c r="C1585" s="16">
        <v>583238.6</v>
      </c>
      <c r="D1585" s="27" t="s">
        <v>424</v>
      </c>
      <c r="E1585" s="16"/>
      <c r="F1585" s="16" t="s">
        <v>32</v>
      </c>
      <c r="G1585" s="19" t="s">
        <v>56</v>
      </c>
      <c r="H1585" s="16" t="s">
        <v>508</v>
      </c>
      <c r="I1585" s="16" t="s">
        <v>32</v>
      </c>
      <c r="J1585" s="16" t="s">
        <v>32</v>
      </c>
      <c r="K1585" s="16" t="s">
        <v>32</v>
      </c>
      <c r="L1585" s="16" t="s">
        <v>32</v>
      </c>
      <c r="M1585" s="16" t="s">
        <v>32</v>
      </c>
      <c r="N1585" s="16" t="s">
        <v>32</v>
      </c>
      <c r="O1585" s="16" t="s">
        <v>32</v>
      </c>
      <c r="P1585" s="16" t="s">
        <v>32</v>
      </c>
      <c r="Q1585" s="16" t="s">
        <v>32</v>
      </c>
      <c r="R1585" s="16">
        <v>-323.30359927549091</v>
      </c>
      <c r="S1585" s="16">
        <v>131.03495320823777</v>
      </c>
      <c r="T1585" s="31" t="s">
        <v>507</v>
      </c>
    </row>
    <row r="1586" spans="1:20" x14ac:dyDescent="0.25">
      <c r="A1586" s="16">
        <v>1583</v>
      </c>
      <c r="B1586" s="16">
        <v>6069158.54</v>
      </c>
      <c r="C1586" s="16">
        <v>583385.59999999998</v>
      </c>
      <c r="D1586" s="27" t="s">
        <v>424</v>
      </c>
      <c r="E1586" s="16"/>
      <c r="F1586" s="16" t="s">
        <v>32</v>
      </c>
      <c r="G1586" s="19" t="s">
        <v>56</v>
      </c>
      <c r="H1586" s="16" t="s">
        <v>508</v>
      </c>
      <c r="I1586" s="16" t="s">
        <v>32</v>
      </c>
      <c r="J1586" s="16" t="s">
        <v>32</v>
      </c>
      <c r="K1586" s="16" t="s">
        <v>32</v>
      </c>
      <c r="L1586" s="16" t="s">
        <v>32</v>
      </c>
      <c r="M1586" s="16" t="s">
        <v>32</v>
      </c>
      <c r="N1586" s="16" t="s">
        <v>32</v>
      </c>
      <c r="O1586" s="16" t="s">
        <v>32</v>
      </c>
      <c r="P1586" s="16" t="s">
        <v>32</v>
      </c>
      <c r="Q1586" s="16" t="s">
        <v>32</v>
      </c>
      <c r="R1586" s="16">
        <v>-286.22716825427671</v>
      </c>
      <c r="S1586" s="16">
        <v>130.84961381190368</v>
      </c>
      <c r="T1586" s="31" t="s">
        <v>507</v>
      </c>
    </row>
    <row r="1587" spans="1:20" x14ac:dyDescent="0.25">
      <c r="A1587" s="16">
        <v>1584</v>
      </c>
      <c r="B1587" s="16">
        <v>6069263.9299999997</v>
      </c>
      <c r="C1587" s="16">
        <v>583488.84</v>
      </c>
      <c r="D1587" s="27" t="s">
        <v>424</v>
      </c>
      <c r="E1587" s="16"/>
      <c r="F1587" s="16" t="s">
        <v>32</v>
      </c>
      <c r="G1587" s="19" t="s">
        <v>56</v>
      </c>
      <c r="H1587" s="16" t="s">
        <v>508</v>
      </c>
      <c r="I1587" s="16" t="s">
        <v>32</v>
      </c>
      <c r="J1587" s="16" t="s">
        <v>32</v>
      </c>
      <c r="K1587" s="16" t="s">
        <v>32</v>
      </c>
      <c r="L1587" s="16" t="s">
        <v>32</v>
      </c>
      <c r="M1587" s="16" t="s">
        <v>32</v>
      </c>
      <c r="N1587" s="16" t="s">
        <v>32</v>
      </c>
      <c r="O1587" s="16" t="s">
        <v>32</v>
      </c>
      <c r="P1587" s="16" t="s">
        <v>32</v>
      </c>
      <c r="Q1587" s="16" t="s">
        <v>32</v>
      </c>
      <c r="R1587" s="16">
        <v>-445.30945358103787</v>
      </c>
      <c r="S1587" s="16">
        <v>211.20782899819727</v>
      </c>
      <c r="T1587" s="31" t="s">
        <v>507</v>
      </c>
    </row>
    <row r="1588" spans="1:20" x14ac:dyDescent="0.25">
      <c r="A1588" s="16">
        <v>1585</v>
      </c>
      <c r="B1588" s="16">
        <v>6069362.0099999998</v>
      </c>
      <c r="C1588" s="16">
        <v>583605.44999999995</v>
      </c>
      <c r="D1588" s="27" t="s">
        <v>424</v>
      </c>
      <c r="E1588" s="16"/>
      <c r="F1588" s="16" t="s">
        <v>32</v>
      </c>
      <c r="G1588" s="19" t="s">
        <v>56</v>
      </c>
      <c r="H1588" s="16" t="s">
        <v>508</v>
      </c>
      <c r="I1588" s="16" t="s">
        <v>32</v>
      </c>
      <c r="J1588" s="16" t="s">
        <v>32</v>
      </c>
      <c r="K1588" s="16" t="s">
        <v>32</v>
      </c>
      <c r="L1588" s="16" t="s">
        <v>32</v>
      </c>
      <c r="M1588" s="16" t="s">
        <v>32</v>
      </c>
      <c r="N1588" s="16" t="s">
        <v>32</v>
      </c>
      <c r="O1588" s="16" t="s">
        <v>32</v>
      </c>
      <c r="P1588" s="16" t="s">
        <v>32</v>
      </c>
      <c r="Q1588" s="16" t="s">
        <v>32</v>
      </c>
      <c r="R1588" s="16">
        <v>6.2080401333333333</v>
      </c>
      <c r="S1588" s="16">
        <v>240.90909090909088</v>
      </c>
      <c r="T1588" s="31" t="s">
        <v>507</v>
      </c>
    </row>
    <row r="1589" spans="1:20" x14ac:dyDescent="0.25">
      <c r="A1589" s="16">
        <v>1586</v>
      </c>
      <c r="B1589" s="16">
        <v>6069452.5099999998</v>
      </c>
      <c r="C1589" s="16">
        <v>583720</v>
      </c>
      <c r="D1589" s="27" t="s">
        <v>424</v>
      </c>
      <c r="E1589" s="16"/>
      <c r="F1589" s="16" t="s">
        <v>32</v>
      </c>
      <c r="G1589" s="19" t="s">
        <v>56</v>
      </c>
      <c r="H1589" s="16" t="s">
        <v>508</v>
      </c>
      <c r="I1589" s="16" t="s">
        <v>32</v>
      </c>
      <c r="J1589" s="16" t="s">
        <v>32</v>
      </c>
      <c r="K1589" s="16" t="s">
        <v>32</v>
      </c>
      <c r="L1589" s="16" t="s">
        <v>32</v>
      </c>
      <c r="M1589" s="16" t="s">
        <v>32</v>
      </c>
      <c r="N1589" s="16" t="s">
        <v>32</v>
      </c>
      <c r="O1589" s="16" t="s">
        <v>32</v>
      </c>
      <c r="P1589" s="16" t="s">
        <v>32</v>
      </c>
      <c r="Q1589" s="16" t="s">
        <v>32</v>
      </c>
      <c r="R1589" s="16">
        <v>6.2080401333333333</v>
      </c>
      <c r="S1589" s="16">
        <v>67.559400826446279</v>
      </c>
      <c r="T1589" s="31" t="s">
        <v>507</v>
      </c>
    </row>
    <row r="1590" spans="1:20" x14ac:dyDescent="0.25">
      <c r="A1590" s="16">
        <v>1587</v>
      </c>
      <c r="B1590" s="16">
        <v>6069580.1399999997</v>
      </c>
      <c r="C1590" s="16">
        <v>583798.25</v>
      </c>
      <c r="D1590" s="27" t="s">
        <v>424</v>
      </c>
      <c r="E1590" s="16"/>
      <c r="F1590" s="16" t="s">
        <v>32</v>
      </c>
      <c r="G1590" s="19" t="s">
        <v>56</v>
      </c>
      <c r="H1590" s="16" t="s">
        <v>508</v>
      </c>
      <c r="I1590" s="16" t="s">
        <v>32</v>
      </c>
      <c r="J1590" s="16" t="s">
        <v>32</v>
      </c>
      <c r="K1590" s="16" t="s">
        <v>32</v>
      </c>
      <c r="L1590" s="16" t="s">
        <v>32</v>
      </c>
      <c r="M1590" s="16" t="s">
        <v>32</v>
      </c>
      <c r="N1590" s="16" t="s">
        <v>32</v>
      </c>
      <c r="O1590" s="16" t="s">
        <v>32</v>
      </c>
      <c r="P1590" s="16" t="s">
        <v>32</v>
      </c>
      <c r="Q1590" s="16" t="s">
        <v>32</v>
      </c>
      <c r="R1590" s="16">
        <v>6.2080401333333333</v>
      </c>
      <c r="S1590" s="16">
        <v>66.551901998710505</v>
      </c>
      <c r="T1590" s="31" t="s">
        <v>507</v>
      </c>
    </row>
    <row r="1591" spans="1:20" x14ac:dyDescent="0.25">
      <c r="A1591" s="16">
        <v>1588</v>
      </c>
      <c r="B1591" s="16">
        <v>6069707.4199999999</v>
      </c>
      <c r="C1591" s="16">
        <v>583871.81000000006</v>
      </c>
      <c r="D1591" s="27" t="s">
        <v>424</v>
      </c>
      <c r="E1591" s="16"/>
      <c r="F1591" s="16" t="s">
        <v>32</v>
      </c>
      <c r="G1591" s="19" t="s">
        <v>56</v>
      </c>
      <c r="H1591" s="16" t="s">
        <v>508</v>
      </c>
      <c r="I1591" s="16" t="s">
        <v>32</v>
      </c>
      <c r="J1591" s="16" t="s">
        <v>32</v>
      </c>
      <c r="K1591" s="16" t="s">
        <v>32</v>
      </c>
      <c r="L1591" s="16" t="s">
        <v>32</v>
      </c>
      <c r="M1591" s="16" t="s">
        <v>32</v>
      </c>
      <c r="N1591" s="16" t="s">
        <v>32</v>
      </c>
      <c r="O1591" s="16" t="s">
        <v>32</v>
      </c>
      <c r="P1591" s="16" t="s">
        <v>32</v>
      </c>
      <c r="Q1591" s="16" t="s">
        <v>32</v>
      </c>
      <c r="R1591" s="16">
        <v>6.2080401333333333</v>
      </c>
      <c r="S1591" s="16">
        <v>54.54545454545454</v>
      </c>
      <c r="T1591" s="31" t="s">
        <v>507</v>
      </c>
    </row>
    <row r="1592" spans="1:20" x14ac:dyDescent="0.25">
      <c r="A1592" s="16">
        <v>1589</v>
      </c>
      <c r="B1592" s="16">
        <v>6069836.8799999999</v>
      </c>
      <c r="C1592" s="16">
        <v>583951.89</v>
      </c>
      <c r="D1592" s="27" t="s">
        <v>424</v>
      </c>
      <c r="E1592" s="16"/>
      <c r="F1592" s="16" t="s">
        <v>32</v>
      </c>
      <c r="G1592" s="19" t="s">
        <v>56</v>
      </c>
      <c r="H1592" s="16" t="s">
        <v>508</v>
      </c>
      <c r="I1592" s="16" t="s">
        <v>32</v>
      </c>
      <c r="J1592" s="16" t="s">
        <v>32</v>
      </c>
      <c r="K1592" s="16" t="s">
        <v>32</v>
      </c>
      <c r="L1592" s="16" t="s">
        <v>32</v>
      </c>
      <c r="M1592" s="16" t="s">
        <v>32</v>
      </c>
      <c r="N1592" s="16" t="s">
        <v>32</v>
      </c>
      <c r="O1592" s="16" t="s">
        <v>32</v>
      </c>
      <c r="P1592" s="16" t="s">
        <v>32</v>
      </c>
      <c r="Q1592" s="16" t="s">
        <v>32</v>
      </c>
      <c r="R1592" s="16">
        <v>6.2080401333333333</v>
      </c>
      <c r="S1592" s="16">
        <v>74.160839160839174</v>
      </c>
      <c r="T1592" s="31" t="s">
        <v>507</v>
      </c>
    </row>
    <row r="1593" spans="1:20" x14ac:dyDescent="0.25">
      <c r="A1593" s="16">
        <v>1590</v>
      </c>
      <c r="B1593" s="16">
        <v>6069957.6600000001</v>
      </c>
      <c r="C1593" s="16">
        <v>584026.62</v>
      </c>
      <c r="D1593" s="27" t="s">
        <v>424</v>
      </c>
      <c r="E1593" s="16"/>
      <c r="F1593" s="16" t="s">
        <v>32</v>
      </c>
      <c r="G1593" s="19" t="s">
        <v>56</v>
      </c>
      <c r="H1593" s="16" t="s">
        <v>508</v>
      </c>
      <c r="I1593" s="16" t="s">
        <v>32</v>
      </c>
      <c r="J1593" s="16" t="s">
        <v>32</v>
      </c>
      <c r="K1593" s="16" t="s">
        <v>32</v>
      </c>
      <c r="L1593" s="16" t="s">
        <v>32</v>
      </c>
      <c r="M1593" s="16" t="s">
        <v>32</v>
      </c>
      <c r="N1593" s="16" t="s">
        <v>32</v>
      </c>
      <c r="O1593" s="16" t="s">
        <v>32</v>
      </c>
      <c r="P1593" s="16" t="s">
        <v>32</v>
      </c>
      <c r="Q1593" s="16" t="s">
        <v>32</v>
      </c>
      <c r="R1593" s="16">
        <v>6.2080401333333333</v>
      </c>
      <c r="S1593" s="16">
        <v>81.818181818181813</v>
      </c>
      <c r="T1593" s="31" t="s">
        <v>507</v>
      </c>
    </row>
    <row r="1594" spans="1:20" x14ac:dyDescent="0.25">
      <c r="A1594" s="16">
        <v>1591</v>
      </c>
      <c r="B1594" s="16">
        <v>6070108.5</v>
      </c>
      <c r="C1594" s="16">
        <v>584044.24</v>
      </c>
      <c r="D1594" s="27" t="s">
        <v>424</v>
      </c>
      <c r="E1594" s="16"/>
      <c r="F1594" s="16" t="s">
        <v>32</v>
      </c>
      <c r="G1594" s="19" t="s">
        <v>56</v>
      </c>
      <c r="H1594" s="16" t="s">
        <v>508</v>
      </c>
      <c r="I1594" s="16" t="s">
        <v>32</v>
      </c>
      <c r="J1594" s="16" t="s">
        <v>32</v>
      </c>
      <c r="K1594" s="16" t="s">
        <v>32</v>
      </c>
      <c r="L1594" s="16" t="s">
        <v>32</v>
      </c>
      <c r="M1594" s="16" t="s">
        <v>32</v>
      </c>
      <c r="N1594" s="16" t="s">
        <v>32</v>
      </c>
      <c r="O1594" s="16" t="s">
        <v>32</v>
      </c>
      <c r="P1594" s="16" t="s">
        <v>32</v>
      </c>
      <c r="Q1594" s="16" t="s">
        <v>32</v>
      </c>
      <c r="R1594" s="16">
        <v>6.2080401333333333</v>
      </c>
      <c r="S1594" s="16">
        <v>119.09090909090908</v>
      </c>
      <c r="T1594" s="31" t="s">
        <v>507</v>
      </c>
    </row>
    <row r="1595" spans="1:20" x14ac:dyDescent="0.25">
      <c r="A1595" s="16">
        <v>1592</v>
      </c>
      <c r="B1595" s="16">
        <v>6070248.2300000004</v>
      </c>
      <c r="C1595" s="16">
        <v>584108.74</v>
      </c>
      <c r="D1595" s="27" t="s">
        <v>424</v>
      </c>
      <c r="E1595" s="16"/>
      <c r="F1595" s="16" t="s">
        <v>32</v>
      </c>
      <c r="G1595" s="19" t="s">
        <v>56</v>
      </c>
      <c r="H1595" s="16" t="s">
        <v>508</v>
      </c>
      <c r="I1595" s="16" t="s">
        <v>32</v>
      </c>
      <c r="J1595" s="16" t="s">
        <v>32</v>
      </c>
      <c r="K1595" s="16" t="s">
        <v>32</v>
      </c>
      <c r="L1595" s="16" t="s">
        <v>32</v>
      </c>
      <c r="M1595" s="16" t="s">
        <v>32</v>
      </c>
      <c r="N1595" s="16" t="s">
        <v>32</v>
      </c>
      <c r="O1595" s="16" t="s">
        <v>32</v>
      </c>
      <c r="P1595" s="16" t="s">
        <v>32</v>
      </c>
      <c r="Q1595" s="16" t="s">
        <v>32</v>
      </c>
      <c r="R1595" s="16">
        <v>6.2080401333333333</v>
      </c>
      <c r="S1595" s="16">
        <v>105.30559835644581</v>
      </c>
      <c r="T1595" s="31" t="s">
        <v>507</v>
      </c>
    </row>
    <row r="1596" spans="1:20" x14ac:dyDescent="0.25">
      <c r="A1596" s="16">
        <v>1593</v>
      </c>
      <c r="B1596" s="16">
        <v>6070338</v>
      </c>
      <c r="C1596" s="16">
        <v>584221.62</v>
      </c>
      <c r="D1596" s="27" t="s">
        <v>424</v>
      </c>
      <c r="E1596" s="16"/>
      <c r="F1596" s="16" t="s">
        <v>32</v>
      </c>
      <c r="G1596" s="19" t="s">
        <v>56</v>
      </c>
      <c r="H1596" s="16" t="s">
        <v>508</v>
      </c>
      <c r="I1596" s="16" t="s">
        <v>32</v>
      </c>
      <c r="J1596" s="16" t="s">
        <v>32</v>
      </c>
      <c r="K1596" s="16" t="s">
        <v>32</v>
      </c>
      <c r="L1596" s="16" t="s">
        <v>32</v>
      </c>
      <c r="M1596" s="16" t="s">
        <v>32</v>
      </c>
      <c r="N1596" s="16" t="s">
        <v>32</v>
      </c>
      <c r="O1596" s="16" t="s">
        <v>32</v>
      </c>
      <c r="P1596" s="16" t="s">
        <v>32</v>
      </c>
      <c r="Q1596" s="16" t="s">
        <v>32</v>
      </c>
      <c r="R1596" s="16">
        <v>6.2080401333333333</v>
      </c>
      <c r="S1596" s="16">
        <v>105.45454545454544</v>
      </c>
      <c r="T1596" s="31" t="s">
        <v>507</v>
      </c>
    </row>
    <row r="1597" spans="1:20" x14ac:dyDescent="0.25">
      <c r="A1597" s="16">
        <v>1594</v>
      </c>
      <c r="B1597" s="16">
        <v>6070381.75</v>
      </c>
      <c r="C1597" s="16">
        <v>584358.28</v>
      </c>
      <c r="D1597" s="27" t="s">
        <v>424</v>
      </c>
      <c r="E1597" s="16"/>
      <c r="F1597" s="16" t="s">
        <v>32</v>
      </c>
      <c r="G1597" s="19" t="s">
        <v>56</v>
      </c>
      <c r="H1597" s="16" t="s">
        <v>508</v>
      </c>
      <c r="I1597" s="16" t="s">
        <v>32</v>
      </c>
      <c r="J1597" s="16" t="s">
        <v>32</v>
      </c>
      <c r="K1597" s="16" t="s">
        <v>32</v>
      </c>
      <c r="L1597" s="16" t="s">
        <v>32</v>
      </c>
      <c r="M1597" s="16" t="s">
        <v>32</v>
      </c>
      <c r="N1597" s="16" t="s">
        <v>32</v>
      </c>
      <c r="O1597" s="16" t="s">
        <v>32</v>
      </c>
      <c r="P1597" s="16" t="s">
        <v>32</v>
      </c>
      <c r="Q1597" s="16" t="s">
        <v>32</v>
      </c>
      <c r="R1597" s="16">
        <v>6.2080401333333333</v>
      </c>
      <c r="S1597" s="16">
        <v>38.127889060092457</v>
      </c>
      <c r="T1597" s="31" t="s">
        <v>507</v>
      </c>
    </row>
    <row r="1598" spans="1:20" x14ac:dyDescent="0.25">
      <c r="A1598" s="16">
        <v>1595</v>
      </c>
      <c r="B1598" s="16">
        <v>6070459.6699999999</v>
      </c>
      <c r="C1598" s="16">
        <v>584486.68999999994</v>
      </c>
      <c r="D1598" s="27" t="s">
        <v>424</v>
      </c>
      <c r="E1598" s="16"/>
      <c r="F1598" s="16" t="s">
        <v>32</v>
      </c>
      <c r="G1598" s="19" t="s">
        <v>56</v>
      </c>
      <c r="H1598" s="16" t="s">
        <v>508</v>
      </c>
      <c r="I1598" s="16" t="s">
        <v>32</v>
      </c>
      <c r="J1598" s="16" t="s">
        <v>32</v>
      </c>
      <c r="K1598" s="16" t="s">
        <v>32</v>
      </c>
      <c r="L1598" s="16" t="s">
        <v>32</v>
      </c>
      <c r="M1598" s="16" t="s">
        <v>32</v>
      </c>
      <c r="N1598" s="16" t="s">
        <v>32</v>
      </c>
      <c r="O1598" s="16" t="s">
        <v>32</v>
      </c>
      <c r="P1598" s="16" t="s">
        <v>32</v>
      </c>
      <c r="Q1598" s="16" t="s">
        <v>32</v>
      </c>
      <c r="R1598" s="16">
        <v>6.2080401333333333</v>
      </c>
      <c r="S1598" s="16">
        <v>73.037190082644628</v>
      </c>
      <c r="T1598" s="31" t="s">
        <v>507</v>
      </c>
    </row>
    <row r="1599" spans="1:20" x14ac:dyDescent="0.25">
      <c r="A1599" s="16">
        <v>1596</v>
      </c>
      <c r="B1599" s="16">
        <v>6070549.79</v>
      </c>
      <c r="C1599" s="16">
        <v>584608.91</v>
      </c>
      <c r="D1599" s="27" t="s">
        <v>424</v>
      </c>
      <c r="E1599" s="16"/>
      <c r="F1599" s="16" t="s">
        <v>32</v>
      </c>
      <c r="G1599" s="19" t="s">
        <v>56</v>
      </c>
      <c r="H1599" s="16" t="s">
        <v>508</v>
      </c>
      <c r="I1599" s="16" t="s">
        <v>32</v>
      </c>
      <c r="J1599" s="16" t="s">
        <v>32</v>
      </c>
      <c r="K1599" s="16" t="s">
        <v>32</v>
      </c>
      <c r="L1599" s="16" t="s">
        <v>32</v>
      </c>
      <c r="M1599" s="16" t="s">
        <v>32</v>
      </c>
      <c r="N1599" s="16" t="s">
        <v>32</v>
      </c>
      <c r="O1599" s="16" t="s">
        <v>32</v>
      </c>
      <c r="P1599" s="16" t="s">
        <v>32</v>
      </c>
      <c r="Q1599" s="16" t="s">
        <v>32</v>
      </c>
      <c r="R1599" s="16">
        <v>6.2080401333333333</v>
      </c>
      <c r="S1599" s="16">
        <v>85.026509763351896</v>
      </c>
      <c r="T1599" s="31" t="s">
        <v>507</v>
      </c>
    </row>
    <row r="1600" spans="1:20" x14ac:dyDescent="0.25">
      <c r="A1600" s="16">
        <v>1597</v>
      </c>
      <c r="B1600" s="16">
        <v>6070647.8399999999</v>
      </c>
      <c r="C1600" s="16">
        <v>584723.71</v>
      </c>
      <c r="D1600" s="27" t="s">
        <v>424</v>
      </c>
      <c r="E1600" s="16"/>
      <c r="F1600" s="16" t="s">
        <v>32</v>
      </c>
      <c r="G1600" s="19" t="s">
        <v>56</v>
      </c>
      <c r="H1600" s="16" t="s">
        <v>508</v>
      </c>
      <c r="I1600" s="16" t="s">
        <v>32</v>
      </c>
      <c r="J1600" s="16" t="s">
        <v>32</v>
      </c>
      <c r="K1600" s="16" t="s">
        <v>32</v>
      </c>
      <c r="L1600" s="16" t="s">
        <v>32</v>
      </c>
      <c r="M1600" s="16" t="s">
        <v>32</v>
      </c>
      <c r="N1600" s="16" t="s">
        <v>32</v>
      </c>
      <c r="O1600" s="16" t="s">
        <v>32</v>
      </c>
      <c r="P1600" s="16" t="s">
        <v>32</v>
      </c>
      <c r="Q1600" s="16" t="s">
        <v>32</v>
      </c>
      <c r="R1600" s="16">
        <v>6.2080401333333333</v>
      </c>
      <c r="S1600" s="16">
        <v>121.47454801897682</v>
      </c>
      <c r="T1600" s="31" t="s">
        <v>507</v>
      </c>
    </row>
    <row r="1601" spans="1:20" x14ac:dyDescent="0.25">
      <c r="A1601" s="16">
        <v>1598</v>
      </c>
      <c r="B1601" s="16">
        <v>6070748.7999999998</v>
      </c>
      <c r="C1601" s="16">
        <v>584827.44999999995</v>
      </c>
      <c r="D1601" s="27" t="s">
        <v>424</v>
      </c>
      <c r="E1601" s="16"/>
      <c r="F1601" s="16" t="s">
        <v>32</v>
      </c>
      <c r="G1601" s="19" t="s">
        <v>56</v>
      </c>
      <c r="H1601" s="16" t="s">
        <v>508</v>
      </c>
      <c r="I1601" s="16" t="s">
        <v>32</v>
      </c>
      <c r="J1601" s="16" t="s">
        <v>32</v>
      </c>
      <c r="K1601" s="16" t="s">
        <v>32</v>
      </c>
      <c r="L1601" s="16" t="s">
        <v>32</v>
      </c>
      <c r="M1601" s="16" t="s">
        <v>32</v>
      </c>
      <c r="N1601" s="16" t="s">
        <v>32</v>
      </c>
      <c r="O1601" s="16" t="s">
        <v>32</v>
      </c>
      <c r="P1601" s="16" t="s">
        <v>32</v>
      </c>
      <c r="Q1601" s="16" t="s">
        <v>32</v>
      </c>
      <c r="R1601" s="16">
        <v>6.2080401333333333</v>
      </c>
      <c r="S1601" s="16">
        <v>111.38171487603309</v>
      </c>
      <c r="T1601" s="31" t="s">
        <v>507</v>
      </c>
    </row>
    <row r="1602" spans="1:20" x14ac:dyDescent="0.25">
      <c r="A1602" s="16">
        <v>1599</v>
      </c>
      <c r="B1602" s="16">
        <v>6070848.0300000003</v>
      </c>
      <c r="C1602" s="16">
        <v>584943.29</v>
      </c>
      <c r="D1602" s="27" t="s">
        <v>424</v>
      </c>
      <c r="E1602" s="16"/>
      <c r="F1602" s="16" t="s">
        <v>32</v>
      </c>
      <c r="G1602" s="19" t="s">
        <v>56</v>
      </c>
      <c r="H1602" s="16" t="s">
        <v>508</v>
      </c>
      <c r="I1602" s="16" t="s">
        <v>32</v>
      </c>
      <c r="J1602" s="16" t="s">
        <v>32</v>
      </c>
      <c r="K1602" s="16" t="s">
        <v>32</v>
      </c>
      <c r="L1602" s="16" t="s">
        <v>32</v>
      </c>
      <c r="M1602" s="16" t="s">
        <v>32</v>
      </c>
      <c r="N1602" s="16" t="s">
        <v>32</v>
      </c>
      <c r="O1602" s="16" t="s">
        <v>32</v>
      </c>
      <c r="P1602" s="16" t="s">
        <v>32</v>
      </c>
      <c r="Q1602" s="16" t="s">
        <v>32</v>
      </c>
      <c r="R1602" s="16">
        <v>6.2080401333333333</v>
      </c>
      <c r="S1602" s="16">
        <v>89.999999999999986</v>
      </c>
      <c r="T1602" s="31" t="s">
        <v>507</v>
      </c>
    </row>
    <row r="1603" spans="1:20" x14ac:dyDescent="0.25">
      <c r="A1603" s="16">
        <v>1600</v>
      </c>
      <c r="B1603" s="16">
        <v>6070949.1699999999</v>
      </c>
      <c r="C1603" s="16">
        <v>585054.9</v>
      </c>
      <c r="D1603" s="27" t="s">
        <v>424</v>
      </c>
      <c r="E1603" s="16"/>
      <c r="F1603" s="16" t="s">
        <v>32</v>
      </c>
      <c r="G1603" s="19" t="s">
        <v>56</v>
      </c>
      <c r="H1603" s="16" t="s">
        <v>508</v>
      </c>
      <c r="I1603" s="16" t="s">
        <v>32</v>
      </c>
      <c r="J1603" s="16" t="s">
        <v>32</v>
      </c>
      <c r="K1603" s="16" t="s">
        <v>32</v>
      </c>
      <c r="L1603" s="16" t="s">
        <v>32</v>
      </c>
      <c r="M1603" s="16" t="s">
        <v>32</v>
      </c>
      <c r="N1603" s="16" t="s">
        <v>32</v>
      </c>
      <c r="O1603" s="16" t="s">
        <v>32</v>
      </c>
      <c r="P1603" s="16" t="s">
        <v>32</v>
      </c>
      <c r="Q1603" s="16" t="s">
        <v>32</v>
      </c>
      <c r="R1603" s="16">
        <v>6.2080401333333333</v>
      </c>
      <c r="S1603" s="16">
        <v>71.110251450676955</v>
      </c>
      <c r="T1603" s="31" t="s">
        <v>507</v>
      </c>
    </row>
    <row r="1604" spans="1:20" x14ac:dyDescent="0.25">
      <c r="A1604" s="16">
        <v>1601</v>
      </c>
      <c r="B1604" s="16">
        <v>6071046.0300000003</v>
      </c>
      <c r="C1604" s="16">
        <v>585166.42000000004</v>
      </c>
      <c r="D1604" s="27" t="s">
        <v>424</v>
      </c>
      <c r="E1604" s="16"/>
      <c r="F1604" s="16" t="s">
        <v>32</v>
      </c>
      <c r="G1604" s="19" t="s">
        <v>56</v>
      </c>
      <c r="H1604" s="16" t="s">
        <v>508</v>
      </c>
      <c r="I1604" s="16" t="s">
        <v>32</v>
      </c>
      <c r="J1604" s="16" t="s">
        <v>32</v>
      </c>
      <c r="K1604" s="16" t="s">
        <v>32</v>
      </c>
      <c r="L1604" s="16" t="s">
        <v>32</v>
      </c>
      <c r="M1604" s="16" t="s">
        <v>32</v>
      </c>
      <c r="N1604" s="16" t="s">
        <v>32</v>
      </c>
      <c r="O1604" s="16" t="s">
        <v>32</v>
      </c>
      <c r="P1604" s="16" t="s">
        <v>32</v>
      </c>
      <c r="Q1604" s="16" t="s">
        <v>32</v>
      </c>
      <c r="R1604" s="16">
        <v>6.2080401333333333</v>
      </c>
      <c r="S1604" s="16">
        <v>89.090909090909079</v>
      </c>
      <c r="T1604" s="31" t="s">
        <v>507</v>
      </c>
    </row>
    <row r="1605" spans="1:20" x14ac:dyDescent="0.25">
      <c r="A1605" s="16">
        <v>1602</v>
      </c>
      <c r="B1605" s="16">
        <v>6071146.8700000001</v>
      </c>
      <c r="C1605" s="16">
        <v>585278.06000000006</v>
      </c>
      <c r="D1605" s="27" t="s">
        <v>424</v>
      </c>
      <c r="E1605" s="16"/>
      <c r="F1605" s="16" t="s">
        <v>32</v>
      </c>
      <c r="G1605" s="19" t="s">
        <v>56</v>
      </c>
      <c r="H1605" s="16" t="s">
        <v>508</v>
      </c>
      <c r="I1605" s="16" t="s">
        <v>32</v>
      </c>
      <c r="J1605" s="16" t="s">
        <v>32</v>
      </c>
      <c r="K1605" s="16" t="s">
        <v>32</v>
      </c>
      <c r="L1605" s="16" t="s">
        <v>32</v>
      </c>
      <c r="M1605" s="16" t="s">
        <v>32</v>
      </c>
      <c r="N1605" s="16" t="s">
        <v>32</v>
      </c>
      <c r="O1605" s="16" t="s">
        <v>32</v>
      </c>
      <c r="P1605" s="16" t="s">
        <v>32</v>
      </c>
      <c r="Q1605" s="16" t="s">
        <v>32</v>
      </c>
      <c r="R1605" s="16">
        <v>6.2080401333333333</v>
      </c>
      <c r="S1605" s="16">
        <v>77.602014462809933</v>
      </c>
      <c r="T1605" s="31" t="s">
        <v>507</v>
      </c>
    </row>
    <row r="1606" spans="1:20" x14ac:dyDescent="0.25">
      <c r="A1606" s="16">
        <v>1603</v>
      </c>
      <c r="B1606" s="16">
        <v>6071244.1200000001</v>
      </c>
      <c r="C1606" s="16">
        <v>585399.51</v>
      </c>
      <c r="D1606" s="27" t="s">
        <v>424</v>
      </c>
      <c r="E1606" s="16"/>
      <c r="F1606" s="16" t="s">
        <v>32</v>
      </c>
      <c r="G1606" s="19" t="s">
        <v>56</v>
      </c>
      <c r="H1606" s="16" t="s">
        <v>508</v>
      </c>
      <c r="I1606" s="16" t="s">
        <v>32</v>
      </c>
      <c r="J1606" s="16" t="s">
        <v>32</v>
      </c>
      <c r="K1606" s="16" t="s">
        <v>32</v>
      </c>
      <c r="L1606" s="16" t="s">
        <v>32</v>
      </c>
      <c r="M1606" s="16" t="s">
        <v>32</v>
      </c>
      <c r="N1606" s="16" t="s">
        <v>32</v>
      </c>
      <c r="O1606" s="16" t="s">
        <v>32</v>
      </c>
      <c r="P1606" s="16" t="s">
        <v>32</v>
      </c>
      <c r="Q1606" s="16" t="s">
        <v>32</v>
      </c>
      <c r="R1606" s="16">
        <v>6.2080401333333333</v>
      </c>
      <c r="S1606" s="16">
        <v>222.76342975206612</v>
      </c>
      <c r="T1606" s="31" t="s">
        <v>507</v>
      </c>
    </row>
    <row r="1607" spans="1:20" x14ac:dyDescent="0.25">
      <c r="A1607" s="16">
        <v>1604</v>
      </c>
      <c r="B1607" s="16">
        <v>6071358.6399999997</v>
      </c>
      <c r="C1607" s="16">
        <v>585499.57999999996</v>
      </c>
      <c r="D1607" s="27" t="s">
        <v>424</v>
      </c>
      <c r="E1607" s="16"/>
      <c r="F1607" s="16" t="s">
        <v>32</v>
      </c>
      <c r="G1607" s="19" t="s">
        <v>56</v>
      </c>
      <c r="H1607" s="16" t="s">
        <v>508</v>
      </c>
      <c r="I1607" s="16" t="s">
        <v>32</v>
      </c>
      <c r="J1607" s="16" t="s">
        <v>32</v>
      </c>
      <c r="K1607" s="16" t="s">
        <v>32</v>
      </c>
      <c r="L1607" s="16" t="s">
        <v>32</v>
      </c>
      <c r="M1607" s="16" t="s">
        <v>32</v>
      </c>
      <c r="N1607" s="16" t="s">
        <v>32</v>
      </c>
      <c r="O1607" s="16" t="s">
        <v>32</v>
      </c>
      <c r="P1607" s="16" t="s">
        <v>32</v>
      </c>
      <c r="Q1607" s="16" t="s">
        <v>32</v>
      </c>
      <c r="R1607" s="16">
        <v>6.2080401333333333</v>
      </c>
      <c r="S1607" s="16">
        <v>146.61927742272073</v>
      </c>
      <c r="T1607" s="31" t="s">
        <v>507</v>
      </c>
    </row>
    <row r="1608" spans="1:20" x14ac:dyDescent="0.25">
      <c r="A1608" s="16">
        <v>1605</v>
      </c>
      <c r="B1608" s="16">
        <v>6071480.4800000004</v>
      </c>
      <c r="C1608" s="16">
        <v>585577.19999999995</v>
      </c>
      <c r="D1608" s="27" t="s">
        <v>424</v>
      </c>
      <c r="E1608" s="16"/>
      <c r="F1608" s="16" t="s">
        <v>32</v>
      </c>
      <c r="G1608" s="19" t="s">
        <v>56</v>
      </c>
      <c r="H1608" s="16" t="s">
        <v>508</v>
      </c>
      <c r="I1608" s="16" t="s">
        <v>32</v>
      </c>
      <c r="J1608" s="16" t="s">
        <v>32</v>
      </c>
      <c r="K1608" s="16" t="s">
        <v>32</v>
      </c>
      <c r="L1608" s="16" t="s">
        <v>32</v>
      </c>
      <c r="M1608" s="16" t="s">
        <v>32</v>
      </c>
      <c r="N1608" s="16" t="s">
        <v>32</v>
      </c>
      <c r="O1608" s="16" t="s">
        <v>32</v>
      </c>
      <c r="P1608" s="16" t="s">
        <v>32</v>
      </c>
      <c r="Q1608" s="16" t="s">
        <v>32</v>
      </c>
      <c r="R1608" s="16">
        <v>6.2080401333333333</v>
      </c>
      <c r="S1608" s="16">
        <v>113.20764462809916</v>
      </c>
      <c r="T1608" s="31" t="s">
        <v>507</v>
      </c>
    </row>
    <row r="1609" spans="1:20" x14ac:dyDescent="0.25">
      <c r="A1609" s="16">
        <v>1606</v>
      </c>
      <c r="B1609" s="16">
        <v>6071713.5800000001</v>
      </c>
      <c r="C1609" s="16">
        <v>585723.15</v>
      </c>
      <c r="D1609" s="27" t="s">
        <v>424</v>
      </c>
      <c r="E1609" s="16"/>
      <c r="F1609" s="16" t="s">
        <v>32</v>
      </c>
      <c r="G1609" s="19" t="s">
        <v>56</v>
      </c>
      <c r="H1609" s="16" t="s">
        <v>508</v>
      </c>
      <c r="I1609" s="16" t="s">
        <v>32</v>
      </c>
      <c r="J1609" s="16" t="s">
        <v>32</v>
      </c>
      <c r="K1609" s="16" t="s">
        <v>32</v>
      </c>
      <c r="L1609" s="16" t="s">
        <v>32</v>
      </c>
      <c r="M1609" s="16" t="s">
        <v>32</v>
      </c>
      <c r="N1609" s="16" t="s">
        <v>32</v>
      </c>
      <c r="O1609" s="16" t="s">
        <v>32</v>
      </c>
      <c r="P1609" s="16" t="s">
        <v>32</v>
      </c>
      <c r="Q1609" s="16" t="s">
        <v>32</v>
      </c>
      <c r="R1609" s="16">
        <v>6.2080401333333333</v>
      </c>
      <c r="S1609" s="16">
        <v>108.18181818181817</v>
      </c>
      <c r="T1609" s="31" t="s">
        <v>507</v>
      </c>
    </row>
    <row r="1610" spans="1:20" x14ac:dyDescent="0.25">
      <c r="A1610" s="16">
        <v>1607</v>
      </c>
      <c r="B1610" s="16">
        <v>6071783.9100000001</v>
      </c>
      <c r="C1610" s="16">
        <v>585854.18999999994</v>
      </c>
      <c r="D1610" s="27" t="s">
        <v>424</v>
      </c>
      <c r="E1610" s="16"/>
      <c r="F1610" s="16" t="s">
        <v>32</v>
      </c>
      <c r="G1610" s="19" t="s">
        <v>56</v>
      </c>
      <c r="H1610" s="16" t="s">
        <v>508</v>
      </c>
      <c r="I1610" s="16" t="s">
        <v>32</v>
      </c>
      <c r="J1610" s="16" t="s">
        <v>32</v>
      </c>
      <c r="K1610" s="16" t="s">
        <v>32</v>
      </c>
      <c r="L1610" s="16" t="s">
        <v>32</v>
      </c>
      <c r="M1610" s="16" t="s">
        <v>32</v>
      </c>
      <c r="N1610" s="16" t="s">
        <v>32</v>
      </c>
      <c r="O1610" s="16" t="s">
        <v>32</v>
      </c>
      <c r="P1610" s="16" t="s">
        <v>32</v>
      </c>
      <c r="Q1610" s="16" t="s">
        <v>32</v>
      </c>
      <c r="R1610" s="16">
        <v>6.2080401333333333</v>
      </c>
      <c r="S1610" s="16">
        <v>189.25255398939609</v>
      </c>
      <c r="T1610" s="31" t="s">
        <v>507</v>
      </c>
    </row>
    <row r="1611" spans="1:20" x14ac:dyDescent="0.25">
      <c r="A1611" s="16">
        <v>1608</v>
      </c>
      <c r="B1611" s="16">
        <v>6071910.1399999997</v>
      </c>
      <c r="C1611" s="16">
        <v>585934.74</v>
      </c>
      <c r="D1611" s="27" t="s">
        <v>424</v>
      </c>
      <c r="E1611" s="16"/>
      <c r="F1611" s="16" t="s">
        <v>32</v>
      </c>
      <c r="G1611" s="19" t="s">
        <v>56</v>
      </c>
      <c r="H1611" s="16" t="s">
        <v>508</v>
      </c>
      <c r="I1611" s="16" t="s">
        <v>32</v>
      </c>
      <c r="J1611" s="16" t="s">
        <v>32</v>
      </c>
      <c r="K1611" s="16" t="s">
        <v>32</v>
      </c>
      <c r="L1611" s="16" t="s">
        <v>32</v>
      </c>
      <c r="M1611" s="16" t="s">
        <v>32</v>
      </c>
      <c r="N1611" s="16" t="s">
        <v>32</v>
      </c>
      <c r="O1611" s="16" t="s">
        <v>32</v>
      </c>
      <c r="P1611" s="16" t="s">
        <v>32</v>
      </c>
      <c r="Q1611" s="16" t="s">
        <v>32</v>
      </c>
      <c r="R1611" s="16">
        <v>6.2080401333333333</v>
      </c>
      <c r="S1611" s="16">
        <v>143.23118348506216</v>
      </c>
      <c r="T1611" s="31" t="s">
        <v>507</v>
      </c>
    </row>
    <row r="1612" spans="1:20" x14ac:dyDescent="0.25">
      <c r="A1612" s="16">
        <v>1609</v>
      </c>
      <c r="B1612" s="32">
        <v>6072098</v>
      </c>
      <c r="C1612" s="32">
        <v>586130</v>
      </c>
      <c r="D1612" s="27" t="s">
        <v>424</v>
      </c>
      <c r="E1612" s="16"/>
      <c r="F1612" s="16" t="s">
        <v>32</v>
      </c>
      <c r="G1612" s="19" t="s">
        <v>56</v>
      </c>
      <c r="H1612" s="16" t="s">
        <v>508</v>
      </c>
      <c r="I1612" s="16" t="s">
        <v>32</v>
      </c>
      <c r="J1612" s="16" t="s">
        <v>32</v>
      </c>
      <c r="K1612" s="16" t="s">
        <v>32</v>
      </c>
      <c r="L1612" s="16" t="s">
        <v>32</v>
      </c>
      <c r="M1612" s="16" t="s">
        <v>32</v>
      </c>
      <c r="N1612" s="16" t="s">
        <v>32</v>
      </c>
      <c r="O1612" s="16" t="s">
        <v>32</v>
      </c>
      <c r="P1612" s="16" t="s">
        <v>32</v>
      </c>
      <c r="Q1612" s="16" t="s">
        <v>32</v>
      </c>
      <c r="R1612" s="16">
        <v>6.2080401333333333</v>
      </c>
      <c r="S1612" s="16">
        <v>159.54223081882657</v>
      </c>
      <c r="T1612" s="31" t="s">
        <v>507</v>
      </c>
    </row>
    <row r="1613" spans="1:20" x14ac:dyDescent="0.25">
      <c r="A1613" s="16">
        <v>1610</v>
      </c>
      <c r="B1613" s="16">
        <v>6072054.54</v>
      </c>
      <c r="C1613" s="16">
        <v>586073.51</v>
      </c>
      <c r="D1613" s="27" t="s">
        <v>424</v>
      </c>
      <c r="E1613" s="16"/>
      <c r="F1613" s="16" t="s">
        <v>32</v>
      </c>
      <c r="G1613" s="19" t="s">
        <v>56</v>
      </c>
      <c r="H1613" s="16" t="s">
        <v>509</v>
      </c>
      <c r="I1613" s="16" t="s">
        <v>32</v>
      </c>
      <c r="J1613" s="16" t="s">
        <v>32</v>
      </c>
      <c r="K1613" s="16" t="s">
        <v>32</v>
      </c>
      <c r="L1613" s="16" t="s">
        <v>32</v>
      </c>
      <c r="M1613" s="16" t="s">
        <v>32</v>
      </c>
      <c r="N1613" s="16" t="s">
        <v>32</v>
      </c>
      <c r="O1613" s="16" t="s">
        <v>32</v>
      </c>
      <c r="P1613" s="16" t="s">
        <v>32</v>
      </c>
      <c r="Q1613" s="16" t="s">
        <v>32</v>
      </c>
      <c r="R1613" s="16">
        <v>-352.97103845721068</v>
      </c>
      <c r="S1613" s="16">
        <v>129.27375740406896</v>
      </c>
      <c r="T1613" s="31" t="s">
        <v>507</v>
      </c>
    </row>
    <row r="1614" spans="1:20" x14ac:dyDescent="0.25">
      <c r="A1614" s="16">
        <v>1611</v>
      </c>
      <c r="B1614" s="16">
        <v>6071968.5199999996</v>
      </c>
      <c r="C1614" s="16">
        <v>585978.79</v>
      </c>
      <c r="D1614" s="27" t="s">
        <v>424</v>
      </c>
      <c r="E1614" s="16"/>
      <c r="F1614" s="16" t="s">
        <v>32</v>
      </c>
      <c r="G1614" s="19" t="s">
        <v>56</v>
      </c>
      <c r="H1614" s="16" t="s">
        <v>509</v>
      </c>
      <c r="I1614" s="16" t="s">
        <v>32</v>
      </c>
      <c r="J1614" s="16" t="s">
        <v>32</v>
      </c>
      <c r="K1614" s="16" t="s">
        <v>32</v>
      </c>
      <c r="L1614" s="16" t="s">
        <v>32</v>
      </c>
      <c r="M1614" s="16" t="s">
        <v>32</v>
      </c>
      <c r="N1614" s="16" t="s">
        <v>32</v>
      </c>
      <c r="O1614" s="16" t="s">
        <v>32</v>
      </c>
      <c r="P1614" s="16" t="s">
        <v>32</v>
      </c>
      <c r="Q1614" s="16" t="s">
        <v>32</v>
      </c>
      <c r="R1614" s="16">
        <v>-210.4420160709773</v>
      </c>
      <c r="S1614" s="16">
        <v>95.454545454545453</v>
      </c>
      <c r="T1614" s="31" t="s">
        <v>507</v>
      </c>
    </row>
    <row r="1615" spans="1:20" x14ac:dyDescent="0.25">
      <c r="A1615" s="16">
        <v>1612</v>
      </c>
      <c r="B1615" s="16">
        <v>6071827.8200000003</v>
      </c>
      <c r="C1615" s="16">
        <v>585890.53</v>
      </c>
      <c r="D1615" s="27" t="s">
        <v>424</v>
      </c>
      <c r="E1615" s="16"/>
      <c r="F1615" s="16" t="s">
        <v>32</v>
      </c>
      <c r="G1615" s="19" t="s">
        <v>56</v>
      </c>
      <c r="H1615" s="16" t="s">
        <v>509</v>
      </c>
      <c r="I1615" s="16" t="s">
        <v>32</v>
      </c>
      <c r="J1615" s="16" t="s">
        <v>32</v>
      </c>
      <c r="K1615" s="16" t="s">
        <v>32</v>
      </c>
      <c r="L1615" s="16" t="s">
        <v>32</v>
      </c>
      <c r="M1615" s="16" t="s">
        <v>32</v>
      </c>
      <c r="N1615" s="16" t="s">
        <v>32</v>
      </c>
      <c r="O1615" s="16" t="s">
        <v>32</v>
      </c>
      <c r="P1615" s="16" t="s">
        <v>32</v>
      </c>
      <c r="Q1615" s="16" t="s">
        <v>32</v>
      </c>
      <c r="R1615" s="16">
        <v>-293.83653479696397</v>
      </c>
      <c r="S1615" s="16">
        <v>139.44226750261234</v>
      </c>
      <c r="T1615" s="31" t="s">
        <v>507</v>
      </c>
    </row>
    <row r="1616" spans="1:20" x14ac:dyDescent="0.25">
      <c r="A1616" s="16">
        <v>1613</v>
      </c>
      <c r="B1616" s="16">
        <v>6071741.2400000002</v>
      </c>
      <c r="C1616" s="16">
        <v>585771.15</v>
      </c>
      <c r="D1616" s="27" t="s">
        <v>424</v>
      </c>
      <c r="E1616" s="16"/>
      <c r="F1616" s="16" t="s">
        <v>32</v>
      </c>
      <c r="G1616" s="19" t="s">
        <v>56</v>
      </c>
      <c r="H1616" s="16" t="s">
        <v>509</v>
      </c>
      <c r="I1616" s="16" t="s">
        <v>32</v>
      </c>
      <c r="J1616" s="16" t="s">
        <v>32</v>
      </c>
      <c r="K1616" s="16" t="s">
        <v>32</v>
      </c>
      <c r="L1616" s="16" t="s">
        <v>32</v>
      </c>
      <c r="M1616" s="16" t="s">
        <v>32</v>
      </c>
      <c r="N1616" s="16" t="s">
        <v>32</v>
      </c>
      <c r="O1616" s="16" t="s">
        <v>32</v>
      </c>
      <c r="P1616" s="16" t="s">
        <v>32</v>
      </c>
      <c r="Q1616" s="16" t="s">
        <v>32</v>
      </c>
      <c r="R1616" s="16">
        <v>-301.90621386861056</v>
      </c>
      <c r="S1616" s="16">
        <v>117.27272727272727</v>
      </c>
      <c r="T1616" s="31" t="s">
        <v>507</v>
      </c>
    </row>
    <row r="1617" spans="1:20" x14ac:dyDescent="0.25">
      <c r="A1617" s="16">
        <v>1614</v>
      </c>
      <c r="B1617" s="16">
        <v>6071480.8600000003</v>
      </c>
      <c r="C1617" s="16">
        <v>585567.31999999995</v>
      </c>
      <c r="D1617" s="27" t="s">
        <v>424</v>
      </c>
      <c r="E1617" s="16"/>
      <c r="F1617" s="16" t="s">
        <v>32</v>
      </c>
      <c r="G1617" s="19" t="s">
        <v>56</v>
      </c>
      <c r="H1617" s="16" t="s">
        <v>509</v>
      </c>
      <c r="I1617" s="16" t="s">
        <v>32</v>
      </c>
      <c r="J1617" s="16" t="s">
        <v>32</v>
      </c>
      <c r="K1617" s="16" t="s">
        <v>32</v>
      </c>
      <c r="L1617" s="16" t="s">
        <v>32</v>
      </c>
      <c r="M1617" s="16" t="s">
        <v>32</v>
      </c>
      <c r="N1617" s="16" t="s">
        <v>32</v>
      </c>
      <c r="O1617" s="16" t="s">
        <v>32</v>
      </c>
      <c r="P1617" s="16" t="s">
        <v>32</v>
      </c>
      <c r="Q1617" s="16" t="s">
        <v>32</v>
      </c>
      <c r="R1617" s="16">
        <v>-244.35488363867873</v>
      </c>
      <c r="S1617" s="16">
        <v>98.67221510883482</v>
      </c>
      <c r="T1617" s="31" t="s">
        <v>507</v>
      </c>
    </row>
    <row r="1618" spans="1:20" x14ac:dyDescent="0.25">
      <c r="A1618" s="16">
        <v>1615</v>
      </c>
      <c r="B1618" s="16">
        <v>6071400.5</v>
      </c>
      <c r="C1618" s="16">
        <v>585530.30000000005</v>
      </c>
      <c r="D1618" s="27" t="s">
        <v>424</v>
      </c>
      <c r="E1618" s="16"/>
      <c r="F1618" s="16" t="s">
        <v>32</v>
      </c>
      <c r="G1618" s="19" t="s">
        <v>56</v>
      </c>
      <c r="H1618" s="16" t="s">
        <v>509</v>
      </c>
      <c r="I1618" s="16" t="s">
        <v>32</v>
      </c>
      <c r="J1618" s="16" t="s">
        <v>32</v>
      </c>
      <c r="K1618" s="16" t="s">
        <v>32</v>
      </c>
      <c r="L1618" s="16" t="s">
        <v>32</v>
      </c>
      <c r="M1618" s="16" t="s">
        <v>32</v>
      </c>
      <c r="N1618" s="16" t="s">
        <v>32</v>
      </c>
      <c r="O1618" s="16" t="s">
        <v>32</v>
      </c>
      <c r="P1618" s="16" t="s">
        <v>32</v>
      </c>
      <c r="Q1618" s="16" t="s">
        <v>32</v>
      </c>
      <c r="R1618" s="16">
        <v>-361.90701411435521</v>
      </c>
      <c r="S1618" s="16">
        <v>137.46716456348182</v>
      </c>
      <c r="T1618" s="31" t="s">
        <v>507</v>
      </c>
    </row>
    <row r="1619" spans="1:20" x14ac:dyDescent="0.25">
      <c r="A1619" s="16">
        <v>1616</v>
      </c>
      <c r="B1619" s="16">
        <v>6071293.9699999997</v>
      </c>
      <c r="C1619" s="16">
        <v>585440.56000000006</v>
      </c>
      <c r="D1619" s="27" t="s">
        <v>424</v>
      </c>
      <c r="E1619" s="16"/>
      <c r="F1619" s="16" t="s">
        <v>32</v>
      </c>
      <c r="G1619" s="19" t="s">
        <v>56</v>
      </c>
      <c r="H1619" s="16" t="s">
        <v>509</v>
      </c>
      <c r="I1619" s="16" t="s">
        <v>32</v>
      </c>
      <c r="J1619" s="16" t="s">
        <v>32</v>
      </c>
      <c r="K1619" s="16" t="s">
        <v>32</v>
      </c>
      <c r="L1619" s="16" t="s">
        <v>32</v>
      </c>
      <c r="M1619" s="16" t="s">
        <v>32</v>
      </c>
      <c r="N1619" s="16" t="s">
        <v>32</v>
      </c>
      <c r="O1619" s="16" t="s">
        <v>32</v>
      </c>
      <c r="P1619" s="16" t="s">
        <v>32</v>
      </c>
      <c r="Q1619" s="16" t="s">
        <v>32</v>
      </c>
      <c r="R1619" s="16">
        <v>-293.31162094019624</v>
      </c>
      <c r="S1619" s="16">
        <v>117.10708782742682</v>
      </c>
      <c r="T1619" s="31" t="s">
        <v>507</v>
      </c>
    </row>
    <row r="1620" spans="1:20" x14ac:dyDescent="0.25">
      <c r="A1620" s="16">
        <v>1617</v>
      </c>
      <c r="B1620" s="16">
        <v>6071186.54</v>
      </c>
      <c r="C1620" s="16">
        <v>585325.43999999994</v>
      </c>
      <c r="D1620" s="27" t="s">
        <v>424</v>
      </c>
      <c r="E1620" s="16"/>
      <c r="F1620" s="16" t="s">
        <v>32</v>
      </c>
      <c r="G1620" s="19" t="s">
        <v>56</v>
      </c>
      <c r="H1620" s="16" t="s">
        <v>509</v>
      </c>
      <c r="I1620" s="16" t="s">
        <v>32</v>
      </c>
      <c r="J1620" s="16" t="s">
        <v>32</v>
      </c>
      <c r="K1620" s="16" t="s">
        <v>32</v>
      </c>
      <c r="L1620" s="16" t="s">
        <v>32</v>
      </c>
      <c r="M1620" s="16" t="s">
        <v>32</v>
      </c>
      <c r="N1620" s="16" t="s">
        <v>32</v>
      </c>
      <c r="O1620" s="16" t="s">
        <v>32</v>
      </c>
      <c r="P1620" s="16" t="s">
        <v>32</v>
      </c>
      <c r="Q1620" s="16" t="s">
        <v>32</v>
      </c>
      <c r="R1620" s="16">
        <v>-209.25076330480209</v>
      </c>
      <c r="S1620" s="16">
        <v>80.113314447592074</v>
      </c>
      <c r="T1620" s="31" t="s">
        <v>507</v>
      </c>
    </row>
    <row r="1621" spans="1:20" x14ac:dyDescent="0.25">
      <c r="A1621" s="16">
        <v>1618</v>
      </c>
      <c r="B1621" s="16">
        <v>6071085.3200000003</v>
      </c>
      <c r="C1621" s="16">
        <v>585217.01</v>
      </c>
      <c r="D1621" s="27" t="s">
        <v>424</v>
      </c>
      <c r="E1621" s="16"/>
      <c r="F1621" s="16" t="s">
        <v>32</v>
      </c>
      <c r="G1621" s="19" t="s">
        <v>56</v>
      </c>
      <c r="H1621" s="16" t="s">
        <v>509</v>
      </c>
      <c r="I1621" s="16" t="s">
        <v>32</v>
      </c>
      <c r="J1621" s="16" t="s">
        <v>32</v>
      </c>
      <c r="K1621" s="16" t="s">
        <v>32</v>
      </c>
      <c r="L1621" s="16" t="s">
        <v>32</v>
      </c>
      <c r="M1621" s="16" t="s">
        <v>32</v>
      </c>
      <c r="N1621" s="16" t="s">
        <v>32</v>
      </c>
      <c r="O1621" s="16" t="s">
        <v>32</v>
      </c>
      <c r="P1621" s="16" t="s">
        <v>32</v>
      </c>
      <c r="Q1621" s="16" t="s">
        <v>32</v>
      </c>
      <c r="R1621" s="16">
        <v>-205.52744011432517</v>
      </c>
      <c r="S1621" s="16">
        <v>77.382178727787817</v>
      </c>
      <c r="T1621" s="31" t="s">
        <v>507</v>
      </c>
    </row>
    <row r="1622" spans="1:20" x14ac:dyDescent="0.25">
      <c r="A1622" s="16">
        <v>1619</v>
      </c>
      <c r="B1622" s="16">
        <v>6070986.2300000004</v>
      </c>
      <c r="C1622" s="16">
        <v>585108.80000000005</v>
      </c>
      <c r="D1622" s="27" t="s">
        <v>424</v>
      </c>
      <c r="E1622" s="16"/>
      <c r="F1622" s="16" t="s">
        <v>32</v>
      </c>
      <c r="G1622" s="19" t="s">
        <v>56</v>
      </c>
      <c r="H1622" s="16" t="s">
        <v>509</v>
      </c>
      <c r="I1622" s="16" t="s">
        <v>32</v>
      </c>
      <c r="J1622" s="16" t="s">
        <v>32</v>
      </c>
      <c r="K1622" s="16" t="s">
        <v>32</v>
      </c>
      <c r="L1622" s="16" t="s">
        <v>32</v>
      </c>
      <c r="M1622" s="16" t="s">
        <v>32</v>
      </c>
      <c r="N1622" s="16" t="s">
        <v>32</v>
      </c>
      <c r="O1622" s="16" t="s">
        <v>32</v>
      </c>
      <c r="P1622" s="16" t="s">
        <v>32</v>
      </c>
      <c r="Q1622" s="16" t="s">
        <v>32</v>
      </c>
      <c r="R1622" s="16">
        <v>6.2080401333333333</v>
      </c>
      <c r="S1622" s="16">
        <v>111.97656451197525</v>
      </c>
      <c r="T1622" s="31" t="s">
        <v>507</v>
      </c>
    </row>
    <row r="1623" spans="1:20" x14ac:dyDescent="0.25">
      <c r="A1623" s="16">
        <v>1620</v>
      </c>
      <c r="B1623" s="21">
        <v>6070883</v>
      </c>
      <c r="C1623" s="21">
        <v>584997</v>
      </c>
      <c r="D1623" s="27" t="s">
        <v>424</v>
      </c>
      <c r="E1623" s="16"/>
      <c r="F1623" s="16" t="s">
        <v>32</v>
      </c>
      <c r="G1623" s="19" t="s">
        <v>56</v>
      </c>
      <c r="H1623" s="16" t="s">
        <v>509</v>
      </c>
      <c r="I1623" s="16" t="s">
        <v>32</v>
      </c>
      <c r="J1623" s="16" t="s">
        <v>32</v>
      </c>
      <c r="K1623" s="16" t="s">
        <v>32</v>
      </c>
      <c r="L1623" s="16" t="s">
        <v>32</v>
      </c>
      <c r="M1623" s="16" t="s">
        <v>32</v>
      </c>
      <c r="N1623" s="16" t="s">
        <v>32</v>
      </c>
      <c r="O1623" s="16" t="s">
        <v>32</v>
      </c>
      <c r="P1623" s="16" t="s">
        <v>32</v>
      </c>
      <c r="Q1623" s="16" t="s">
        <v>32</v>
      </c>
      <c r="R1623" s="16">
        <v>6.2080401333333333</v>
      </c>
      <c r="S1623" s="16">
        <v>124.54545454545453</v>
      </c>
      <c r="T1623" s="31" t="s">
        <v>507</v>
      </c>
    </row>
    <row r="1624" spans="1:20" x14ac:dyDescent="0.25">
      <c r="A1624" s="16">
        <v>1621</v>
      </c>
      <c r="B1624" s="16">
        <v>6070786.8799999999</v>
      </c>
      <c r="C1624" s="16">
        <v>584874.04</v>
      </c>
      <c r="D1624" s="27" t="s">
        <v>424</v>
      </c>
      <c r="E1624" s="16"/>
      <c r="F1624" s="16" t="s">
        <v>32</v>
      </c>
      <c r="G1624" s="19" t="s">
        <v>56</v>
      </c>
      <c r="H1624" s="16" t="s">
        <v>509</v>
      </c>
      <c r="I1624" s="16" t="s">
        <v>32</v>
      </c>
      <c r="J1624" s="16" t="s">
        <v>32</v>
      </c>
      <c r="K1624" s="16" t="s">
        <v>32</v>
      </c>
      <c r="L1624" s="16" t="s">
        <v>32</v>
      </c>
      <c r="M1624" s="16" t="s">
        <v>32</v>
      </c>
      <c r="N1624" s="16" t="s">
        <v>32</v>
      </c>
      <c r="O1624" s="16" t="s">
        <v>32</v>
      </c>
      <c r="P1624" s="16" t="s">
        <v>32</v>
      </c>
      <c r="Q1624" s="16" t="s">
        <v>32</v>
      </c>
      <c r="R1624" s="16">
        <v>6.2080401333333333</v>
      </c>
      <c r="S1624" s="16">
        <v>103.48998459167954</v>
      </c>
      <c r="T1624" s="31" t="s">
        <v>507</v>
      </c>
    </row>
    <row r="1625" spans="1:20" x14ac:dyDescent="0.25">
      <c r="A1625" s="16">
        <v>1622</v>
      </c>
      <c r="B1625" s="16">
        <v>6070686</v>
      </c>
      <c r="C1625" s="16">
        <v>584771.73</v>
      </c>
      <c r="D1625" s="27" t="s">
        <v>424</v>
      </c>
      <c r="E1625" s="16"/>
      <c r="F1625" s="16" t="s">
        <v>32</v>
      </c>
      <c r="G1625" s="19" t="s">
        <v>56</v>
      </c>
      <c r="H1625" s="16" t="s">
        <v>509</v>
      </c>
      <c r="I1625" s="16" t="s">
        <v>32</v>
      </c>
      <c r="J1625" s="16" t="s">
        <v>32</v>
      </c>
      <c r="K1625" s="16" t="s">
        <v>32</v>
      </c>
      <c r="L1625" s="16" t="s">
        <v>32</v>
      </c>
      <c r="M1625" s="16" t="s">
        <v>32</v>
      </c>
      <c r="N1625" s="16" t="s">
        <v>32</v>
      </c>
      <c r="O1625" s="16" t="s">
        <v>32</v>
      </c>
      <c r="P1625" s="16" t="s">
        <v>32</v>
      </c>
      <c r="Q1625" s="16" t="s">
        <v>32</v>
      </c>
      <c r="R1625" s="16">
        <v>6.2080401333333333</v>
      </c>
      <c r="S1625" s="16">
        <v>129.09090909090909</v>
      </c>
      <c r="T1625" s="31" t="s">
        <v>507</v>
      </c>
    </row>
    <row r="1626" spans="1:20" x14ac:dyDescent="0.25">
      <c r="A1626" s="16">
        <v>1623</v>
      </c>
      <c r="B1626" s="16">
        <v>6070573.6200000001</v>
      </c>
      <c r="C1626" s="16">
        <v>584657.84</v>
      </c>
      <c r="D1626" s="27" t="s">
        <v>424</v>
      </c>
      <c r="E1626" s="16"/>
      <c r="F1626" s="16" t="s">
        <v>32</v>
      </c>
      <c r="G1626" s="19" t="s">
        <v>56</v>
      </c>
      <c r="H1626" s="16" t="s">
        <v>509</v>
      </c>
      <c r="I1626" s="16" t="s">
        <v>32</v>
      </c>
      <c r="J1626" s="16" t="s">
        <v>32</v>
      </c>
      <c r="K1626" s="16" t="s">
        <v>32</v>
      </c>
      <c r="L1626" s="16" t="s">
        <v>32</v>
      </c>
      <c r="M1626" s="16" t="s">
        <v>32</v>
      </c>
      <c r="N1626" s="16" t="s">
        <v>32</v>
      </c>
      <c r="O1626" s="16" t="s">
        <v>32</v>
      </c>
      <c r="P1626" s="16" t="s">
        <v>32</v>
      </c>
      <c r="Q1626" s="16" t="s">
        <v>32</v>
      </c>
      <c r="R1626" s="16">
        <v>6.2080401333333333</v>
      </c>
      <c r="S1626" s="16">
        <v>261.98615207077825</v>
      </c>
      <c r="T1626" s="31" t="s">
        <v>507</v>
      </c>
    </row>
    <row r="1627" spans="1:20" x14ac:dyDescent="0.25">
      <c r="A1627" s="16">
        <v>1624</v>
      </c>
      <c r="B1627" s="16">
        <v>6070469.8600000003</v>
      </c>
      <c r="C1627" s="16">
        <v>584548.46</v>
      </c>
      <c r="D1627" s="27" t="s">
        <v>424</v>
      </c>
      <c r="E1627" s="16"/>
      <c r="F1627" s="16" t="s">
        <v>32</v>
      </c>
      <c r="G1627" s="19" t="s">
        <v>56</v>
      </c>
      <c r="H1627" s="16" t="s">
        <v>509</v>
      </c>
      <c r="I1627" s="16" t="s">
        <v>32</v>
      </c>
      <c r="J1627" s="16" t="s">
        <v>32</v>
      </c>
      <c r="K1627" s="16" t="s">
        <v>32</v>
      </c>
      <c r="L1627" s="16" t="s">
        <v>32</v>
      </c>
      <c r="M1627" s="16" t="s">
        <v>32</v>
      </c>
      <c r="N1627" s="16" t="s">
        <v>32</v>
      </c>
      <c r="O1627" s="16" t="s">
        <v>32</v>
      </c>
      <c r="P1627" s="16" t="s">
        <v>32</v>
      </c>
      <c r="Q1627" s="16" t="s">
        <v>32</v>
      </c>
      <c r="R1627" s="16">
        <v>6.2080401333333333</v>
      </c>
      <c r="S1627" s="16">
        <v>170.16088947024198</v>
      </c>
      <c r="T1627" s="31" t="s">
        <v>507</v>
      </c>
    </row>
    <row r="1628" spans="1:20" x14ac:dyDescent="0.25">
      <c r="A1628" s="16">
        <v>1625</v>
      </c>
      <c r="B1628" s="16">
        <v>6070393.3499999996</v>
      </c>
      <c r="C1628" s="16">
        <v>584434.73</v>
      </c>
      <c r="D1628" s="27" t="s">
        <v>424</v>
      </c>
      <c r="E1628" s="16"/>
      <c r="F1628" s="16" t="s">
        <v>32</v>
      </c>
      <c r="G1628" s="19" t="s">
        <v>56</v>
      </c>
      <c r="H1628" s="16" t="s">
        <v>509</v>
      </c>
      <c r="I1628" s="16" t="s">
        <v>32</v>
      </c>
      <c r="J1628" s="16" t="s">
        <v>32</v>
      </c>
      <c r="K1628" s="16" t="s">
        <v>32</v>
      </c>
      <c r="L1628" s="16" t="s">
        <v>32</v>
      </c>
      <c r="M1628" s="16" t="s">
        <v>32</v>
      </c>
      <c r="N1628" s="16" t="s">
        <v>32</v>
      </c>
      <c r="O1628" s="16" t="s">
        <v>32</v>
      </c>
      <c r="P1628" s="16" t="s">
        <v>32</v>
      </c>
      <c r="Q1628" s="16" t="s">
        <v>32</v>
      </c>
      <c r="R1628" s="16">
        <v>6.2080401333333333</v>
      </c>
      <c r="S1628" s="16">
        <v>170.42697781766893</v>
      </c>
      <c r="T1628" s="31" t="s">
        <v>507</v>
      </c>
    </row>
    <row r="1629" spans="1:20" x14ac:dyDescent="0.25">
      <c r="A1629" s="16">
        <v>1626</v>
      </c>
      <c r="B1629" s="16">
        <v>6070329.04</v>
      </c>
      <c r="C1629" s="16">
        <v>584272.1</v>
      </c>
      <c r="D1629" s="27" t="s">
        <v>424</v>
      </c>
      <c r="E1629" s="16"/>
      <c r="F1629" s="16" t="s">
        <v>32</v>
      </c>
      <c r="G1629" s="19" t="s">
        <v>56</v>
      </c>
      <c r="H1629" s="16" t="s">
        <v>509</v>
      </c>
      <c r="I1629" s="16" t="s">
        <v>32</v>
      </c>
      <c r="J1629" s="16" t="s">
        <v>32</v>
      </c>
      <c r="K1629" s="16" t="s">
        <v>32</v>
      </c>
      <c r="L1629" s="16" t="s">
        <v>32</v>
      </c>
      <c r="M1629" s="16" t="s">
        <v>32</v>
      </c>
      <c r="N1629" s="16" t="s">
        <v>32</v>
      </c>
      <c r="O1629" s="16" t="s">
        <v>32</v>
      </c>
      <c r="P1629" s="16" t="s">
        <v>32</v>
      </c>
      <c r="Q1629" s="16" t="s">
        <v>32</v>
      </c>
      <c r="R1629" s="16">
        <v>6.2080401333333333</v>
      </c>
      <c r="S1629" s="16">
        <v>55.533092969353618</v>
      </c>
      <c r="T1629" s="31" t="s">
        <v>507</v>
      </c>
    </row>
    <row r="1630" spans="1:20" x14ac:dyDescent="0.25">
      <c r="A1630" s="16">
        <v>1627</v>
      </c>
      <c r="B1630" s="16">
        <v>6070281.6699999999</v>
      </c>
      <c r="C1630" s="16">
        <v>584137.04</v>
      </c>
      <c r="D1630" s="27" t="s">
        <v>424</v>
      </c>
      <c r="E1630" s="16"/>
      <c r="F1630" s="16" t="s">
        <v>32</v>
      </c>
      <c r="G1630" s="19" t="s">
        <v>56</v>
      </c>
      <c r="H1630" s="16" t="s">
        <v>509</v>
      </c>
      <c r="I1630" s="16" t="s">
        <v>32</v>
      </c>
      <c r="J1630" s="16" t="s">
        <v>32</v>
      </c>
      <c r="K1630" s="16" t="s">
        <v>32</v>
      </c>
      <c r="L1630" s="16" t="s">
        <v>32</v>
      </c>
      <c r="M1630" s="16" t="s">
        <v>32</v>
      </c>
      <c r="N1630" s="16" t="s">
        <v>32</v>
      </c>
      <c r="O1630" s="16" t="s">
        <v>32</v>
      </c>
      <c r="P1630" s="16" t="s">
        <v>32</v>
      </c>
      <c r="Q1630" s="16" t="s">
        <v>32</v>
      </c>
      <c r="R1630" s="16">
        <v>6.2080401333333333</v>
      </c>
      <c r="S1630" s="16">
        <v>62.816121555498299</v>
      </c>
      <c r="T1630" s="31" t="s">
        <v>507</v>
      </c>
    </row>
    <row r="1631" spans="1:20" x14ac:dyDescent="0.25">
      <c r="A1631" s="16">
        <v>1628</v>
      </c>
      <c r="B1631" s="16">
        <v>6070172.6200000001</v>
      </c>
      <c r="C1631" s="16">
        <v>584053.34</v>
      </c>
      <c r="D1631" s="27" t="s">
        <v>424</v>
      </c>
      <c r="E1631" s="16"/>
      <c r="F1631" s="16" t="s">
        <v>32</v>
      </c>
      <c r="G1631" s="19" t="s">
        <v>56</v>
      </c>
      <c r="H1631" s="16" t="s">
        <v>509</v>
      </c>
      <c r="I1631" s="16" t="s">
        <v>32</v>
      </c>
      <c r="J1631" s="16" t="s">
        <v>32</v>
      </c>
      <c r="K1631" s="16" t="s">
        <v>32</v>
      </c>
      <c r="L1631" s="16" t="s">
        <v>32</v>
      </c>
      <c r="M1631" s="16" t="s">
        <v>32</v>
      </c>
      <c r="N1631" s="16" t="s">
        <v>32</v>
      </c>
      <c r="O1631" s="16" t="s">
        <v>32</v>
      </c>
      <c r="P1631" s="16" t="s">
        <v>32</v>
      </c>
      <c r="Q1631" s="16" t="s">
        <v>32</v>
      </c>
      <c r="R1631" s="16">
        <v>6.2080401333333333</v>
      </c>
      <c r="S1631" s="16">
        <v>97.687241735537185</v>
      </c>
      <c r="T1631" s="31" t="s">
        <v>507</v>
      </c>
    </row>
    <row r="1632" spans="1:20" x14ac:dyDescent="0.25">
      <c r="A1632" s="16">
        <v>1629</v>
      </c>
      <c r="B1632" s="16">
        <v>6070030.5999999996</v>
      </c>
      <c r="C1632" s="16">
        <v>584037.77</v>
      </c>
      <c r="D1632" s="27" t="s">
        <v>424</v>
      </c>
      <c r="E1632" s="16"/>
      <c r="F1632" s="16" t="s">
        <v>32</v>
      </c>
      <c r="G1632" s="19" t="s">
        <v>56</v>
      </c>
      <c r="H1632" s="16" t="s">
        <v>509</v>
      </c>
      <c r="I1632" s="16" t="s">
        <v>32</v>
      </c>
      <c r="J1632" s="16" t="s">
        <v>32</v>
      </c>
      <c r="K1632" s="16" t="s">
        <v>32</v>
      </c>
      <c r="L1632" s="16" t="s">
        <v>32</v>
      </c>
      <c r="M1632" s="16" t="s">
        <v>32</v>
      </c>
      <c r="N1632" s="16" t="s">
        <v>32</v>
      </c>
      <c r="O1632" s="16" t="s">
        <v>32</v>
      </c>
      <c r="P1632" s="16" t="s">
        <v>32</v>
      </c>
      <c r="Q1632" s="16" t="s">
        <v>32</v>
      </c>
      <c r="R1632" s="16">
        <v>6.2080401333333333</v>
      </c>
      <c r="S1632" s="16">
        <v>149.42959001782529</v>
      </c>
      <c r="T1632" s="31" t="s">
        <v>507</v>
      </c>
    </row>
    <row r="1633" spans="1:20" x14ac:dyDescent="0.25">
      <c r="A1633" s="16">
        <v>1630</v>
      </c>
      <c r="B1633" s="16">
        <v>6069889</v>
      </c>
      <c r="C1633" s="16">
        <v>583979.92000000004</v>
      </c>
      <c r="D1633" s="27" t="s">
        <v>424</v>
      </c>
      <c r="E1633" s="16"/>
      <c r="F1633" s="16" t="s">
        <v>32</v>
      </c>
      <c r="G1633" s="19" t="s">
        <v>56</v>
      </c>
      <c r="H1633" s="16" t="s">
        <v>509</v>
      </c>
      <c r="I1633" s="16" t="s">
        <v>32</v>
      </c>
      <c r="J1633" s="16" t="s">
        <v>32</v>
      </c>
      <c r="K1633" s="16" t="s">
        <v>32</v>
      </c>
      <c r="L1633" s="16" t="s">
        <v>32</v>
      </c>
      <c r="M1633" s="16" t="s">
        <v>32</v>
      </c>
      <c r="N1633" s="16" t="s">
        <v>32</v>
      </c>
      <c r="O1633" s="16" t="s">
        <v>32</v>
      </c>
      <c r="P1633" s="16" t="s">
        <v>32</v>
      </c>
      <c r="Q1633" s="16" t="s">
        <v>32</v>
      </c>
      <c r="R1633" s="16">
        <v>6.2080401333333333</v>
      </c>
      <c r="S1633" s="16">
        <v>82.961960025789793</v>
      </c>
      <c r="T1633" s="31" t="s">
        <v>507</v>
      </c>
    </row>
    <row r="1634" spans="1:20" x14ac:dyDescent="0.25">
      <c r="A1634" s="16">
        <v>1631</v>
      </c>
      <c r="B1634" s="16">
        <v>6069764.4699999997</v>
      </c>
      <c r="C1634" s="16">
        <v>583901.15</v>
      </c>
      <c r="D1634" s="27" t="s">
        <v>424</v>
      </c>
      <c r="E1634" s="16"/>
      <c r="F1634" s="16" t="s">
        <v>32</v>
      </c>
      <c r="G1634" s="19" t="s">
        <v>56</v>
      </c>
      <c r="H1634" s="16" t="s">
        <v>509</v>
      </c>
      <c r="I1634" s="16" t="s">
        <v>32</v>
      </c>
      <c r="J1634" s="16" t="s">
        <v>32</v>
      </c>
      <c r="K1634" s="16" t="s">
        <v>32</v>
      </c>
      <c r="L1634" s="16" t="s">
        <v>32</v>
      </c>
      <c r="M1634" s="16" t="s">
        <v>32</v>
      </c>
      <c r="N1634" s="16" t="s">
        <v>32</v>
      </c>
      <c r="O1634" s="16" t="s">
        <v>32</v>
      </c>
      <c r="P1634" s="16" t="s">
        <v>32</v>
      </c>
      <c r="Q1634" s="16" t="s">
        <v>32</v>
      </c>
      <c r="R1634" s="16">
        <v>6.2080401333333333</v>
      </c>
      <c r="S1634" s="16">
        <v>123.28760097448391</v>
      </c>
      <c r="T1634" s="31" t="s">
        <v>507</v>
      </c>
    </row>
    <row r="1635" spans="1:20" x14ac:dyDescent="0.25">
      <c r="A1635" s="16">
        <v>1632</v>
      </c>
      <c r="B1635" s="16">
        <v>6069642.4299999997</v>
      </c>
      <c r="C1635" s="16">
        <v>583827.62</v>
      </c>
      <c r="D1635" s="27" t="s">
        <v>424</v>
      </c>
      <c r="E1635" s="16"/>
      <c r="F1635" s="16" t="s">
        <v>32</v>
      </c>
      <c r="G1635" s="19" t="s">
        <v>56</v>
      </c>
      <c r="H1635" s="16" t="s">
        <v>509</v>
      </c>
      <c r="I1635" s="16" t="s">
        <v>32</v>
      </c>
      <c r="J1635" s="16" t="s">
        <v>32</v>
      </c>
      <c r="K1635" s="16" t="s">
        <v>32</v>
      </c>
      <c r="L1635" s="16" t="s">
        <v>32</v>
      </c>
      <c r="M1635" s="16" t="s">
        <v>32</v>
      </c>
      <c r="N1635" s="16" t="s">
        <v>32</v>
      </c>
      <c r="O1635" s="16" t="s">
        <v>32</v>
      </c>
      <c r="P1635" s="16" t="s">
        <v>32</v>
      </c>
      <c r="Q1635" s="16" t="s">
        <v>32</v>
      </c>
      <c r="R1635" s="16">
        <v>6.2080401333333333</v>
      </c>
      <c r="S1635" s="16">
        <v>94.813668600902645</v>
      </c>
      <c r="T1635" s="31" t="s">
        <v>507</v>
      </c>
    </row>
    <row r="1636" spans="1:20" x14ac:dyDescent="0.25">
      <c r="A1636" s="16">
        <v>1633</v>
      </c>
      <c r="B1636" s="16">
        <v>6069519.5700000003</v>
      </c>
      <c r="C1636" s="16">
        <v>583753.56999999995</v>
      </c>
      <c r="D1636" s="27" t="s">
        <v>424</v>
      </c>
      <c r="E1636" s="16"/>
      <c r="F1636" s="16" t="s">
        <v>32</v>
      </c>
      <c r="G1636" s="19" t="s">
        <v>56</v>
      </c>
      <c r="H1636" s="16" t="s">
        <v>509</v>
      </c>
      <c r="I1636" s="16" t="s">
        <v>32</v>
      </c>
      <c r="J1636" s="16" t="s">
        <v>32</v>
      </c>
      <c r="K1636" s="16" t="s">
        <v>32</v>
      </c>
      <c r="L1636" s="16" t="s">
        <v>32</v>
      </c>
      <c r="M1636" s="16" t="s">
        <v>32</v>
      </c>
      <c r="N1636" s="16" t="s">
        <v>32</v>
      </c>
      <c r="O1636" s="16" t="s">
        <v>32</v>
      </c>
      <c r="P1636" s="16" t="s">
        <v>32</v>
      </c>
      <c r="Q1636" s="16" t="s">
        <v>32</v>
      </c>
      <c r="R1636" s="16">
        <v>6.2080401333333333</v>
      </c>
      <c r="S1636" s="16">
        <v>134.35541859270674</v>
      </c>
      <c r="T1636" s="31" t="s">
        <v>507</v>
      </c>
    </row>
    <row r="1637" spans="1:20" x14ac:dyDescent="0.25">
      <c r="A1637" s="16">
        <v>1634</v>
      </c>
      <c r="B1637" s="16">
        <v>6069391.0700000003</v>
      </c>
      <c r="C1637" s="16">
        <v>583649.79</v>
      </c>
      <c r="D1637" s="27" t="s">
        <v>424</v>
      </c>
      <c r="E1637" s="16"/>
      <c r="F1637" s="16" t="s">
        <v>32</v>
      </c>
      <c r="G1637" s="19" t="s">
        <v>56</v>
      </c>
      <c r="H1637" s="16" t="s">
        <v>509</v>
      </c>
      <c r="I1637" s="16" t="s">
        <v>32</v>
      </c>
      <c r="J1637" s="16" t="s">
        <v>32</v>
      </c>
      <c r="K1637" s="16" t="s">
        <v>32</v>
      </c>
      <c r="L1637" s="16" t="s">
        <v>32</v>
      </c>
      <c r="M1637" s="16" t="s">
        <v>32</v>
      </c>
      <c r="N1637" s="16" t="s">
        <v>32</v>
      </c>
      <c r="O1637" s="16" t="s">
        <v>32</v>
      </c>
      <c r="P1637" s="16" t="s">
        <v>32</v>
      </c>
      <c r="Q1637" s="16" t="s">
        <v>32</v>
      </c>
      <c r="R1637" s="16">
        <v>6.2080401333333333</v>
      </c>
      <c r="S1637" s="16">
        <v>202.4409347714433</v>
      </c>
      <c r="T1637" s="31" t="s">
        <v>507</v>
      </c>
    </row>
    <row r="1638" spans="1:20" x14ac:dyDescent="0.25">
      <c r="A1638" s="16">
        <v>1635</v>
      </c>
      <c r="B1638" s="16">
        <v>6069305.9400000004</v>
      </c>
      <c r="C1638" s="16">
        <v>583532.46</v>
      </c>
      <c r="D1638" s="27" t="s">
        <v>424</v>
      </c>
      <c r="E1638" s="16"/>
      <c r="F1638" s="16" t="s">
        <v>32</v>
      </c>
      <c r="G1638" s="19" t="s">
        <v>56</v>
      </c>
      <c r="H1638" s="16" t="s">
        <v>509</v>
      </c>
      <c r="I1638" s="16" t="s">
        <v>32</v>
      </c>
      <c r="J1638" s="16" t="s">
        <v>32</v>
      </c>
      <c r="K1638" s="16" t="s">
        <v>32</v>
      </c>
      <c r="L1638" s="16" t="s">
        <v>32</v>
      </c>
      <c r="M1638" s="16" t="s">
        <v>32</v>
      </c>
      <c r="N1638" s="16" t="s">
        <v>32</v>
      </c>
      <c r="O1638" s="16" t="s">
        <v>32</v>
      </c>
      <c r="P1638" s="16" t="s">
        <v>32</v>
      </c>
      <c r="Q1638" s="16" t="s">
        <v>32</v>
      </c>
      <c r="R1638" s="16">
        <v>6.2080401333333333</v>
      </c>
      <c r="S1638" s="16">
        <v>143.63636363636363</v>
      </c>
      <c r="T1638" s="31" t="s">
        <v>507</v>
      </c>
    </row>
    <row r="1639" spans="1:20" x14ac:dyDescent="0.25">
      <c r="A1639" s="16">
        <v>1636</v>
      </c>
      <c r="B1639" s="16">
        <v>6069200.75</v>
      </c>
      <c r="C1639" s="16">
        <v>583426.87</v>
      </c>
      <c r="D1639" s="27" t="s">
        <v>424</v>
      </c>
      <c r="E1639" s="16"/>
      <c r="F1639" s="16" t="s">
        <v>32</v>
      </c>
      <c r="G1639" s="19" t="s">
        <v>56</v>
      </c>
      <c r="H1639" s="16" t="s">
        <v>509</v>
      </c>
      <c r="I1639" s="16" t="s">
        <v>32</v>
      </c>
      <c r="J1639" s="16" t="s">
        <v>32</v>
      </c>
      <c r="K1639" s="16" t="s">
        <v>32</v>
      </c>
      <c r="L1639" s="16" t="s">
        <v>32</v>
      </c>
      <c r="M1639" s="16" t="s">
        <v>32</v>
      </c>
      <c r="N1639" s="16" t="s">
        <v>32</v>
      </c>
      <c r="O1639" s="16" t="s">
        <v>32</v>
      </c>
      <c r="P1639" s="16" t="s">
        <v>32</v>
      </c>
      <c r="Q1639" s="16" t="s">
        <v>32</v>
      </c>
      <c r="R1639" s="16">
        <v>6.2080401333333333</v>
      </c>
      <c r="S1639" s="16">
        <v>194.903192717015</v>
      </c>
      <c r="T1639" s="31" t="s">
        <v>507</v>
      </c>
    </row>
    <row r="1640" spans="1:20" x14ac:dyDescent="0.25">
      <c r="A1640" s="16">
        <v>1637</v>
      </c>
      <c r="B1640" s="16">
        <v>6069165.2400000002</v>
      </c>
      <c r="C1640" s="16">
        <v>583289.68000000005</v>
      </c>
      <c r="D1640" s="27" t="s">
        <v>424</v>
      </c>
      <c r="E1640" s="16"/>
      <c r="F1640" s="16" t="s">
        <v>32</v>
      </c>
      <c r="G1640" s="19" t="s">
        <v>56</v>
      </c>
      <c r="H1640" s="16" t="s">
        <v>509</v>
      </c>
      <c r="I1640" s="16" t="s">
        <v>32</v>
      </c>
      <c r="J1640" s="16" t="s">
        <v>32</v>
      </c>
      <c r="K1640" s="16" t="s">
        <v>32</v>
      </c>
      <c r="L1640" s="16" t="s">
        <v>32</v>
      </c>
      <c r="M1640" s="16" t="s">
        <v>32</v>
      </c>
      <c r="N1640" s="16" t="s">
        <v>32</v>
      </c>
      <c r="O1640" s="16" t="s">
        <v>32</v>
      </c>
      <c r="P1640" s="16" t="s">
        <v>32</v>
      </c>
      <c r="Q1640" s="16" t="s">
        <v>32</v>
      </c>
      <c r="R1640" s="16">
        <v>6.2598865323800084</v>
      </c>
      <c r="S1640" s="16">
        <v>149.0231712857792</v>
      </c>
      <c r="T1640" s="31" t="s">
        <v>507</v>
      </c>
    </row>
    <row r="1641" spans="1:20" x14ac:dyDescent="0.25">
      <c r="A1641" s="16">
        <v>1638</v>
      </c>
      <c r="B1641" s="16">
        <v>6069185.5199999996</v>
      </c>
      <c r="C1641" s="16">
        <v>583144.64</v>
      </c>
      <c r="D1641" s="27" t="s">
        <v>424</v>
      </c>
      <c r="E1641" s="16"/>
      <c r="F1641" s="16" t="s">
        <v>32</v>
      </c>
      <c r="G1641" s="19" t="s">
        <v>56</v>
      </c>
      <c r="H1641" s="16" t="s">
        <v>509</v>
      </c>
      <c r="I1641" s="16" t="s">
        <v>32</v>
      </c>
      <c r="J1641" s="16" t="s">
        <v>32</v>
      </c>
      <c r="K1641" s="16" t="s">
        <v>32</v>
      </c>
      <c r="L1641" s="16" t="s">
        <v>32</v>
      </c>
      <c r="M1641" s="16" t="s">
        <v>32</v>
      </c>
      <c r="N1641" s="16" t="s">
        <v>32</v>
      </c>
      <c r="O1641" s="16" t="s">
        <v>32</v>
      </c>
      <c r="P1641" s="16" t="s">
        <v>32</v>
      </c>
      <c r="Q1641" s="16" t="s">
        <v>32</v>
      </c>
      <c r="R1641" s="16">
        <v>6.2598865323800084</v>
      </c>
      <c r="S1641" s="16">
        <v>101.1493808423637</v>
      </c>
      <c r="T1641" s="31" t="s">
        <v>507</v>
      </c>
    </row>
    <row r="1642" spans="1:20" x14ac:dyDescent="0.25">
      <c r="A1642" s="16">
        <v>1639</v>
      </c>
      <c r="B1642" s="16">
        <v>6069197.2000000002</v>
      </c>
      <c r="C1642" s="16">
        <v>582994.18999999994</v>
      </c>
      <c r="D1642" s="27" t="s">
        <v>424</v>
      </c>
      <c r="E1642" s="16"/>
      <c r="F1642" s="16" t="s">
        <v>32</v>
      </c>
      <c r="G1642" s="19" t="s">
        <v>56</v>
      </c>
      <c r="H1642" s="16" t="s">
        <v>509</v>
      </c>
      <c r="I1642" s="16" t="s">
        <v>32</v>
      </c>
      <c r="J1642" s="16" t="s">
        <v>32</v>
      </c>
      <c r="K1642" s="16" t="s">
        <v>32</v>
      </c>
      <c r="L1642" s="16" t="s">
        <v>32</v>
      </c>
      <c r="M1642" s="16" t="s">
        <v>32</v>
      </c>
      <c r="N1642" s="16" t="s">
        <v>32</v>
      </c>
      <c r="O1642" s="16" t="s">
        <v>32</v>
      </c>
      <c r="P1642" s="16" t="s">
        <v>32</v>
      </c>
      <c r="Q1642" s="16" t="s">
        <v>32</v>
      </c>
      <c r="R1642" s="16">
        <v>6.2598865323800084</v>
      </c>
      <c r="S1642" s="16">
        <v>170.94843740554916</v>
      </c>
      <c r="T1642" s="31" t="s">
        <v>507</v>
      </c>
    </row>
    <row r="1643" spans="1:20" x14ac:dyDescent="0.25">
      <c r="A1643" s="16">
        <v>1640</v>
      </c>
      <c r="B1643" s="16">
        <v>6069129.8499999996</v>
      </c>
      <c r="C1643" s="16">
        <v>582859.49</v>
      </c>
      <c r="D1643" s="27" t="s">
        <v>424</v>
      </c>
      <c r="E1643" s="16"/>
      <c r="F1643" s="16" t="s">
        <v>32</v>
      </c>
      <c r="G1643" s="19" t="s">
        <v>56</v>
      </c>
      <c r="H1643" s="16" t="s">
        <v>509</v>
      </c>
      <c r="I1643" s="16" t="s">
        <v>32</v>
      </c>
      <c r="J1643" s="16" t="s">
        <v>32</v>
      </c>
      <c r="K1643" s="16" t="s">
        <v>32</v>
      </c>
      <c r="L1643" s="16" t="s">
        <v>32</v>
      </c>
      <c r="M1643" s="16" t="s">
        <v>32</v>
      </c>
      <c r="N1643" s="16" t="s">
        <v>32</v>
      </c>
      <c r="O1643" s="16" t="s">
        <v>32</v>
      </c>
      <c r="P1643" s="16" t="s">
        <v>32</v>
      </c>
      <c r="Q1643" s="16" t="s">
        <v>32</v>
      </c>
      <c r="R1643" s="16">
        <v>6.2598865323800084</v>
      </c>
      <c r="S1643" s="16">
        <v>78.256985943808729</v>
      </c>
      <c r="T1643" s="31" t="s">
        <v>507</v>
      </c>
    </row>
    <row r="1644" spans="1:20" x14ac:dyDescent="0.25">
      <c r="A1644" s="16">
        <v>1641</v>
      </c>
      <c r="B1644" s="16">
        <v>6069053.7699999996</v>
      </c>
      <c r="C1644" s="16">
        <v>582728.37</v>
      </c>
      <c r="D1644" s="27" t="s">
        <v>424</v>
      </c>
      <c r="E1644" s="16"/>
      <c r="F1644" s="16" t="s">
        <v>32</v>
      </c>
      <c r="G1644" s="19" t="s">
        <v>56</v>
      </c>
      <c r="H1644" s="16" t="s">
        <v>509</v>
      </c>
      <c r="I1644" s="16" t="s">
        <v>32</v>
      </c>
      <c r="J1644" s="16" t="s">
        <v>32</v>
      </c>
      <c r="K1644" s="16" t="s">
        <v>32</v>
      </c>
      <c r="L1644" s="16" t="s">
        <v>32</v>
      </c>
      <c r="M1644" s="16" t="s">
        <v>32</v>
      </c>
      <c r="N1644" s="16" t="s">
        <v>32</v>
      </c>
      <c r="O1644" s="16" t="s">
        <v>32</v>
      </c>
      <c r="P1644" s="16" t="s">
        <v>32</v>
      </c>
      <c r="Q1644" s="16" t="s">
        <v>32</v>
      </c>
      <c r="R1644" s="16">
        <v>6.2598865323800084</v>
      </c>
      <c r="S1644" s="16">
        <v>118.29544386854803</v>
      </c>
      <c r="T1644" s="31" t="s">
        <v>507</v>
      </c>
    </row>
    <row r="1645" spans="1:20" x14ac:dyDescent="0.25">
      <c r="A1645" s="16">
        <v>1642</v>
      </c>
      <c r="B1645" s="16">
        <v>6068975.96</v>
      </c>
      <c r="C1645" s="16">
        <v>582602.96</v>
      </c>
      <c r="D1645" s="27" t="s">
        <v>424</v>
      </c>
      <c r="E1645" s="16"/>
      <c r="F1645" s="16" t="s">
        <v>32</v>
      </c>
      <c r="G1645" s="19" t="s">
        <v>56</v>
      </c>
      <c r="H1645" s="16" t="s">
        <v>509</v>
      </c>
      <c r="I1645" s="16" t="s">
        <v>32</v>
      </c>
      <c r="J1645" s="16" t="s">
        <v>32</v>
      </c>
      <c r="K1645" s="16" t="s">
        <v>32</v>
      </c>
      <c r="L1645" s="16" t="s">
        <v>32</v>
      </c>
      <c r="M1645" s="16" t="s">
        <v>32</v>
      </c>
      <c r="N1645" s="16" t="s">
        <v>32</v>
      </c>
      <c r="O1645" s="16" t="s">
        <v>32</v>
      </c>
      <c r="P1645" s="16" t="s">
        <v>32</v>
      </c>
      <c r="Q1645" s="16" t="s">
        <v>32</v>
      </c>
      <c r="R1645" s="16">
        <v>6.2598865323800084</v>
      </c>
      <c r="S1645" s="16">
        <v>120.85415720127214</v>
      </c>
      <c r="T1645" s="31" t="s">
        <v>507</v>
      </c>
    </row>
    <row r="1646" spans="1:20" x14ac:dyDescent="0.25">
      <c r="A1646" s="16">
        <v>1643</v>
      </c>
      <c r="B1646" s="16">
        <v>6068909.71</v>
      </c>
      <c r="C1646" s="16">
        <v>582469.36</v>
      </c>
      <c r="D1646" s="27" t="s">
        <v>424</v>
      </c>
      <c r="E1646" s="16"/>
      <c r="F1646" s="16" t="s">
        <v>32</v>
      </c>
      <c r="G1646" s="19" t="s">
        <v>56</v>
      </c>
      <c r="H1646" s="16" t="s">
        <v>509</v>
      </c>
      <c r="I1646" s="16" t="s">
        <v>32</v>
      </c>
      <c r="J1646" s="16" t="s">
        <v>32</v>
      </c>
      <c r="K1646" s="16" t="s">
        <v>32</v>
      </c>
      <c r="L1646" s="16" t="s">
        <v>32</v>
      </c>
      <c r="M1646" s="16" t="s">
        <v>32</v>
      </c>
      <c r="N1646" s="16" t="s">
        <v>32</v>
      </c>
      <c r="O1646" s="16" t="s">
        <v>32</v>
      </c>
      <c r="P1646" s="16" t="s">
        <v>32</v>
      </c>
      <c r="Q1646" s="16" t="s">
        <v>32</v>
      </c>
      <c r="R1646" s="16">
        <v>6.2598865323800084</v>
      </c>
      <c r="S1646" s="16">
        <v>146.00801288670439</v>
      </c>
      <c r="T1646" s="31" t="s">
        <v>507</v>
      </c>
    </row>
    <row r="1647" spans="1:20" x14ac:dyDescent="0.25">
      <c r="A1647" s="16">
        <v>1644</v>
      </c>
      <c r="B1647" s="19">
        <v>6074740.2999999998</v>
      </c>
      <c r="C1647" s="19">
        <v>586672.59</v>
      </c>
      <c r="D1647" s="27" t="s">
        <v>424</v>
      </c>
      <c r="E1647" s="16"/>
      <c r="F1647" s="16" t="s">
        <v>32</v>
      </c>
      <c r="G1647" s="19" t="s">
        <v>56</v>
      </c>
      <c r="H1647" s="16" t="s">
        <v>508</v>
      </c>
      <c r="I1647" s="16" t="s">
        <v>32</v>
      </c>
      <c r="J1647" s="16" t="s">
        <v>32</v>
      </c>
      <c r="K1647" s="16" t="s">
        <v>32</v>
      </c>
      <c r="L1647" s="16" t="s">
        <v>32</v>
      </c>
      <c r="M1647" s="16" t="s">
        <v>32</v>
      </c>
      <c r="N1647" s="16" t="s">
        <v>32</v>
      </c>
      <c r="O1647" s="16" t="s">
        <v>32</v>
      </c>
      <c r="P1647" s="16" t="s">
        <v>32</v>
      </c>
      <c r="Q1647" s="16" t="s">
        <v>32</v>
      </c>
      <c r="R1647" s="16">
        <v>-112.49800144921468</v>
      </c>
      <c r="S1647" s="16">
        <v>107.41589288931556</v>
      </c>
      <c r="T1647" s="31" t="s">
        <v>507</v>
      </c>
    </row>
    <row r="1648" spans="1:20" x14ac:dyDescent="0.25">
      <c r="A1648" s="16">
        <v>1645</v>
      </c>
      <c r="B1648" s="19">
        <v>6074682.0300000003</v>
      </c>
      <c r="C1648" s="19">
        <v>586681.11</v>
      </c>
      <c r="D1648" s="27" t="s">
        <v>424</v>
      </c>
      <c r="E1648" s="16"/>
      <c r="F1648" s="16" t="s">
        <v>32</v>
      </c>
      <c r="G1648" s="19" t="s">
        <v>56</v>
      </c>
      <c r="H1648" s="16" t="s">
        <v>508</v>
      </c>
      <c r="I1648" s="16" t="s">
        <v>32</v>
      </c>
      <c r="J1648" s="16" t="s">
        <v>32</v>
      </c>
      <c r="K1648" s="16" t="s">
        <v>32</v>
      </c>
      <c r="L1648" s="16" t="s">
        <v>32</v>
      </c>
      <c r="M1648" s="16" t="s">
        <v>32</v>
      </c>
      <c r="N1648" s="16" t="s">
        <v>32</v>
      </c>
      <c r="O1648" s="16" t="s">
        <v>32</v>
      </c>
      <c r="P1648" s="16" t="s">
        <v>32</v>
      </c>
      <c r="Q1648" s="16" t="s">
        <v>32</v>
      </c>
      <c r="R1648" s="16">
        <v>-192.64367806864954</v>
      </c>
      <c r="S1648" s="16">
        <v>191.33745835316518</v>
      </c>
      <c r="T1648" s="31" t="s">
        <v>507</v>
      </c>
    </row>
    <row r="1649" spans="1:20" x14ac:dyDescent="0.25">
      <c r="A1649" s="16">
        <v>1646</v>
      </c>
      <c r="B1649" s="19">
        <v>6074544.7400000002</v>
      </c>
      <c r="C1649" s="19">
        <v>586710.73</v>
      </c>
      <c r="D1649" s="27" t="s">
        <v>424</v>
      </c>
      <c r="E1649" s="16"/>
      <c r="F1649" s="16" t="s">
        <v>32</v>
      </c>
      <c r="G1649" s="19" t="s">
        <v>56</v>
      </c>
      <c r="H1649" s="16" t="s">
        <v>508</v>
      </c>
      <c r="I1649" s="16" t="s">
        <v>32</v>
      </c>
      <c r="J1649" s="16" t="s">
        <v>32</v>
      </c>
      <c r="K1649" s="16" t="s">
        <v>32</v>
      </c>
      <c r="L1649" s="16" t="s">
        <v>32</v>
      </c>
      <c r="M1649" s="16" t="s">
        <v>32</v>
      </c>
      <c r="N1649" s="16" t="s">
        <v>32</v>
      </c>
      <c r="O1649" s="16" t="s">
        <v>32</v>
      </c>
      <c r="P1649" s="16" t="s">
        <v>32</v>
      </c>
      <c r="Q1649" s="16" t="s">
        <v>32</v>
      </c>
      <c r="R1649" s="16">
        <v>-239.1713884634749</v>
      </c>
      <c r="S1649" s="16">
        <v>254.52469011788537</v>
      </c>
      <c r="T1649" s="31" t="s">
        <v>507</v>
      </c>
    </row>
    <row r="1650" spans="1:20" x14ac:dyDescent="0.25">
      <c r="A1650" s="16">
        <v>1647</v>
      </c>
      <c r="B1650" s="19">
        <v>6074397.7400000002</v>
      </c>
      <c r="C1650" s="19">
        <v>586741.31999999995</v>
      </c>
      <c r="D1650" s="27" t="s">
        <v>424</v>
      </c>
      <c r="E1650" s="16"/>
      <c r="F1650" s="16" t="s">
        <v>32</v>
      </c>
      <c r="G1650" s="19" t="s">
        <v>56</v>
      </c>
      <c r="H1650" s="16" t="s">
        <v>508</v>
      </c>
      <c r="I1650" s="16" t="s">
        <v>32</v>
      </c>
      <c r="J1650" s="16" t="s">
        <v>32</v>
      </c>
      <c r="K1650" s="16" t="s">
        <v>32</v>
      </c>
      <c r="L1650" s="16" t="s">
        <v>32</v>
      </c>
      <c r="M1650" s="16" t="s">
        <v>32</v>
      </c>
      <c r="N1650" s="16" t="s">
        <v>32</v>
      </c>
      <c r="O1650" s="16" t="s">
        <v>32</v>
      </c>
      <c r="P1650" s="16" t="s">
        <v>32</v>
      </c>
      <c r="Q1650" s="16" t="s">
        <v>32</v>
      </c>
      <c r="R1650" s="16">
        <v>-224.56319587729519</v>
      </c>
      <c r="S1650" s="16">
        <v>230.36649214659687</v>
      </c>
      <c r="T1650" s="31" t="s">
        <v>507</v>
      </c>
    </row>
    <row r="1651" spans="1:20" x14ac:dyDescent="0.25">
      <c r="A1651" s="16">
        <v>1648</v>
      </c>
      <c r="B1651" s="19">
        <v>6074252.54</v>
      </c>
      <c r="C1651" s="19">
        <v>586774.79</v>
      </c>
      <c r="D1651" s="27" t="s">
        <v>424</v>
      </c>
      <c r="E1651" s="16"/>
      <c r="F1651" s="16" t="s">
        <v>32</v>
      </c>
      <c r="G1651" s="19" t="s">
        <v>56</v>
      </c>
      <c r="H1651" s="16" t="s">
        <v>508</v>
      </c>
      <c r="I1651" s="16" t="s">
        <v>32</v>
      </c>
      <c r="J1651" s="16" t="s">
        <v>32</v>
      </c>
      <c r="K1651" s="16" t="s">
        <v>32</v>
      </c>
      <c r="L1651" s="16" t="s">
        <v>32</v>
      </c>
      <c r="M1651" s="16" t="s">
        <v>32</v>
      </c>
      <c r="N1651" s="16" t="s">
        <v>32</v>
      </c>
      <c r="O1651" s="16" t="s">
        <v>32</v>
      </c>
      <c r="P1651" s="16" t="s">
        <v>32</v>
      </c>
      <c r="Q1651" s="16" t="s">
        <v>32</v>
      </c>
      <c r="R1651" s="16">
        <v>-136.88425377469315</v>
      </c>
      <c r="S1651" s="16">
        <v>130.59881103427074</v>
      </c>
      <c r="T1651" s="31" t="s">
        <v>507</v>
      </c>
    </row>
    <row r="1652" spans="1:20" x14ac:dyDescent="0.25">
      <c r="A1652" s="16">
        <v>1649</v>
      </c>
      <c r="B1652" s="19">
        <v>6074107.8099999996</v>
      </c>
      <c r="C1652" s="19">
        <v>586805.75</v>
      </c>
      <c r="D1652" s="27" t="s">
        <v>424</v>
      </c>
      <c r="E1652" s="16"/>
      <c r="F1652" s="16" t="s">
        <v>32</v>
      </c>
      <c r="G1652" s="19" t="s">
        <v>56</v>
      </c>
      <c r="H1652" s="16" t="s">
        <v>508</v>
      </c>
      <c r="I1652" s="16" t="s">
        <v>32</v>
      </c>
      <c r="J1652" s="16" t="s">
        <v>32</v>
      </c>
      <c r="K1652" s="16" t="s">
        <v>32</v>
      </c>
      <c r="L1652" s="16" t="s">
        <v>32</v>
      </c>
      <c r="M1652" s="16" t="s">
        <v>32</v>
      </c>
      <c r="N1652" s="16" t="s">
        <v>32</v>
      </c>
      <c r="O1652" s="16" t="s">
        <v>32</v>
      </c>
      <c r="P1652" s="16" t="s">
        <v>32</v>
      </c>
      <c r="Q1652" s="16" t="s">
        <v>32</v>
      </c>
      <c r="R1652" s="16">
        <v>-185.24670905304018</v>
      </c>
      <c r="S1652" s="16">
        <v>172.0555452474878</v>
      </c>
      <c r="T1652" s="31" t="s">
        <v>507</v>
      </c>
    </row>
    <row r="1653" spans="1:20" x14ac:dyDescent="0.25">
      <c r="A1653" s="16">
        <v>1650</v>
      </c>
      <c r="B1653" s="19">
        <v>6073962.5899999999</v>
      </c>
      <c r="C1653" s="19">
        <v>586835.16</v>
      </c>
      <c r="D1653" s="27" t="s">
        <v>424</v>
      </c>
      <c r="E1653" s="16"/>
      <c r="F1653" s="16" t="s">
        <v>32</v>
      </c>
      <c r="G1653" s="19" t="s">
        <v>56</v>
      </c>
      <c r="H1653" s="16" t="s">
        <v>508</v>
      </c>
      <c r="I1653" s="16" t="s">
        <v>32</v>
      </c>
      <c r="J1653" s="16" t="s">
        <v>32</v>
      </c>
      <c r="K1653" s="16" t="s">
        <v>32</v>
      </c>
      <c r="L1653" s="16" t="s">
        <v>32</v>
      </c>
      <c r="M1653" s="16" t="s">
        <v>32</v>
      </c>
      <c r="N1653" s="16" t="s">
        <v>32</v>
      </c>
      <c r="O1653" s="16" t="s">
        <v>32</v>
      </c>
      <c r="P1653" s="16" t="s">
        <v>32</v>
      </c>
      <c r="Q1653" s="16" t="s">
        <v>32</v>
      </c>
      <c r="R1653" s="16">
        <v>-256.44430784900527</v>
      </c>
      <c r="S1653" s="16">
        <v>304.95894811994287</v>
      </c>
      <c r="T1653" s="31" t="s">
        <v>507</v>
      </c>
    </row>
    <row r="1654" spans="1:20" x14ac:dyDescent="0.25">
      <c r="A1654" s="16">
        <v>1651</v>
      </c>
      <c r="B1654" s="19">
        <v>6073815.0300000003</v>
      </c>
      <c r="C1654" s="19">
        <v>586867.11</v>
      </c>
      <c r="D1654" s="27" t="s">
        <v>424</v>
      </c>
      <c r="E1654" s="16"/>
      <c r="F1654" s="16" t="s">
        <v>32</v>
      </c>
      <c r="G1654" s="19" t="s">
        <v>56</v>
      </c>
      <c r="H1654" s="16" t="s">
        <v>508</v>
      </c>
      <c r="I1654" s="16" t="s">
        <v>32</v>
      </c>
      <c r="J1654" s="16" t="s">
        <v>32</v>
      </c>
      <c r="K1654" s="16" t="s">
        <v>32</v>
      </c>
      <c r="L1654" s="16" t="s">
        <v>32</v>
      </c>
      <c r="M1654" s="16" t="s">
        <v>32</v>
      </c>
      <c r="N1654" s="16" t="s">
        <v>32</v>
      </c>
      <c r="O1654" s="16" t="s">
        <v>32</v>
      </c>
      <c r="P1654" s="16" t="s">
        <v>32</v>
      </c>
      <c r="Q1654" s="16" t="s">
        <v>32</v>
      </c>
      <c r="R1654" s="16">
        <v>-180.11739256007129</v>
      </c>
      <c r="S1654" s="16">
        <v>144.28484253250349</v>
      </c>
      <c r="T1654" s="31" t="s">
        <v>507</v>
      </c>
    </row>
    <row r="1655" spans="1:20" x14ac:dyDescent="0.25">
      <c r="A1655" s="16">
        <v>1652</v>
      </c>
      <c r="B1655" s="19">
        <v>6073666.1399999997</v>
      </c>
      <c r="C1655" s="19">
        <v>586898.19999999995</v>
      </c>
      <c r="D1655" s="27" t="s">
        <v>424</v>
      </c>
      <c r="E1655" s="16"/>
      <c r="F1655" s="16" t="s">
        <v>32</v>
      </c>
      <c r="G1655" s="19" t="s">
        <v>56</v>
      </c>
      <c r="H1655" s="16" t="s">
        <v>508</v>
      </c>
      <c r="I1655" s="16" t="s">
        <v>32</v>
      </c>
      <c r="J1655" s="16" t="s">
        <v>32</v>
      </c>
      <c r="K1655" s="16" t="s">
        <v>32</v>
      </c>
      <c r="L1655" s="16" t="s">
        <v>32</v>
      </c>
      <c r="M1655" s="16" t="s">
        <v>32</v>
      </c>
      <c r="N1655" s="16" t="s">
        <v>32</v>
      </c>
      <c r="O1655" s="16" t="s">
        <v>32</v>
      </c>
      <c r="P1655" s="16" t="s">
        <v>32</v>
      </c>
      <c r="Q1655" s="16" t="s">
        <v>32</v>
      </c>
      <c r="R1655" s="16">
        <v>-152.06852398061787</v>
      </c>
      <c r="S1655" s="16">
        <v>174.28571428571428</v>
      </c>
      <c r="T1655" s="31" t="s">
        <v>507</v>
      </c>
    </row>
    <row r="1656" spans="1:20" x14ac:dyDescent="0.25">
      <c r="A1656" s="16">
        <v>1653</v>
      </c>
      <c r="B1656" s="19">
        <v>6073518.0899999999</v>
      </c>
      <c r="C1656" s="19">
        <v>586914.89</v>
      </c>
      <c r="D1656" s="27" t="s">
        <v>424</v>
      </c>
      <c r="E1656" s="16"/>
      <c r="F1656" s="16" t="s">
        <v>32</v>
      </c>
      <c r="G1656" s="19" t="s">
        <v>56</v>
      </c>
      <c r="H1656" s="16" t="s">
        <v>508</v>
      </c>
      <c r="I1656" s="16" t="s">
        <v>32</v>
      </c>
      <c r="J1656" s="16" t="s">
        <v>32</v>
      </c>
      <c r="K1656" s="16" t="s">
        <v>32</v>
      </c>
      <c r="L1656" s="16" t="s">
        <v>32</v>
      </c>
      <c r="M1656" s="16" t="s">
        <v>32</v>
      </c>
      <c r="N1656" s="16" t="s">
        <v>32</v>
      </c>
      <c r="O1656" s="16" t="s">
        <v>32</v>
      </c>
      <c r="P1656" s="16" t="s">
        <v>32</v>
      </c>
      <c r="Q1656" s="16" t="s">
        <v>32</v>
      </c>
      <c r="R1656" s="16">
        <v>2.3201296</v>
      </c>
      <c r="S1656" s="16">
        <v>220.29397818871507</v>
      </c>
      <c r="T1656" s="31" t="s">
        <v>507</v>
      </c>
    </row>
    <row r="1657" spans="1:20" x14ac:dyDescent="0.25">
      <c r="A1657" s="16">
        <v>1654</v>
      </c>
      <c r="B1657" s="19">
        <v>6073381.9500000002</v>
      </c>
      <c r="C1657" s="19">
        <v>586851.68000000005</v>
      </c>
      <c r="D1657" s="27" t="s">
        <v>424</v>
      </c>
      <c r="E1657" s="16"/>
      <c r="F1657" s="16" t="s">
        <v>32</v>
      </c>
      <c r="G1657" s="19" t="s">
        <v>56</v>
      </c>
      <c r="H1657" s="16" t="s">
        <v>508</v>
      </c>
      <c r="I1657" s="16" t="s">
        <v>32</v>
      </c>
      <c r="J1657" s="16" t="s">
        <v>32</v>
      </c>
      <c r="K1657" s="16" t="s">
        <v>32</v>
      </c>
      <c r="L1657" s="16" t="s">
        <v>32</v>
      </c>
      <c r="M1657" s="16" t="s">
        <v>32</v>
      </c>
      <c r="N1657" s="16" t="s">
        <v>32</v>
      </c>
      <c r="O1657" s="16" t="s">
        <v>32</v>
      </c>
      <c r="P1657" s="16" t="s">
        <v>32</v>
      </c>
      <c r="Q1657" s="16" t="s">
        <v>32</v>
      </c>
      <c r="R1657" s="16">
        <v>2.3201296</v>
      </c>
      <c r="S1657" s="16">
        <v>179.74576271186444</v>
      </c>
      <c r="T1657" s="31" t="s">
        <v>507</v>
      </c>
    </row>
    <row r="1658" spans="1:20" x14ac:dyDescent="0.25">
      <c r="A1658" s="16">
        <v>1655</v>
      </c>
      <c r="B1658" s="19">
        <v>6073247.3899999997</v>
      </c>
      <c r="C1658" s="19">
        <v>586785.22</v>
      </c>
      <c r="D1658" s="27" t="s">
        <v>424</v>
      </c>
      <c r="E1658" s="16"/>
      <c r="F1658" s="16" t="s">
        <v>32</v>
      </c>
      <c r="G1658" s="19" t="s">
        <v>56</v>
      </c>
      <c r="H1658" s="16" t="s">
        <v>508</v>
      </c>
      <c r="I1658" s="16" t="s">
        <v>32</v>
      </c>
      <c r="J1658" s="16" t="s">
        <v>32</v>
      </c>
      <c r="K1658" s="16" t="s">
        <v>32</v>
      </c>
      <c r="L1658" s="16" t="s">
        <v>32</v>
      </c>
      <c r="M1658" s="16" t="s">
        <v>32</v>
      </c>
      <c r="N1658" s="16" t="s">
        <v>32</v>
      </c>
      <c r="O1658" s="16" t="s">
        <v>32</v>
      </c>
      <c r="P1658" s="16" t="s">
        <v>32</v>
      </c>
      <c r="Q1658" s="16" t="s">
        <v>32</v>
      </c>
      <c r="R1658" s="16">
        <v>2.3201296</v>
      </c>
      <c r="S1658" s="16">
        <v>170.47619047619048</v>
      </c>
      <c r="T1658" s="31" t="s">
        <v>507</v>
      </c>
    </row>
    <row r="1659" spans="1:20" x14ac:dyDescent="0.25">
      <c r="A1659" s="16">
        <v>1656</v>
      </c>
      <c r="B1659" s="19">
        <v>6073115.4299999997</v>
      </c>
      <c r="C1659" s="19">
        <v>586717.1</v>
      </c>
      <c r="D1659" s="27" t="s">
        <v>424</v>
      </c>
      <c r="E1659" s="16"/>
      <c r="F1659" s="16" t="s">
        <v>32</v>
      </c>
      <c r="G1659" s="19" t="s">
        <v>56</v>
      </c>
      <c r="H1659" s="16" t="s">
        <v>508</v>
      </c>
      <c r="I1659" s="16" t="s">
        <v>32</v>
      </c>
      <c r="J1659" s="16" t="s">
        <v>32</v>
      </c>
      <c r="K1659" s="16" t="s">
        <v>32</v>
      </c>
      <c r="L1659" s="16" t="s">
        <v>32</v>
      </c>
      <c r="M1659" s="16" t="s">
        <v>32</v>
      </c>
      <c r="N1659" s="16" t="s">
        <v>32</v>
      </c>
      <c r="O1659" s="16" t="s">
        <v>32</v>
      </c>
      <c r="P1659" s="16" t="s">
        <v>32</v>
      </c>
      <c r="Q1659" s="16" t="s">
        <v>32</v>
      </c>
      <c r="R1659" s="16">
        <v>2.3201296</v>
      </c>
      <c r="S1659" s="16">
        <v>170.71765816808309</v>
      </c>
      <c r="T1659" s="31" t="s">
        <v>507</v>
      </c>
    </row>
    <row r="1660" spans="1:20" x14ac:dyDescent="0.25">
      <c r="A1660" s="16">
        <v>1657</v>
      </c>
      <c r="B1660" s="19">
        <v>6072984.8399999999</v>
      </c>
      <c r="C1660" s="19">
        <v>586646.28</v>
      </c>
      <c r="D1660" s="27" t="s">
        <v>424</v>
      </c>
      <c r="E1660" s="16"/>
      <c r="F1660" s="16" t="s">
        <v>32</v>
      </c>
      <c r="G1660" s="19" t="s">
        <v>56</v>
      </c>
      <c r="H1660" s="16" t="s">
        <v>508</v>
      </c>
      <c r="I1660" s="16" t="s">
        <v>32</v>
      </c>
      <c r="J1660" s="16" t="s">
        <v>32</v>
      </c>
      <c r="K1660" s="16" t="s">
        <v>32</v>
      </c>
      <c r="L1660" s="16" t="s">
        <v>32</v>
      </c>
      <c r="M1660" s="16" t="s">
        <v>32</v>
      </c>
      <c r="N1660" s="16" t="s">
        <v>32</v>
      </c>
      <c r="O1660" s="16" t="s">
        <v>32</v>
      </c>
      <c r="P1660" s="16" t="s">
        <v>32</v>
      </c>
      <c r="Q1660" s="16" t="s">
        <v>32</v>
      </c>
      <c r="R1660" s="16">
        <v>2.3201296</v>
      </c>
      <c r="S1660" s="16">
        <v>169.04964539007096</v>
      </c>
      <c r="T1660" s="31" t="s">
        <v>507</v>
      </c>
    </row>
    <row r="1661" spans="1:20" x14ac:dyDescent="0.25">
      <c r="A1661" s="16">
        <v>1658</v>
      </c>
      <c r="B1661" s="19">
        <v>6072848.7199999997</v>
      </c>
      <c r="C1661" s="19">
        <v>586574.15</v>
      </c>
      <c r="D1661" s="27" t="s">
        <v>424</v>
      </c>
      <c r="E1661" s="16"/>
      <c r="F1661" s="16" t="s">
        <v>32</v>
      </c>
      <c r="G1661" s="19" t="s">
        <v>56</v>
      </c>
      <c r="H1661" s="16" t="s">
        <v>508</v>
      </c>
      <c r="I1661" s="16" t="s">
        <v>32</v>
      </c>
      <c r="J1661" s="16" t="s">
        <v>32</v>
      </c>
      <c r="K1661" s="16" t="s">
        <v>32</v>
      </c>
      <c r="L1661" s="16" t="s">
        <v>32</v>
      </c>
      <c r="M1661" s="16" t="s">
        <v>32</v>
      </c>
      <c r="N1661" s="16" t="s">
        <v>32</v>
      </c>
      <c r="O1661" s="16" t="s">
        <v>32</v>
      </c>
      <c r="P1661" s="16" t="s">
        <v>32</v>
      </c>
      <c r="Q1661" s="16" t="s">
        <v>32</v>
      </c>
      <c r="R1661" s="16">
        <v>2.3201296</v>
      </c>
      <c r="S1661" s="16">
        <v>158.0952380952381</v>
      </c>
      <c r="T1661" s="31" t="s">
        <v>507</v>
      </c>
    </row>
    <row r="1662" spans="1:20" x14ac:dyDescent="0.25">
      <c r="A1662" s="16">
        <v>1659</v>
      </c>
      <c r="B1662" s="19">
        <v>6072717.7300000004</v>
      </c>
      <c r="C1662" s="19">
        <v>586505.84</v>
      </c>
      <c r="D1662" s="27" t="s">
        <v>424</v>
      </c>
      <c r="E1662" s="16"/>
      <c r="F1662" s="16" t="s">
        <v>32</v>
      </c>
      <c r="G1662" s="19" t="s">
        <v>56</v>
      </c>
      <c r="H1662" s="16" t="s">
        <v>508</v>
      </c>
      <c r="I1662" s="16" t="s">
        <v>32</v>
      </c>
      <c r="J1662" s="16" t="s">
        <v>32</v>
      </c>
      <c r="K1662" s="16" t="s">
        <v>32</v>
      </c>
      <c r="L1662" s="16" t="s">
        <v>32</v>
      </c>
      <c r="M1662" s="16" t="s">
        <v>32</v>
      </c>
      <c r="N1662" s="16" t="s">
        <v>32</v>
      </c>
      <c r="O1662" s="16" t="s">
        <v>32</v>
      </c>
      <c r="P1662" s="16" t="s">
        <v>32</v>
      </c>
      <c r="Q1662" s="16" t="s">
        <v>32</v>
      </c>
      <c r="R1662" s="16">
        <v>2.3201296</v>
      </c>
      <c r="S1662" s="16">
        <v>174.99058380414311</v>
      </c>
      <c r="T1662" s="31" t="s">
        <v>507</v>
      </c>
    </row>
    <row r="1663" spans="1:20" x14ac:dyDescent="0.25">
      <c r="A1663" s="16">
        <v>1660</v>
      </c>
      <c r="B1663" s="19">
        <v>6072583.0300000003</v>
      </c>
      <c r="C1663" s="19">
        <v>586436.66</v>
      </c>
      <c r="D1663" s="27" t="s">
        <v>424</v>
      </c>
      <c r="E1663" s="16"/>
      <c r="F1663" s="16" t="s">
        <v>32</v>
      </c>
      <c r="G1663" s="19" t="s">
        <v>56</v>
      </c>
      <c r="H1663" s="16" t="s">
        <v>508</v>
      </c>
      <c r="I1663" s="16" t="s">
        <v>32</v>
      </c>
      <c r="J1663" s="16" t="s">
        <v>32</v>
      </c>
      <c r="K1663" s="16" t="s">
        <v>32</v>
      </c>
      <c r="L1663" s="16" t="s">
        <v>32</v>
      </c>
      <c r="M1663" s="16" t="s">
        <v>32</v>
      </c>
      <c r="N1663" s="16" t="s">
        <v>32</v>
      </c>
      <c r="O1663" s="16" t="s">
        <v>32</v>
      </c>
      <c r="P1663" s="16" t="s">
        <v>32</v>
      </c>
      <c r="Q1663" s="16" t="s">
        <v>32</v>
      </c>
      <c r="R1663" s="16">
        <v>2.3201296</v>
      </c>
      <c r="S1663" s="16">
        <v>245.10859301227572</v>
      </c>
      <c r="T1663" s="31" t="s">
        <v>507</v>
      </c>
    </row>
    <row r="1664" spans="1:20" x14ac:dyDescent="0.25">
      <c r="A1664" s="16">
        <v>1661</v>
      </c>
      <c r="B1664" s="19">
        <v>6072450.4500000002</v>
      </c>
      <c r="C1664" s="19">
        <v>586371</v>
      </c>
      <c r="D1664" s="27" t="s">
        <v>424</v>
      </c>
      <c r="E1664" s="16"/>
      <c r="F1664" s="16" t="s">
        <v>32</v>
      </c>
      <c r="G1664" s="19" t="s">
        <v>56</v>
      </c>
      <c r="H1664" s="16" t="s">
        <v>508</v>
      </c>
      <c r="I1664" s="16" t="s">
        <v>32</v>
      </c>
      <c r="J1664" s="16" t="s">
        <v>32</v>
      </c>
      <c r="K1664" s="16" t="s">
        <v>32</v>
      </c>
      <c r="L1664" s="16" t="s">
        <v>32</v>
      </c>
      <c r="M1664" s="16" t="s">
        <v>32</v>
      </c>
      <c r="N1664" s="16" t="s">
        <v>32</v>
      </c>
      <c r="O1664" s="16" t="s">
        <v>32</v>
      </c>
      <c r="P1664" s="16" t="s">
        <v>32</v>
      </c>
      <c r="Q1664" s="16" t="s">
        <v>32</v>
      </c>
      <c r="R1664" s="16">
        <v>2.3201296</v>
      </c>
      <c r="S1664" s="16">
        <v>244.15486307837583</v>
      </c>
      <c r="T1664" s="31" t="s">
        <v>507</v>
      </c>
    </row>
    <row r="1665" spans="1:20" x14ac:dyDescent="0.25">
      <c r="A1665" s="16">
        <v>1662</v>
      </c>
      <c r="B1665" s="19">
        <v>6072312.1799999997</v>
      </c>
      <c r="C1665" s="19">
        <v>586302.87</v>
      </c>
      <c r="D1665" s="27" t="s">
        <v>424</v>
      </c>
      <c r="E1665" s="16"/>
      <c r="F1665" s="16" t="s">
        <v>32</v>
      </c>
      <c r="G1665" s="19" t="s">
        <v>56</v>
      </c>
      <c r="H1665" s="16" t="s">
        <v>508</v>
      </c>
      <c r="I1665" s="16" t="s">
        <v>32</v>
      </c>
      <c r="J1665" s="16" t="s">
        <v>32</v>
      </c>
      <c r="K1665" s="16" t="s">
        <v>32</v>
      </c>
      <c r="L1665" s="16" t="s">
        <v>32</v>
      </c>
      <c r="M1665" s="16" t="s">
        <v>32</v>
      </c>
      <c r="N1665" s="16" t="s">
        <v>32</v>
      </c>
      <c r="O1665" s="16" t="s">
        <v>32</v>
      </c>
      <c r="P1665" s="16" t="s">
        <v>32</v>
      </c>
      <c r="Q1665" s="16" t="s">
        <v>32</v>
      </c>
      <c r="R1665" s="16">
        <v>2.3201296</v>
      </c>
      <c r="S1665" s="16">
        <v>181.39163140573578</v>
      </c>
      <c r="T1665" s="31" t="s">
        <v>507</v>
      </c>
    </row>
    <row r="1666" spans="1:20" x14ac:dyDescent="0.25">
      <c r="A1666" s="16">
        <v>1663</v>
      </c>
      <c r="B1666" s="19">
        <v>6072185.2199999997</v>
      </c>
      <c r="C1666" s="19">
        <v>586231.24</v>
      </c>
      <c r="D1666" s="27" t="s">
        <v>424</v>
      </c>
      <c r="E1666" s="16"/>
      <c r="F1666" s="16" t="s">
        <v>32</v>
      </c>
      <c r="G1666" s="19" t="s">
        <v>56</v>
      </c>
      <c r="H1666" s="16" t="s">
        <v>508</v>
      </c>
      <c r="I1666" s="16" t="s">
        <v>32</v>
      </c>
      <c r="J1666" s="16" t="s">
        <v>32</v>
      </c>
      <c r="K1666" s="16" t="s">
        <v>32</v>
      </c>
      <c r="L1666" s="16" t="s">
        <v>32</v>
      </c>
      <c r="M1666" s="16" t="s">
        <v>32</v>
      </c>
      <c r="N1666" s="16" t="s">
        <v>32</v>
      </c>
      <c r="O1666" s="16" t="s">
        <v>32</v>
      </c>
      <c r="P1666" s="16" t="s">
        <v>32</v>
      </c>
      <c r="Q1666" s="16" t="s">
        <v>32</v>
      </c>
      <c r="R1666" s="16">
        <v>2.3201296</v>
      </c>
      <c r="S1666" s="16">
        <v>170.95981087470449</v>
      </c>
      <c r="T1666" s="31" t="s">
        <v>507</v>
      </c>
    </row>
    <row r="1667" spans="1:20" x14ac:dyDescent="0.25">
      <c r="A1667" s="16">
        <v>1664</v>
      </c>
      <c r="B1667" s="19">
        <v>6072085.6399999997</v>
      </c>
      <c r="C1667" s="19">
        <v>586118.04</v>
      </c>
      <c r="D1667" s="27" t="s">
        <v>424</v>
      </c>
      <c r="E1667" s="16"/>
      <c r="F1667" s="16" t="s">
        <v>32</v>
      </c>
      <c r="G1667" s="19" t="s">
        <v>56</v>
      </c>
      <c r="H1667" s="16" t="s">
        <v>508</v>
      </c>
      <c r="I1667" s="16" t="s">
        <v>32</v>
      </c>
      <c r="J1667" s="16" t="s">
        <v>32</v>
      </c>
      <c r="K1667" s="16" t="s">
        <v>32</v>
      </c>
      <c r="L1667" s="16" t="s">
        <v>32</v>
      </c>
      <c r="M1667" s="16" t="s">
        <v>32</v>
      </c>
      <c r="N1667" s="16" t="s">
        <v>32</v>
      </c>
      <c r="O1667" s="16" t="s">
        <v>32</v>
      </c>
      <c r="P1667" s="16" t="s">
        <v>32</v>
      </c>
      <c r="Q1667" s="16" t="s">
        <v>32</v>
      </c>
      <c r="R1667" s="16">
        <v>2.3201296</v>
      </c>
      <c r="S1667" s="16">
        <v>183.11614730878185</v>
      </c>
      <c r="T1667" s="31" t="s">
        <v>507</v>
      </c>
    </row>
    <row r="1668" spans="1:20" x14ac:dyDescent="0.25">
      <c r="A1668" s="16">
        <v>1665</v>
      </c>
      <c r="B1668" s="19">
        <v>6072077.1200000001</v>
      </c>
      <c r="C1668" s="19">
        <v>586106.66</v>
      </c>
      <c r="D1668" s="27" t="s">
        <v>424</v>
      </c>
      <c r="E1668" s="16"/>
      <c r="F1668" s="16" t="s">
        <v>32</v>
      </c>
      <c r="G1668" s="19" t="s">
        <v>56</v>
      </c>
      <c r="H1668" s="16" t="s">
        <v>509</v>
      </c>
      <c r="I1668" s="16" t="s">
        <v>32</v>
      </c>
      <c r="J1668" s="16" t="s">
        <v>32</v>
      </c>
      <c r="K1668" s="16" t="s">
        <v>32</v>
      </c>
      <c r="L1668" s="16" t="s">
        <v>32</v>
      </c>
      <c r="M1668" s="16" t="s">
        <v>32</v>
      </c>
      <c r="N1668" s="16" t="s">
        <v>32</v>
      </c>
      <c r="O1668" s="16" t="s">
        <v>32</v>
      </c>
      <c r="P1668" s="16" t="s">
        <v>32</v>
      </c>
      <c r="Q1668" s="16" t="s">
        <v>32</v>
      </c>
      <c r="R1668" s="16">
        <v>151.43790373302159</v>
      </c>
      <c r="S1668" s="16">
        <v>128.36363384850546</v>
      </c>
      <c r="T1668" s="31" t="s">
        <v>507</v>
      </c>
    </row>
    <row r="1669" spans="1:20" x14ac:dyDescent="0.25">
      <c r="A1669" s="16">
        <v>1666</v>
      </c>
      <c r="B1669" s="19">
        <v>6072160.8700000001</v>
      </c>
      <c r="C1669" s="19">
        <v>586205.91</v>
      </c>
      <c r="D1669" s="27" t="s">
        <v>424</v>
      </c>
      <c r="E1669" s="16"/>
      <c r="F1669" s="16" t="s">
        <v>32</v>
      </c>
      <c r="G1669" s="19" t="s">
        <v>56</v>
      </c>
      <c r="H1669" s="16" t="s">
        <v>509</v>
      </c>
      <c r="I1669" s="16" t="s">
        <v>32</v>
      </c>
      <c r="J1669" s="16" t="s">
        <v>32</v>
      </c>
      <c r="K1669" s="16" t="s">
        <v>32</v>
      </c>
      <c r="L1669" s="16" t="s">
        <v>32</v>
      </c>
      <c r="M1669" s="16" t="s">
        <v>32</v>
      </c>
      <c r="N1669" s="16" t="s">
        <v>32</v>
      </c>
      <c r="O1669" s="16" t="s">
        <v>32</v>
      </c>
      <c r="P1669" s="16" t="s">
        <v>32</v>
      </c>
      <c r="Q1669" s="16" t="s">
        <v>32</v>
      </c>
      <c r="R1669" s="16">
        <v>183.82765905737</v>
      </c>
      <c r="S1669" s="16">
        <v>211.78048769899326</v>
      </c>
      <c r="T1669" s="31" t="s">
        <v>507</v>
      </c>
    </row>
    <row r="1670" spans="1:20" x14ac:dyDescent="0.25">
      <c r="A1670" s="16">
        <v>1667</v>
      </c>
      <c r="B1670" s="19">
        <v>6072323.6900000004</v>
      </c>
      <c r="C1670" s="19">
        <v>586314.02</v>
      </c>
      <c r="D1670" s="27" t="s">
        <v>424</v>
      </c>
      <c r="E1670" s="16"/>
      <c r="F1670" s="16" t="s">
        <v>32</v>
      </c>
      <c r="G1670" s="19" t="s">
        <v>56</v>
      </c>
      <c r="H1670" s="16" t="s">
        <v>509</v>
      </c>
      <c r="I1670" s="16" t="s">
        <v>32</v>
      </c>
      <c r="J1670" s="16" t="s">
        <v>32</v>
      </c>
      <c r="K1670" s="16" t="s">
        <v>32</v>
      </c>
      <c r="L1670" s="16" t="s">
        <v>32</v>
      </c>
      <c r="M1670" s="16" t="s">
        <v>32</v>
      </c>
      <c r="N1670" s="16" t="s">
        <v>32</v>
      </c>
      <c r="O1670" s="16" t="s">
        <v>32</v>
      </c>
      <c r="P1670" s="16" t="s">
        <v>32</v>
      </c>
      <c r="Q1670" s="16" t="s">
        <v>32</v>
      </c>
      <c r="R1670" s="16">
        <v>183.93588893274935</v>
      </c>
      <c r="S1670" s="16">
        <v>185.93939029613546</v>
      </c>
      <c r="T1670" s="31" t="s">
        <v>507</v>
      </c>
    </row>
    <row r="1671" spans="1:20" x14ac:dyDescent="0.25">
      <c r="A1671" s="16">
        <v>1668</v>
      </c>
      <c r="B1671" s="19">
        <v>6072403.9199999999</v>
      </c>
      <c r="C1671" s="19">
        <v>586353.27</v>
      </c>
      <c r="D1671" s="27" t="s">
        <v>424</v>
      </c>
      <c r="E1671" s="16"/>
      <c r="F1671" s="16" t="s">
        <v>32</v>
      </c>
      <c r="G1671" s="19" t="s">
        <v>56</v>
      </c>
      <c r="H1671" s="16" t="s">
        <v>509</v>
      </c>
      <c r="I1671" s="16" t="s">
        <v>32</v>
      </c>
      <c r="J1671" s="16" t="s">
        <v>32</v>
      </c>
      <c r="K1671" s="16" t="s">
        <v>32</v>
      </c>
      <c r="L1671" s="16" t="s">
        <v>32</v>
      </c>
      <c r="M1671" s="16" t="s">
        <v>32</v>
      </c>
      <c r="N1671" s="16" t="s">
        <v>32</v>
      </c>
      <c r="O1671" s="16" t="s">
        <v>32</v>
      </c>
      <c r="P1671" s="16" t="s">
        <v>32</v>
      </c>
      <c r="Q1671" s="16" t="s">
        <v>32</v>
      </c>
      <c r="R1671" s="16">
        <v>178.03814499903393</v>
      </c>
      <c r="S1671" s="16">
        <v>180.83116528799985</v>
      </c>
      <c r="T1671" s="31" t="s">
        <v>507</v>
      </c>
    </row>
    <row r="1672" spans="1:20" x14ac:dyDescent="0.25">
      <c r="A1672" s="16">
        <v>1669</v>
      </c>
      <c r="B1672" s="19">
        <v>6072537.6100000003</v>
      </c>
      <c r="C1672" s="19">
        <v>586417.88</v>
      </c>
      <c r="D1672" s="27" t="s">
        <v>424</v>
      </c>
      <c r="E1672" s="16"/>
      <c r="F1672" s="16" t="s">
        <v>32</v>
      </c>
      <c r="G1672" s="19" t="s">
        <v>56</v>
      </c>
      <c r="H1672" s="16" t="s">
        <v>509</v>
      </c>
      <c r="I1672" s="16" t="s">
        <v>32</v>
      </c>
      <c r="J1672" s="16" t="s">
        <v>32</v>
      </c>
      <c r="K1672" s="16" t="s">
        <v>32</v>
      </c>
      <c r="L1672" s="16" t="s">
        <v>32</v>
      </c>
      <c r="M1672" s="16" t="s">
        <v>32</v>
      </c>
      <c r="N1672" s="16" t="s">
        <v>32</v>
      </c>
      <c r="O1672" s="16" t="s">
        <v>32</v>
      </c>
      <c r="P1672" s="16" t="s">
        <v>32</v>
      </c>
      <c r="Q1672" s="16" t="s">
        <v>32</v>
      </c>
      <c r="R1672" s="16">
        <v>243.94994275754169</v>
      </c>
      <c r="S1672" s="16">
        <v>271.89127077442032</v>
      </c>
      <c r="T1672" s="31" t="s">
        <v>507</v>
      </c>
    </row>
    <row r="1673" spans="1:20" x14ac:dyDescent="0.25">
      <c r="A1673" s="16">
        <v>1670</v>
      </c>
      <c r="B1673" s="19">
        <v>6072670.3700000001</v>
      </c>
      <c r="C1673" s="19">
        <v>586485.96</v>
      </c>
      <c r="D1673" s="27" t="s">
        <v>424</v>
      </c>
      <c r="E1673" s="16"/>
      <c r="F1673" s="16" t="s">
        <v>32</v>
      </c>
      <c r="G1673" s="19" t="s">
        <v>56</v>
      </c>
      <c r="H1673" s="16" t="s">
        <v>509</v>
      </c>
      <c r="I1673" s="16" t="s">
        <v>32</v>
      </c>
      <c r="J1673" s="16" t="s">
        <v>32</v>
      </c>
      <c r="K1673" s="16" t="s">
        <v>32</v>
      </c>
      <c r="L1673" s="16" t="s">
        <v>32</v>
      </c>
      <c r="M1673" s="16" t="s">
        <v>32</v>
      </c>
      <c r="N1673" s="16" t="s">
        <v>32</v>
      </c>
      <c r="O1673" s="16" t="s">
        <v>32</v>
      </c>
      <c r="P1673" s="16" t="s">
        <v>32</v>
      </c>
      <c r="Q1673" s="16" t="s">
        <v>32</v>
      </c>
      <c r="R1673" s="16">
        <v>190.76765057630629</v>
      </c>
      <c r="S1673" s="16">
        <v>190.50793277516289</v>
      </c>
      <c r="T1673" s="31" t="s">
        <v>507</v>
      </c>
    </row>
    <row r="1674" spans="1:20" x14ac:dyDescent="0.25">
      <c r="A1674" s="16">
        <v>1671</v>
      </c>
      <c r="B1674" s="19">
        <v>6072804.1299999999</v>
      </c>
      <c r="C1674" s="19">
        <v>586553.96</v>
      </c>
      <c r="D1674" s="27" t="s">
        <v>424</v>
      </c>
      <c r="E1674" s="16"/>
      <c r="F1674" s="16" t="s">
        <v>32</v>
      </c>
      <c r="G1674" s="19" t="s">
        <v>56</v>
      </c>
      <c r="H1674" s="16" t="s">
        <v>509</v>
      </c>
      <c r="I1674" s="16" t="s">
        <v>32</v>
      </c>
      <c r="J1674" s="16" t="s">
        <v>32</v>
      </c>
      <c r="K1674" s="16" t="s">
        <v>32</v>
      </c>
      <c r="L1674" s="16" t="s">
        <v>32</v>
      </c>
      <c r="M1674" s="16" t="s">
        <v>32</v>
      </c>
      <c r="N1674" s="16" t="s">
        <v>32</v>
      </c>
      <c r="O1674" s="16" t="s">
        <v>32</v>
      </c>
      <c r="P1674" s="16" t="s">
        <v>32</v>
      </c>
      <c r="Q1674" s="16" t="s">
        <v>32</v>
      </c>
      <c r="R1674" s="16">
        <v>200.77596507493689</v>
      </c>
      <c r="S1674" s="16">
        <v>213.63764166605986</v>
      </c>
      <c r="T1674" s="31" t="s">
        <v>507</v>
      </c>
    </row>
    <row r="1675" spans="1:20" x14ac:dyDescent="0.25">
      <c r="A1675" s="16">
        <v>1672</v>
      </c>
      <c r="B1675" s="19">
        <v>6072937.1399999997</v>
      </c>
      <c r="C1675" s="19">
        <v>586621.16</v>
      </c>
      <c r="D1675" s="27" t="s">
        <v>424</v>
      </c>
      <c r="E1675" s="16"/>
      <c r="F1675" s="16" t="s">
        <v>32</v>
      </c>
      <c r="G1675" s="19" t="s">
        <v>56</v>
      </c>
      <c r="H1675" s="16" t="s">
        <v>509</v>
      </c>
      <c r="I1675" s="16" t="s">
        <v>32</v>
      </c>
      <c r="J1675" s="16" t="s">
        <v>32</v>
      </c>
      <c r="K1675" s="16" t="s">
        <v>32</v>
      </c>
      <c r="L1675" s="16" t="s">
        <v>32</v>
      </c>
      <c r="M1675" s="16" t="s">
        <v>32</v>
      </c>
      <c r="N1675" s="16" t="s">
        <v>32</v>
      </c>
      <c r="O1675" s="16" t="s">
        <v>32</v>
      </c>
      <c r="P1675" s="16" t="s">
        <v>32</v>
      </c>
      <c r="Q1675" s="16" t="s">
        <v>32</v>
      </c>
      <c r="R1675" s="16">
        <v>149.81166349024514</v>
      </c>
      <c r="S1675" s="16">
        <v>136.70679453172824</v>
      </c>
      <c r="T1675" s="31" t="s">
        <v>507</v>
      </c>
    </row>
    <row r="1676" spans="1:20" x14ac:dyDescent="0.25">
      <c r="A1676" s="16">
        <v>1673</v>
      </c>
      <c r="B1676" s="19">
        <v>6073082.46</v>
      </c>
      <c r="C1676" s="19">
        <v>586693.73</v>
      </c>
      <c r="D1676" s="27" t="s">
        <v>424</v>
      </c>
      <c r="E1676" s="16"/>
      <c r="F1676" s="16" t="s">
        <v>32</v>
      </c>
      <c r="G1676" s="19" t="s">
        <v>56</v>
      </c>
      <c r="H1676" s="16" t="s">
        <v>509</v>
      </c>
      <c r="I1676" s="16" t="s">
        <v>32</v>
      </c>
      <c r="J1676" s="16" t="s">
        <v>32</v>
      </c>
      <c r="K1676" s="16" t="s">
        <v>32</v>
      </c>
      <c r="L1676" s="16" t="s">
        <v>32</v>
      </c>
      <c r="M1676" s="16" t="s">
        <v>32</v>
      </c>
      <c r="N1676" s="16" t="s">
        <v>32</v>
      </c>
      <c r="O1676" s="16" t="s">
        <v>32</v>
      </c>
      <c r="P1676" s="16" t="s">
        <v>32</v>
      </c>
      <c r="Q1676" s="16" t="s">
        <v>32</v>
      </c>
      <c r="R1676" s="16">
        <v>192.96052622336714</v>
      </c>
      <c r="S1676" s="16">
        <v>183.39398499378609</v>
      </c>
      <c r="T1676" s="31" t="s">
        <v>507</v>
      </c>
    </row>
    <row r="1677" spans="1:20" x14ac:dyDescent="0.25">
      <c r="A1677" s="16">
        <v>1674</v>
      </c>
      <c r="B1677" s="19">
        <v>6073201.0700000003</v>
      </c>
      <c r="C1677" s="19">
        <v>586760.78</v>
      </c>
      <c r="D1677" s="27" t="s">
        <v>424</v>
      </c>
      <c r="E1677" s="16"/>
      <c r="F1677" s="16" t="s">
        <v>32</v>
      </c>
      <c r="G1677" s="19" t="s">
        <v>56</v>
      </c>
      <c r="H1677" s="16" t="s">
        <v>509</v>
      </c>
      <c r="I1677" s="16" t="s">
        <v>32</v>
      </c>
      <c r="J1677" s="16" t="s">
        <v>32</v>
      </c>
      <c r="K1677" s="16" t="s">
        <v>32</v>
      </c>
      <c r="L1677" s="16" t="s">
        <v>32</v>
      </c>
      <c r="M1677" s="16" t="s">
        <v>32</v>
      </c>
      <c r="N1677" s="16" t="s">
        <v>32</v>
      </c>
      <c r="O1677" s="16" t="s">
        <v>32</v>
      </c>
      <c r="P1677" s="16" t="s">
        <v>32</v>
      </c>
      <c r="Q1677" s="16" t="s">
        <v>32</v>
      </c>
      <c r="R1677" s="16">
        <v>2.2224643043799963</v>
      </c>
      <c r="S1677" s="16">
        <v>116.82726434099392</v>
      </c>
      <c r="T1677" s="31" t="s">
        <v>507</v>
      </c>
    </row>
    <row r="1678" spans="1:20" x14ac:dyDescent="0.25">
      <c r="A1678" s="16">
        <v>1675</v>
      </c>
      <c r="B1678" s="19">
        <v>6073335.3600000003</v>
      </c>
      <c r="C1678" s="19">
        <v>586830.57999999996</v>
      </c>
      <c r="D1678" s="27" t="s">
        <v>424</v>
      </c>
      <c r="E1678" s="16"/>
      <c r="F1678" s="16" t="s">
        <v>32</v>
      </c>
      <c r="G1678" s="19" t="s">
        <v>56</v>
      </c>
      <c r="H1678" s="16" t="s">
        <v>509</v>
      </c>
      <c r="I1678" s="16" t="s">
        <v>32</v>
      </c>
      <c r="J1678" s="16" t="s">
        <v>32</v>
      </c>
      <c r="K1678" s="16" t="s">
        <v>32</v>
      </c>
      <c r="L1678" s="16" t="s">
        <v>32</v>
      </c>
      <c r="M1678" s="16" t="s">
        <v>32</v>
      </c>
      <c r="N1678" s="16" t="s">
        <v>32</v>
      </c>
      <c r="O1678" s="16" t="s">
        <v>32</v>
      </c>
      <c r="P1678" s="16" t="s">
        <v>32</v>
      </c>
      <c r="Q1678" s="16" t="s">
        <v>32</v>
      </c>
      <c r="R1678" s="16">
        <v>2.2224643043799963</v>
      </c>
      <c r="S1678" s="16">
        <v>88.883115141559287</v>
      </c>
      <c r="T1678" s="31" t="s">
        <v>507</v>
      </c>
    </row>
    <row r="1679" spans="1:20" x14ac:dyDescent="0.25">
      <c r="A1679" s="16">
        <v>1676</v>
      </c>
      <c r="B1679" s="19">
        <v>6073473.0899999999</v>
      </c>
      <c r="C1679" s="19">
        <v>586896.27</v>
      </c>
      <c r="D1679" s="27" t="s">
        <v>424</v>
      </c>
      <c r="E1679" s="16"/>
      <c r="F1679" s="16" t="s">
        <v>32</v>
      </c>
      <c r="G1679" s="19" t="s">
        <v>56</v>
      </c>
      <c r="H1679" s="16" t="s">
        <v>509</v>
      </c>
      <c r="I1679" s="16" t="s">
        <v>32</v>
      </c>
      <c r="J1679" s="16" t="s">
        <v>32</v>
      </c>
      <c r="K1679" s="16" t="s">
        <v>32</v>
      </c>
      <c r="L1679" s="16" t="s">
        <v>32</v>
      </c>
      <c r="M1679" s="16" t="s">
        <v>32</v>
      </c>
      <c r="N1679" s="16" t="s">
        <v>32</v>
      </c>
      <c r="O1679" s="16" t="s">
        <v>32</v>
      </c>
      <c r="P1679" s="16" t="s">
        <v>32</v>
      </c>
      <c r="Q1679" s="16" t="s">
        <v>32</v>
      </c>
      <c r="R1679" s="16">
        <v>2.2224643043799963</v>
      </c>
      <c r="S1679" s="16">
        <v>198.65800476554421</v>
      </c>
      <c r="T1679" s="31" t="s">
        <v>507</v>
      </c>
    </row>
    <row r="1680" spans="1:20" x14ac:dyDescent="0.25">
      <c r="A1680" s="16">
        <v>1677</v>
      </c>
      <c r="B1680" s="19">
        <v>6073616.9500000002</v>
      </c>
      <c r="C1680" s="19">
        <v>586913.65</v>
      </c>
      <c r="D1680" s="27" t="s">
        <v>424</v>
      </c>
      <c r="E1680" s="16"/>
      <c r="F1680" s="16" t="s">
        <v>32</v>
      </c>
      <c r="G1680" s="19" t="s">
        <v>56</v>
      </c>
      <c r="H1680" s="16" t="s">
        <v>509</v>
      </c>
      <c r="I1680" s="16" t="s">
        <v>32</v>
      </c>
      <c r="J1680" s="16" t="s">
        <v>32</v>
      </c>
      <c r="K1680" s="16" t="s">
        <v>32</v>
      </c>
      <c r="L1680" s="16" t="s">
        <v>32</v>
      </c>
      <c r="M1680" s="16" t="s">
        <v>32</v>
      </c>
      <c r="N1680" s="16" t="s">
        <v>32</v>
      </c>
      <c r="O1680" s="16" t="s">
        <v>32</v>
      </c>
      <c r="P1680" s="16" t="s">
        <v>32</v>
      </c>
      <c r="Q1680" s="16" t="s">
        <v>32</v>
      </c>
      <c r="R1680" s="16">
        <v>2.2224643043799963</v>
      </c>
      <c r="S1680" s="16">
        <v>134.47618784129148</v>
      </c>
      <c r="T1680" s="31" t="s">
        <v>507</v>
      </c>
    </row>
    <row r="1681" spans="1:20" x14ac:dyDescent="0.25">
      <c r="A1681" s="16">
        <v>1678</v>
      </c>
      <c r="B1681" s="19">
        <v>6073759.2199999997</v>
      </c>
      <c r="C1681" s="19">
        <v>586882.79</v>
      </c>
      <c r="D1681" s="27" t="s">
        <v>424</v>
      </c>
      <c r="E1681" s="16"/>
      <c r="F1681" s="16" t="s">
        <v>32</v>
      </c>
      <c r="G1681" s="19" t="s">
        <v>56</v>
      </c>
      <c r="H1681" s="16" t="s">
        <v>509</v>
      </c>
      <c r="I1681" s="16" t="s">
        <v>32</v>
      </c>
      <c r="J1681" s="16" t="s">
        <v>32</v>
      </c>
      <c r="K1681" s="16" t="s">
        <v>32</v>
      </c>
      <c r="L1681" s="16" t="s">
        <v>32</v>
      </c>
      <c r="M1681" s="16" t="s">
        <v>32</v>
      </c>
      <c r="N1681" s="16" t="s">
        <v>32</v>
      </c>
      <c r="O1681" s="16" t="s">
        <v>32</v>
      </c>
      <c r="P1681" s="16" t="s">
        <v>32</v>
      </c>
      <c r="Q1681" s="16" t="s">
        <v>32</v>
      </c>
      <c r="R1681" s="16">
        <v>2.2224643043799963</v>
      </c>
      <c r="S1681" s="16">
        <v>182.62885357678041</v>
      </c>
      <c r="T1681" s="31" t="s">
        <v>507</v>
      </c>
    </row>
    <row r="1682" spans="1:20" x14ac:dyDescent="0.25">
      <c r="A1682" s="16">
        <v>1679</v>
      </c>
      <c r="B1682" s="19">
        <v>6073897.5800000001</v>
      </c>
      <c r="C1682" s="19">
        <v>586851.94999999995</v>
      </c>
      <c r="D1682" s="27" t="s">
        <v>424</v>
      </c>
      <c r="E1682" s="16"/>
      <c r="F1682" s="16" t="s">
        <v>32</v>
      </c>
      <c r="G1682" s="19" t="s">
        <v>56</v>
      </c>
      <c r="H1682" s="16" t="s">
        <v>509</v>
      </c>
      <c r="I1682" s="16" t="s">
        <v>32</v>
      </c>
      <c r="J1682" s="16" t="s">
        <v>32</v>
      </c>
      <c r="K1682" s="16" t="s">
        <v>32</v>
      </c>
      <c r="L1682" s="16" t="s">
        <v>32</v>
      </c>
      <c r="M1682" s="16" t="s">
        <v>32</v>
      </c>
      <c r="N1682" s="16" t="s">
        <v>32</v>
      </c>
      <c r="O1682" s="16" t="s">
        <v>32</v>
      </c>
      <c r="P1682" s="16" t="s">
        <v>32</v>
      </c>
      <c r="Q1682" s="16" t="s">
        <v>32</v>
      </c>
      <c r="R1682" s="16">
        <v>2.2224643043799963</v>
      </c>
      <c r="S1682" s="16">
        <v>138.11770936890861</v>
      </c>
      <c r="T1682" s="31" t="s">
        <v>507</v>
      </c>
    </row>
    <row r="1683" spans="1:20" x14ac:dyDescent="0.25">
      <c r="A1683" s="16">
        <v>1680</v>
      </c>
      <c r="B1683" s="19">
        <v>6074050.1799999997</v>
      </c>
      <c r="C1683" s="19">
        <v>586819.46</v>
      </c>
      <c r="D1683" s="27" t="s">
        <v>424</v>
      </c>
      <c r="E1683" s="16"/>
      <c r="F1683" s="16" t="s">
        <v>32</v>
      </c>
      <c r="G1683" s="19" t="s">
        <v>56</v>
      </c>
      <c r="H1683" s="16" t="s">
        <v>509</v>
      </c>
      <c r="I1683" s="16" t="s">
        <v>32</v>
      </c>
      <c r="J1683" s="16" t="s">
        <v>32</v>
      </c>
      <c r="K1683" s="16" t="s">
        <v>32</v>
      </c>
      <c r="L1683" s="16" t="s">
        <v>32</v>
      </c>
      <c r="M1683" s="16" t="s">
        <v>32</v>
      </c>
      <c r="N1683" s="16" t="s">
        <v>32</v>
      </c>
      <c r="O1683" s="16" t="s">
        <v>32</v>
      </c>
      <c r="P1683" s="16" t="s">
        <v>32</v>
      </c>
      <c r="Q1683" s="16" t="s">
        <v>32</v>
      </c>
      <c r="R1683" s="16">
        <v>2.2224643043799963</v>
      </c>
      <c r="S1683" s="16">
        <v>128.54519485819222</v>
      </c>
      <c r="T1683" s="31" t="s">
        <v>507</v>
      </c>
    </row>
    <row r="1684" spans="1:20" x14ac:dyDescent="0.25">
      <c r="A1684" s="16">
        <v>1681</v>
      </c>
      <c r="B1684" s="19">
        <v>6074197.9100000001</v>
      </c>
      <c r="C1684" s="19">
        <v>586791.19999999995</v>
      </c>
      <c r="D1684" s="27" t="s">
        <v>424</v>
      </c>
      <c r="E1684" s="16"/>
      <c r="F1684" s="16" t="s">
        <v>32</v>
      </c>
      <c r="G1684" s="19" t="s">
        <v>56</v>
      </c>
      <c r="H1684" s="16" t="s">
        <v>509</v>
      </c>
      <c r="I1684" s="16" t="s">
        <v>32</v>
      </c>
      <c r="J1684" s="16" t="s">
        <v>32</v>
      </c>
      <c r="K1684" s="16" t="s">
        <v>32</v>
      </c>
      <c r="L1684" s="16" t="s">
        <v>32</v>
      </c>
      <c r="M1684" s="16" t="s">
        <v>32</v>
      </c>
      <c r="N1684" s="16" t="s">
        <v>32</v>
      </c>
      <c r="O1684" s="16" t="s">
        <v>32</v>
      </c>
      <c r="P1684" s="16" t="s">
        <v>32</v>
      </c>
      <c r="Q1684" s="16" t="s">
        <v>32</v>
      </c>
      <c r="R1684" s="16">
        <v>2.2224643043799963</v>
      </c>
      <c r="S1684" s="16">
        <v>145.07359023105073</v>
      </c>
      <c r="T1684" s="31" t="s">
        <v>507</v>
      </c>
    </row>
    <row r="1685" spans="1:20" x14ac:dyDescent="0.25">
      <c r="A1685" s="16">
        <v>1682</v>
      </c>
      <c r="B1685" s="19">
        <v>6074347.0599999996</v>
      </c>
      <c r="C1685" s="19">
        <v>586757.18000000005</v>
      </c>
      <c r="D1685" s="27" t="s">
        <v>424</v>
      </c>
      <c r="E1685" s="16"/>
      <c r="F1685" s="16" t="s">
        <v>32</v>
      </c>
      <c r="G1685" s="19" t="s">
        <v>56</v>
      </c>
      <c r="H1685" s="16" t="s">
        <v>509</v>
      </c>
      <c r="I1685" s="16" t="s">
        <v>32</v>
      </c>
      <c r="J1685" s="16" t="s">
        <v>32</v>
      </c>
      <c r="K1685" s="16" t="s">
        <v>32</v>
      </c>
      <c r="L1685" s="16" t="s">
        <v>32</v>
      </c>
      <c r="M1685" s="16" t="s">
        <v>32</v>
      </c>
      <c r="N1685" s="16" t="s">
        <v>32</v>
      </c>
      <c r="O1685" s="16" t="s">
        <v>32</v>
      </c>
      <c r="P1685" s="16" t="s">
        <v>32</v>
      </c>
      <c r="Q1685" s="16" t="s">
        <v>32</v>
      </c>
      <c r="R1685" s="16">
        <v>2.2224643043799963</v>
      </c>
      <c r="S1685" s="16">
        <v>136.90043021803379</v>
      </c>
      <c r="T1685" s="31" t="s">
        <v>507</v>
      </c>
    </row>
    <row r="1686" spans="1:20" x14ac:dyDescent="0.25">
      <c r="A1686" s="16">
        <v>1683</v>
      </c>
      <c r="B1686" s="19">
        <v>6074489.5300000003</v>
      </c>
      <c r="C1686" s="19">
        <v>586725.47</v>
      </c>
      <c r="D1686" s="27" t="s">
        <v>424</v>
      </c>
      <c r="E1686" s="16"/>
      <c r="F1686" s="16" t="s">
        <v>32</v>
      </c>
      <c r="G1686" s="19" t="s">
        <v>56</v>
      </c>
      <c r="H1686" s="16" t="s">
        <v>509</v>
      </c>
      <c r="I1686" s="16" t="s">
        <v>32</v>
      </c>
      <c r="J1686" s="16" t="s">
        <v>32</v>
      </c>
      <c r="K1686" s="16" t="s">
        <v>32</v>
      </c>
      <c r="L1686" s="16" t="s">
        <v>32</v>
      </c>
      <c r="M1686" s="16" t="s">
        <v>32</v>
      </c>
      <c r="N1686" s="16" t="s">
        <v>32</v>
      </c>
      <c r="O1686" s="16" t="s">
        <v>32</v>
      </c>
      <c r="P1686" s="16" t="s">
        <v>32</v>
      </c>
      <c r="Q1686" s="16" t="s">
        <v>32</v>
      </c>
      <c r="R1686" s="16">
        <v>2.2224643043799963</v>
      </c>
      <c r="S1686" s="16">
        <v>218.01442574269984</v>
      </c>
      <c r="T1686" s="31" t="s">
        <v>507</v>
      </c>
    </row>
    <row r="1687" spans="1:20" x14ac:dyDescent="0.25">
      <c r="A1687" s="16">
        <v>1684</v>
      </c>
      <c r="B1687" s="19">
        <v>6074634.6900000004</v>
      </c>
      <c r="C1687" s="19">
        <v>586694.49</v>
      </c>
      <c r="D1687" s="27" t="s">
        <v>424</v>
      </c>
      <c r="E1687" s="16"/>
      <c r="F1687" s="16" t="s">
        <v>32</v>
      </c>
      <c r="G1687" s="19" t="s">
        <v>56</v>
      </c>
      <c r="H1687" s="16" t="s">
        <v>509</v>
      </c>
      <c r="I1687" s="16" t="s">
        <v>32</v>
      </c>
      <c r="J1687" s="16" t="s">
        <v>32</v>
      </c>
      <c r="K1687" s="16" t="s">
        <v>32</v>
      </c>
      <c r="L1687" s="16" t="s">
        <v>32</v>
      </c>
      <c r="M1687" s="16" t="s">
        <v>32</v>
      </c>
      <c r="N1687" s="16" t="s">
        <v>32</v>
      </c>
      <c r="O1687" s="16" t="s">
        <v>32</v>
      </c>
      <c r="P1687" s="16" t="s">
        <v>32</v>
      </c>
      <c r="Q1687" s="16" t="s">
        <v>32</v>
      </c>
      <c r="R1687" s="16">
        <v>2.2224643043799963</v>
      </c>
      <c r="S1687" s="16">
        <v>201.83583823338466</v>
      </c>
      <c r="T1687" s="31" t="s">
        <v>507</v>
      </c>
    </row>
    <row r="1688" spans="1:20" x14ac:dyDescent="0.25">
      <c r="A1688" s="16">
        <v>1685</v>
      </c>
      <c r="B1688" s="19">
        <v>6074737.9800000004</v>
      </c>
      <c r="C1688" s="19">
        <v>586674.47</v>
      </c>
      <c r="D1688" s="27" t="s">
        <v>424</v>
      </c>
      <c r="E1688" s="16"/>
      <c r="F1688" s="16" t="s">
        <v>32</v>
      </c>
      <c r="G1688" s="19" t="s">
        <v>56</v>
      </c>
      <c r="H1688" s="16" t="s">
        <v>509</v>
      </c>
      <c r="I1688" s="16" t="s">
        <v>32</v>
      </c>
      <c r="J1688" s="16" t="s">
        <v>32</v>
      </c>
      <c r="K1688" s="16" t="s">
        <v>32</v>
      </c>
      <c r="L1688" s="16" t="s">
        <v>32</v>
      </c>
      <c r="M1688" s="16" t="s">
        <v>32</v>
      </c>
      <c r="N1688" s="16" t="s">
        <v>32</v>
      </c>
      <c r="O1688" s="16" t="s">
        <v>32</v>
      </c>
      <c r="P1688" s="16" t="s">
        <v>32</v>
      </c>
      <c r="Q1688" s="16" t="s">
        <v>32</v>
      </c>
      <c r="R1688" s="16">
        <v>2.2224643043799963</v>
      </c>
      <c r="S1688" s="16">
        <v>175.72294027986422</v>
      </c>
      <c r="T1688" s="31" t="s">
        <v>507</v>
      </c>
    </row>
    <row r="1689" spans="1:20" x14ac:dyDescent="0.25">
      <c r="A1689" s="16">
        <v>1686</v>
      </c>
      <c r="B1689" s="21">
        <v>6060572</v>
      </c>
      <c r="C1689" s="21">
        <v>580729</v>
      </c>
      <c r="D1689" s="27" t="s">
        <v>424</v>
      </c>
      <c r="E1689" s="16"/>
      <c r="F1689" s="16" t="s">
        <v>32</v>
      </c>
      <c r="G1689" s="19" t="s">
        <v>56</v>
      </c>
      <c r="H1689" s="16" t="s">
        <v>445</v>
      </c>
      <c r="I1689" s="16" t="s">
        <v>32</v>
      </c>
      <c r="J1689" s="16" t="s">
        <v>32</v>
      </c>
      <c r="K1689" s="16" t="s">
        <v>32</v>
      </c>
      <c r="L1689" s="16" t="s">
        <v>32</v>
      </c>
      <c r="M1689" s="16" t="s">
        <v>32</v>
      </c>
      <c r="N1689" s="16" t="s">
        <v>32</v>
      </c>
      <c r="O1689" s="16" t="s">
        <v>32</v>
      </c>
      <c r="P1689" s="16" t="s">
        <v>32</v>
      </c>
      <c r="Q1689" s="16" t="s">
        <v>32</v>
      </c>
      <c r="R1689" s="16">
        <v>-1606.357047390642</v>
      </c>
      <c r="S1689" s="16">
        <v>134.81247516172607</v>
      </c>
      <c r="T1689" s="31" t="s">
        <v>388</v>
      </c>
    </row>
    <row r="1690" spans="1:20" x14ac:dyDescent="0.25">
      <c r="A1690" s="16">
        <v>1687</v>
      </c>
      <c r="B1690" s="21">
        <v>6060482</v>
      </c>
      <c r="C1690" s="21">
        <v>580812</v>
      </c>
      <c r="D1690" s="27" t="s">
        <v>424</v>
      </c>
      <c r="E1690" s="16"/>
      <c r="F1690" s="16" t="s">
        <v>32</v>
      </c>
      <c r="G1690" s="19" t="s">
        <v>56</v>
      </c>
      <c r="H1690" s="16" t="s">
        <v>445</v>
      </c>
      <c r="I1690" s="16" t="s">
        <v>32</v>
      </c>
      <c r="J1690" s="16" t="s">
        <v>32</v>
      </c>
      <c r="K1690" s="16" t="s">
        <v>32</v>
      </c>
      <c r="L1690" s="16" t="s">
        <v>32</v>
      </c>
      <c r="M1690" s="16" t="s">
        <v>32</v>
      </c>
      <c r="N1690" s="16" t="s">
        <v>32</v>
      </c>
      <c r="O1690" s="16" t="s">
        <v>32</v>
      </c>
      <c r="P1690" s="16" t="s">
        <v>32</v>
      </c>
      <c r="Q1690" s="16" t="s">
        <v>32</v>
      </c>
      <c r="R1690" s="16">
        <v>-1297.06482865616</v>
      </c>
      <c r="S1690" s="16">
        <v>85.849914435301244</v>
      </c>
      <c r="T1690" s="31" t="s">
        <v>388</v>
      </c>
    </row>
    <row r="1691" spans="1:20" x14ac:dyDescent="0.25">
      <c r="A1691" s="16">
        <v>1688</v>
      </c>
      <c r="B1691" s="21">
        <v>6060373</v>
      </c>
      <c r="C1691" s="21">
        <v>580914</v>
      </c>
      <c r="D1691" s="27" t="s">
        <v>424</v>
      </c>
      <c r="E1691" s="16"/>
      <c r="F1691" s="16" t="s">
        <v>32</v>
      </c>
      <c r="G1691" s="19" t="s">
        <v>56</v>
      </c>
      <c r="H1691" s="16" t="s">
        <v>445</v>
      </c>
      <c r="I1691" s="16" t="s">
        <v>32</v>
      </c>
      <c r="J1691" s="16" t="s">
        <v>32</v>
      </c>
      <c r="K1691" s="16" t="s">
        <v>32</v>
      </c>
      <c r="L1691" s="16" t="s">
        <v>32</v>
      </c>
      <c r="M1691" s="16" t="s">
        <v>32</v>
      </c>
      <c r="N1691" s="16" t="s">
        <v>32</v>
      </c>
      <c r="O1691" s="16" t="s">
        <v>32</v>
      </c>
      <c r="P1691" s="16" t="s">
        <v>32</v>
      </c>
      <c r="Q1691" s="16" t="s">
        <v>32</v>
      </c>
      <c r="R1691" s="16">
        <v>-1293.2216110406443</v>
      </c>
      <c r="S1691" s="16">
        <v>112.4397927963406</v>
      </c>
      <c r="T1691" s="31" t="s">
        <v>388</v>
      </c>
    </row>
    <row r="1692" spans="1:20" x14ac:dyDescent="0.25">
      <c r="A1692" s="16">
        <v>1689</v>
      </c>
      <c r="B1692" s="21">
        <v>6060260</v>
      </c>
      <c r="C1692" s="21">
        <v>581012</v>
      </c>
      <c r="D1692" s="27" t="s">
        <v>424</v>
      </c>
      <c r="E1692" s="16"/>
      <c r="F1692" s="16" t="s">
        <v>32</v>
      </c>
      <c r="G1692" s="19" t="s">
        <v>56</v>
      </c>
      <c r="H1692" s="16" t="s">
        <v>445</v>
      </c>
      <c r="I1692" s="16" t="s">
        <v>32</v>
      </c>
      <c r="J1692" s="16" t="s">
        <v>32</v>
      </c>
      <c r="K1692" s="16" t="s">
        <v>32</v>
      </c>
      <c r="L1692" s="16" t="s">
        <v>32</v>
      </c>
      <c r="M1692" s="16" t="s">
        <v>32</v>
      </c>
      <c r="N1692" s="16" t="s">
        <v>32</v>
      </c>
      <c r="O1692" s="16" t="s">
        <v>32</v>
      </c>
      <c r="P1692" s="16" t="s">
        <v>32</v>
      </c>
      <c r="Q1692" s="16" t="s">
        <v>32</v>
      </c>
      <c r="R1692" s="16">
        <v>-2099.081031114757</v>
      </c>
      <c r="S1692" s="16">
        <v>183.27224258580472</v>
      </c>
      <c r="T1692" s="31" t="s">
        <v>388</v>
      </c>
    </row>
    <row r="1693" spans="1:20" x14ac:dyDescent="0.25">
      <c r="A1693" s="16">
        <v>1690</v>
      </c>
      <c r="B1693" s="21">
        <v>6060153</v>
      </c>
      <c r="C1693" s="21">
        <v>581106</v>
      </c>
      <c r="D1693" s="27" t="s">
        <v>424</v>
      </c>
      <c r="E1693" s="16"/>
      <c r="F1693" s="16" t="s">
        <v>32</v>
      </c>
      <c r="G1693" s="19" t="s">
        <v>56</v>
      </c>
      <c r="H1693" s="16" t="s">
        <v>445</v>
      </c>
      <c r="I1693" s="16" t="s">
        <v>32</v>
      </c>
      <c r="J1693" s="16" t="s">
        <v>32</v>
      </c>
      <c r="K1693" s="16" t="s">
        <v>32</v>
      </c>
      <c r="L1693" s="16" t="s">
        <v>32</v>
      </c>
      <c r="M1693" s="16" t="s">
        <v>32</v>
      </c>
      <c r="N1693" s="16" t="s">
        <v>32</v>
      </c>
      <c r="O1693" s="16" t="s">
        <v>32</v>
      </c>
      <c r="P1693" s="16" t="s">
        <v>32</v>
      </c>
      <c r="Q1693" s="16" t="s">
        <v>32</v>
      </c>
      <c r="R1693" s="16">
        <v>-1272.9677428161724</v>
      </c>
      <c r="S1693" s="16">
        <v>79.083182897661288</v>
      </c>
      <c r="T1693" s="31" t="s">
        <v>388</v>
      </c>
    </row>
    <row r="1694" spans="1:20" x14ac:dyDescent="0.25">
      <c r="A1694" s="16">
        <v>1691</v>
      </c>
      <c r="B1694" s="21">
        <v>6060058</v>
      </c>
      <c r="C1694" s="21">
        <v>581187</v>
      </c>
      <c r="D1694" s="27" t="s">
        <v>424</v>
      </c>
      <c r="E1694" s="16"/>
      <c r="F1694" s="16" t="s">
        <v>32</v>
      </c>
      <c r="G1694" s="19" t="s">
        <v>56</v>
      </c>
      <c r="H1694" s="16" t="s">
        <v>445</v>
      </c>
      <c r="I1694" s="16" t="s">
        <v>32</v>
      </c>
      <c r="J1694" s="16" t="s">
        <v>32</v>
      </c>
      <c r="K1694" s="16" t="s">
        <v>32</v>
      </c>
      <c r="L1694" s="16" t="s">
        <v>32</v>
      </c>
      <c r="M1694" s="16" t="s">
        <v>32</v>
      </c>
      <c r="N1694" s="16" t="s">
        <v>32</v>
      </c>
      <c r="O1694" s="16" t="s">
        <v>32</v>
      </c>
      <c r="P1694" s="16" t="s">
        <v>32</v>
      </c>
      <c r="Q1694" s="16" t="s">
        <v>32</v>
      </c>
      <c r="R1694" s="16">
        <v>-1099.4787215318779</v>
      </c>
      <c r="S1694" s="16">
        <v>56.060633235569256</v>
      </c>
      <c r="T1694" s="31" t="s">
        <v>388</v>
      </c>
    </row>
    <row r="1695" spans="1:20" x14ac:dyDescent="0.25">
      <c r="A1695" s="16">
        <v>1692</v>
      </c>
      <c r="B1695" s="21">
        <v>6060074</v>
      </c>
      <c r="C1695" s="21">
        <v>581191</v>
      </c>
      <c r="D1695" s="27" t="s">
        <v>424</v>
      </c>
      <c r="E1695" s="16"/>
      <c r="F1695" s="16" t="s">
        <v>32</v>
      </c>
      <c r="G1695" s="19" t="s">
        <v>56</v>
      </c>
      <c r="H1695" s="16" t="s">
        <v>443</v>
      </c>
      <c r="I1695" s="16" t="s">
        <v>32</v>
      </c>
      <c r="J1695" s="16" t="s">
        <v>32</v>
      </c>
      <c r="K1695" s="16" t="s">
        <v>32</v>
      </c>
      <c r="L1695" s="16" t="s">
        <v>32</v>
      </c>
      <c r="M1695" s="16" t="s">
        <v>32</v>
      </c>
      <c r="N1695" s="16" t="s">
        <v>32</v>
      </c>
      <c r="O1695" s="16" t="s">
        <v>32</v>
      </c>
      <c r="P1695" s="16" t="s">
        <v>32</v>
      </c>
      <c r="Q1695" s="16" t="s">
        <v>32</v>
      </c>
      <c r="R1695" s="16">
        <v>-1571.1685806762084</v>
      </c>
      <c r="S1695" s="16">
        <v>155.83650125503104</v>
      </c>
      <c r="T1695" s="31" t="s">
        <v>388</v>
      </c>
    </row>
    <row r="1696" spans="1:20" x14ac:dyDescent="0.25">
      <c r="A1696" s="16">
        <v>1693</v>
      </c>
      <c r="B1696" s="21">
        <v>6060176</v>
      </c>
      <c r="C1696" s="21">
        <v>581104</v>
      </c>
      <c r="D1696" s="27" t="s">
        <v>424</v>
      </c>
      <c r="E1696" s="16"/>
      <c r="F1696" s="16" t="s">
        <v>32</v>
      </c>
      <c r="G1696" s="19" t="s">
        <v>56</v>
      </c>
      <c r="H1696" s="16" t="s">
        <v>443</v>
      </c>
      <c r="I1696" s="16" t="s">
        <v>32</v>
      </c>
      <c r="J1696" s="16" t="s">
        <v>32</v>
      </c>
      <c r="K1696" s="16" t="s">
        <v>32</v>
      </c>
      <c r="L1696" s="16" t="s">
        <v>32</v>
      </c>
      <c r="M1696" s="16" t="s">
        <v>32</v>
      </c>
      <c r="N1696" s="16" t="s">
        <v>32</v>
      </c>
      <c r="O1696" s="16" t="s">
        <v>32</v>
      </c>
      <c r="P1696" s="16" t="s">
        <v>32</v>
      </c>
      <c r="Q1696" s="16" t="s">
        <v>32</v>
      </c>
      <c r="R1696" s="16">
        <v>-1336.6377091077791</v>
      </c>
      <c r="S1696" s="16">
        <v>122.71630472250946</v>
      </c>
      <c r="T1696" s="31" t="s">
        <v>388</v>
      </c>
    </row>
    <row r="1697" spans="1:20" x14ac:dyDescent="0.25">
      <c r="A1697" s="16">
        <v>1694</v>
      </c>
      <c r="B1697" s="21">
        <v>6060267</v>
      </c>
      <c r="C1697" s="21">
        <v>581021</v>
      </c>
      <c r="D1697" s="27" t="s">
        <v>424</v>
      </c>
      <c r="E1697" s="16"/>
      <c r="F1697" s="16" t="s">
        <v>32</v>
      </c>
      <c r="G1697" s="19" t="s">
        <v>56</v>
      </c>
      <c r="H1697" s="16" t="s">
        <v>443</v>
      </c>
      <c r="I1697" s="16" t="s">
        <v>32</v>
      </c>
      <c r="J1697" s="16" t="s">
        <v>32</v>
      </c>
      <c r="K1697" s="16" t="s">
        <v>32</v>
      </c>
      <c r="L1697" s="16" t="s">
        <v>32</v>
      </c>
      <c r="M1697" s="16" t="s">
        <v>32</v>
      </c>
      <c r="N1697" s="16" t="s">
        <v>32</v>
      </c>
      <c r="O1697" s="16" t="s">
        <v>32</v>
      </c>
      <c r="P1697" s="16" t="s">
        <v>32</v>
      </c>
      <c r="Q1697" s="16" t="s">
        <v>32</v>
      </c>
      <c r="R1697" s="16">
        <v>-1451.0792624079631</v>
      </c>
      <c r="S1697" s="16">
        <v>124.94380276835088</v>
      </c>
      <c r="T1697" s="31" t="s">
        <v>388</v>
      </c>
    </row>
    <row r="1698" spans="1:20" x14ac:dyDescent="0.25">
      <c r="A1698" s="16">
        <v>1695</v>
      </c>
      <c r="B1698" s="21">
        <v>6060388</v>
      </c>
      <c r="C1698" s="21">
        <v>580918</v>
      </c>
      <c r="D1698" s="27" t="s">
        <v>424</v>
      </c>
      <c r="E1698" s="16"/>
      <c r="F1698" s="16" t="s">
        <v>32</v>
      </c>
      <c r="G1698" s="19" t="s">
        <v>56</v>
      </c>
      <c r="H1698" s="16" t="s">
        <v>443</v>
      </c>
      <c r="I1698" s="16" t="s">
        <v>32</v>
      </c>
      <c r="J1698" s="16" t="s">
        <v>32</v>
      </c>
      <c r="K1698" s="16" t="s">
        <v>32</v>
      </c>
      <c r="L1698" s="16" t="s">
        <v>32</v>
      </c>
      <c r="M1698" s="16" t="s">
        <v>32</v>
      </c>
      <c r="N1698" s="16" t="s">
        <v>32</v>
      </c>
      <c r="O1698" s="16" t="s">
        <v>32</v>
      </c>
      <c r="P1698" s="16" t="s">
        <v>32</v>
      </c>
      <c r="Q1698" s="16" t="s">
        <v>32</v>
      </c>
      <c r="R1698" s="16">
        <v>-1059.3824238177665</v>
      </c>
      <c r="S1698" s="16">
        <v>86.790977863022007</v>
      </c>
      <c r="T1698" s="31" t="s">
        <v>388</v>
      </c>
    </row>
    <row r="1699" spans="1:20" x14ac:dyDescent="0.25">
      <c r="A1699" s="16">
        <v>1696</v>
      </c>
      <c r="B1699" s="21">
        <v>6060497</v>
      </c>
      <c r="C1699" s="21">
        <v>580814</v>
      </c>
      <c r="D1699" s="27" t="s">
        <v>424</v>
      </c>
      <c r="E1699" s="16"/>
      <c r="F1699" s="16" t="s">
        <v>32</v>
      </c>
      <c r="G1699" s="19" t="s">
        <v>56</v>
      </c>
      <c r="H1699" s="16" t="s">
        <v>443</v>
      </c>
      <c r="I1699" s="16" t="s">
        <v>32</v>
      </c>
      <c r="J1699" s="16" t="s">
        <v>32</v>
      </c>
      <c r="K1699" s="16" t="s">
        <v>32</v>
      </c>
      <c r="L1699" s="16" t="s">
        <v>32</v>
      </c>
      <c r="M1699" s="16" t="s">
        <v>32</v>
      </c>
      <c r="N1699" s="16" t="s">
        <v>32</v>
      </c>
      <c r="O1699" s="16" t="s">
        <v>32</v>
      </c>
      <c r="P1699" s="16" t="s">
        <v>32</v>
      </c>
      <c r="Q1699" s="16" t="s">
        <v>32</v>
      </c>
      <c r="R1699" s="16">
        <v>-1142.339495753766</v>
      </c>
      <c r="S1699" s="16">
        <v>110.99620820406756</v>
      </c>
      <c r="T1699" s="31" t="s">
        <v>388</v>
      </c>
    </row>
    <row r="1700" spans="1:20" x14ac:dyDescent="0.25">
      <c r="A1700" s="16">
        <v>1697</v>
      </c>
      <c r="B1700" s="21">
        <v>6060578</v>
      </c>
      <c r="C1700" s="21">
        <v>580742</v>
      </c>
      <c r="D1700" s="27" t="s">
        <v>424</v>
      </c>
      <c r="E1700" s="16"/>
      <c r="F1700" s="16" t="s">
        <v>32</v>
      </c>
      <c r="G1700" s="19" t="s">
        <v>56</v>
      </c>
      <c r="H1700" s="16" t="s">
        <v>443</v>
      </c>
      <c r="I1700" s="16" t="s">
        <v>32</v>
      </c>
      <c r="J1700" s="16" t="s">
        <v>32</v>
      </c>
      <c r="K1700" s="16" t="s">
        <v>32</v>
      </c>
      <c r="L1700" s="16" t="s">
        <v>32</v>
      </c>
      <c r="M1700" s="16" t="s">
        <v>32</v>
      </c>
      <c r="N1700" s="16" t="s">
        <v>32</v>
      </c>
      <c r="O1700" s="16" t="s">
        <v>32</v>
      </c>
      <c r="P1700" s="16" t="s">
        <v>32</v>
      </c>
      <c r="Q1700" s="16" t="s">
        <v>32</v>
      </c>
      <c r="R1700" s="16">
        <v>-1222.630083262271</v>
      </c>
      <c r="S1700" s="16">
        <v>110.68310183395735</v>
      </c>
      <c r="T1700" s="31" t="s">
        <v>388</v>
      </c>
    </row>
    <row r="1701" spans="1:20" x14ac:dyDescent="0.25">
      <c r="A1701" s="16">
        <v>1698</v>
      </c>
      <c r="B1701" s="16">
        <v>6065926.7199999997</v>
      </c>
      <c r="C1701" s="16">
        <v>583644.01</v>
      </c>
      <c r="D1701" s="27" t="s">
        <v>424</v>
      </c>
      <c r="E1701" s="16"/>
      <c r="F1701" s="16" t="s">
        <v>32</v>
      </c>
      <c r="G1701" s="19" t="s">
        <v>56</v>
      </c>
      <c r="H1701" s="16" t="s">
        <v>510</v>
      </c>
      <c r="I1701" s="16" t="s">
        <v>32</v>
      </c>
      <c r="J1701" s="16" t="s">
        <v>32</v>
      </c>
      <c r="K1701" s="16" t="s">
        <v>32</v>
      </c>
      <c r="L1701" s="16" t="s">
        <v>32</v>
      </c>
      <c r="M1701" s="16" t="s">
        <v>32</v>
      </c>
      <c r="N1701" s="16" t="s">
        <v>32</v>
      </c>
      <c r="O1701" s="16" t="s">
        <v>32</v>
      </c>
      <c r="P1701" s="16" t="s">
        <v>32</v>
      </c>
      <c r="Q1701" s="16" t="s">
        <v>32</v>
      </c>
      <c r="R1701" s="16">
        <v>-508.80700727143125</v>
      </c>
      <c r="S1701" s="16">
        <v>174.08369067273372</v>
      </c>
      <c r="T1701" s="31" t="s">
        <v>365</v>
      </c>
    </row>
    <row r="1702" spans="1:20" x14ac:dyDescent="0.25">
      <c r="A1702" s="16">
        <v>1699</v>
      </c>
      <c r="B1702" s="16">
        <v>6065850.3899999997</v>
      </c>
      <c r="C1702" s="16">
        <v>583781.06000000006</v>
      </c>
      <c r="D1702" s="27" t="s">
        <v>424</v>
      </c>
      <c r="E1702" s="16"/>
      <c r="F1702" s="16" t="s">
        <v>32</v>
      </c>
      <c r="G1702" s="19" t="s">
        <v>56</v>
      </c>
      <c r="H1702" s="16" t="s">
        <v>510</v>
      </c>
      <c r="I1702" s="16" t="s">
        <v>32</v>
      </c>
      <c r="J1702" s="16" t="s">
        <v>32</v>
      </c>
      <c r="K1702" s="16" t="s">
        <v>32</v>
      </c>
      <c r="L1702" s="16" t="s">
        <v>32</v>
      </c>
      <c r="M1702" s="16" t="s">
        <v>32</v>
      </c>
      <c r="N1702" s="16" t="s">
        <v>32</v>
      </c>
      <c r="O1702" s="16" t="s">
        <v>32</v>
      </c>
      <c r="P1702" s="16" t="s">
        <v>32</v>
      </c>
      <c r="Q1702" s="16" t="s">
        <v>32</v>
      </c>
      <c r="R1702" s="16">
        <v>-402.33858063974418</v>
      </c>
      <c r="S1702" s="16">
        <v>157.54574005882404</v>
      </c>
      <c r="T1702" s="31" t="s">
        <v>365</v>
      </c>
    </row>
    <row r="1703" spans="1:20" x14ac:dyDescent="0.25">
      <c r="A1703" s="16">
        <v>1700</v>
      </c>
      <c r="B1703" s="16">
        <v>6065733.71</v>
      </c>
      <c r="C1703" s="16">
        <v>583859.64</v>
      </c>
      <c r="D1703" s="27" t="s">
        <v>424</v>
      </c>
      <c r="E1703" s="16"/>
      <c r="F1703" s="16" t="s">
        <v>32</v>
      </c>
      <c r="G1703" s="19" t="s">
        <v>56</v>
      </c>
      <c r="H1703" s="16" t="s">
        <v>510</v>
      </c>
      <c r="I1703" s="16" t="s">
        <v>32</v>
      </c>
      <c r="J1703" s="16" t="s">
        <v>32</v>
      </c>
      <c r="K1703" s="16" t="s">
        <v>32</v>
      </c>
      <c r="L1703" s="16" t="s">
        <v>32</v>
      </c>
      <c r="M1703" s="16" t="s">
        <v>32</v>
      </c>
      <c r="N1703" s="16" t="s">
        <v>32</v>
      </c>
      <c r="O1703" s="16" t="s">
        <v>32</v>
      </c>
      <c r="P1703" s="16" t="s">
        <v>32</v>
      </c>
      <c r="Q1703" s="16" t="s">
        <v>32</v>
      </c>
      <c r="R1703" s="16">
        <v>-312.00216734823408</v>
      </c>
      <c r="S1703" s="16">
        <v>58.400756994337968</v>
      </c>
      <c r="T1703" s="31" t="s">
        <v>365</v>
      </c>
    </row>
    <row r="1704" spans="1:20" x14ac:dyDescent="0.25">
      <c r="A1704" s="16">
        <v>1701</v>
      </c>
      <c r="B1704" s="16">
        <v>6065604.0800000001</v>
      </c>
      <c r="C1704" s="16">
        <v>583937.14</v>
      </c>
      <c r="D1704" s="27" t="s">
        <v>424</v>
      </c>
      <c r="E1704" s="16"/>
      <c r="F1704" s="16" t="s">
        <v>32</v>
      </c>
      <c r="G1704" s="19" t="s">
        <v>56</v>
      </c>
      <c r="H1704" s="16" t="s">
        <v>510</v>
      </c>
      <c r="I1704" s="16" t="s">
        <v>32</v>
      </c>
      <c r="J1704" s="16" t="s">
        <v>32</v>
      </c>
      <c r="K1704" s="16" t="s">
        <v>32</v>
      </c>
      <c r="L1704" s="16" t="s">
        <v>32</v>
      </c>
      <c r="M1704" s="16" t="s">
        <v>32</v>
      </c>
      <c r="N1704" s="16" t="s">
        <v>32</v>
      </c>
      <c r="O1704" s="16" t="s">
        <v>32</v>
      </c>
      <c r="P1704" s="16" t="s">
        <v>32</v>
      </c>
      <c r="Q1704" s="16" t="s">
        <v>32</v>
      </c>
      <c r="R1704" s="16">
        <v>-276.3727780887894</v>
      </c>
      <c r="S1704" s="16">
        <v>71.837719056625716</v>
      </c>
      <c r="T1704" s="31" t="s">
        <v>365</v>
      </c>
    </row>
    <row r="1705" spans="1:20" x14ac:dyDescent="0.25">
      <c r="A1705" s="16">
        <v>1702</v>
      </c>
      <c r="B1705" s="16">
        <v>6065471.0199999996</v>
      </c>
      <c r="C1705" s="16">
        <v>584011.27</v>
      </c>
      <c r="D1705" s="27" t="s">
        <v>424</v>
      </c>
      <c r="E1705" s="16"/>
      <c r="F1705" s="16" t="s">
        <v>32</v>
      </c>
      <c r="G1705" s="19" t="s">
        <v>56</v>
      </c>
      <c r="H1705" s="16" t="s">
        <v>510</v>
      </c>
      <c r="I1705" s="16" t="s">
        <v>32</v>
      </c>
      <c r="J1705" s="16" t="s">
        <v>32</v>
      </c>
      <c r="K1705" s="16" t="s">
        <v>32</v>
      </c>
      <c r="L1705" s="16" t="s">
        <v>32</v>
      </c>
      <c r="M1705" s="16" t="s">
        <v>32</v>
      </c>
      <c r="N1705" s="16" t="s">
        <v>32</v>
      </c>
      <c r="O1705" s="16" t="s">
        <v>32</v>
      </c>
      <c r="P1705" s="16" t="s">
        <v>32</v>
      </c>
      <c r="Q1705" s="16" t="s">
        <v>32</v>
      </c>
      <c r="R1705" s="16">
        <v>-321.6467204557286</v>
      </c>
      <c r="S1705" s="16">
        <v>80.948916162821192</v>
      </c>
      <c r="T1705" s="31" t="s">
        <v>365</v>
      </c>
    </row>
    <row r="1706" spans="1:20" x14ac:dyDescent="0.25">
      <c r="A1706" s="16">
        <v>1703</v>
      </c>
      <c r="B1706" s="16">
        <v>6065344.7199999997</v>
      </c>
      <c r="C1706" s="16">
        <v>584087.36</v>
      </c>
      <c r="D1706" s="27" t="s">
        <v>424</v>
      </c>
      <c r="E1706" s="16"/>
      <c r="F1706" s="16" t="s">
        <v>32</v>
      </c>
      <c r="G1706" s="19" t="s">
        <v>56</v>
      </c>
      <c r="H1706" s="16" t="s">
        <v>510</v>
      </c>
      <c r="I1706" s="16" t="s">
        <v>32</v>
      </c>
      <c r="J1706" s="16" t="s">
        <v>32</v>
      </c>
      <c r="K1706" s="16" t="s">
        <v>32</v>
      </c>
      <c r="L1706" s="16" t="s">
        <v>32</v>
      </c>
      <c r="M1706" s="16" t="s">
        <v>32</v>
      </c>
      <c r="N1706" s="16" t="s">
        <v>32</v>
      </c>
      <c r="O1706" s="16" t="s">
        <v>32</v>
      </c>
      <c r="P1706" s="16" t="s">
        <v>32</v>
      </c>
      <c r="Q1706" s="16" t="s">
        <v>32</v>
      </c>
      <c r="R1706" s="16">
        <v>-504.32412615009707</v>
      </c>
      <c r="S1706" s="16">
        <v>181.04703829964308</v>
      </c>
      <c r="T1706" s="31" t="s">
        <v>365</v>
      </c>
    </row>
    <row r="1707" spans="1:20" x14ac:dyDescent="0.25">
      <c r="A1707" s="16">
        <v>1704</v>
      </c>
      <c r="B1707" s="16">
        <v>6065187.7699999996</v>
      </c>
      <c r="C1707" s="16">
        <v>584094.99</v>
      </c>
      <c r="D1707" s="27" t="s">
        <v>424</v>
      </c>
      <c r="E1707" s="16"/>
      <c r="F1707" s="16" t="s">
        <v>32</v>
      </c>
      <c r="G1707" s="19" t="s">
        <v>56</v>
      </c>
      <c r="H1707" s="16" t="s">
        <v>510</v>
      </c>
      <c r="I1707" s="16" t="s">
        <v>32</v>
      </c>
      <c r="J1707" s="16" t="s">
        <v>32</v>
      </c>
      <c r="K1707" s="16" t="s">
        <v>32</v>
      </c>
      <c r="L1707" s="16" t="s">
        <v>32</v>
      </c>
      <c r="M1707" s="16" t="s">
        <v>32</v>
      </c>
      <c r="N1707" s="16" t="s">
        <v>32</v>
      </c>
      <c r="O1707" s="16" t="s">
        <v>32</v>
      </c>
      <c r="P1707" s="16" t="s">
        <v>32</v>
      </c>
      <c r="Q1707" s="16" t="s">
        <v>32</v>
      </c>
      <c r="R1707" s="16">
        <v>-384.43871491938853</v>
      </c>
      <c r="S1707" s="16">
        <v>134.53374484687325</v>
      </c>
      <c r="T1707" s="31" t="s">
        <v>365</v>
      </c>
    </row>
    <row r="1708" spans="1:20" x14ac:dyDescent="0.25">
      <c r="A1708" s="16">
        <v>1705</v>
      </c>
      <c r="B1708" s="16">
        <v>6065025.3399999999</v>
      </c>
      <c r="C1708" s="16">
        <v>584089.1</v>
      </c>
      <c r="D1708" s="27" t="s">
        <v>424</v>
      </c>
      <c r="E1708" s="16"/>
      <c r="F1708" s="16" t="s">
        <v>32</v>
      </c>
      <c r="G1708" s="19" t="s">
        <v>56</v>
      </c>
      <c r="H1708" s="16" t="s">
        <v>510</v>
      </c>
      <c r="I1708" s="16" t="s">
        <v>32</v>
      </c>
      <c r="J1708" s="16" t="s">
        <v>32</v>
      </c>
      <c r="K1708" s="16" t="s">
        <v>32</v>
      </c>
      <c r="L1708" s="16" t="s">
        <v>32</v>
      </c>
      <c r="M1708" s="16" t="s">
        <v>32</v>
      </c>
      <c r="N1708" s="16" t="s">
        <v>32</v>
      </c>
      <c r="O1708" s="16" t="s">
        <v>32</v>
      </c>
      <c r="P1708" s="16" t="s">
        <v>32</v>
      </c>
      <c r="Q1708" s="16" t="s">
        <v>32</v>
      </c>
      <c r="R1708" s="16">
        <v>-322.76744073606216</v>
      </c>
      <c r="S1708" s="16">
        <v>88.782682243094229</v>
      </c>
      <c r="T1708" s="31" t="s">
        <v>365</v>
      </c>
    </row>
    <row r="1709" spans="1:20" x14ac:dyDescent="0.25">
      <c r="A1709" s="16">
        <v>1706</v>
      </c>
      <c r="B1709" s="16">
        <v>6064897.1100000003</v>
      </c>
      <c r="C1709" s="16">
        <v>584089.88</v>
      </c>
      <c r="D1709" s="27" t="s">
        <v>424</v>
      </c>
      <c r="E1709" s="16"/>
      <c r="F1709" s="16" t="s">
        <v>32</v>
      </c>
      <c r="G1709" s="19" t="s">
        <v>56</v>
      </c>
      <c r="H1709" s="16" t="s">
        <v>510</v>
      </c>
      <c r="I1709" s="16" t="s">
        <v>32</v>
      </c>
      <c r="J1709" s="16" t="s">
        <v>32</v>
      </c>
      <c r="K1709" s="16" t="s">
        <v>32</v>
      </c>
      <c r="L1709" s="16" t="s">
        <v>32</v>
      </c>
      <c r="M1709" s="16" t="s">
        <v>32</v>
      </c>
      <c r="N1709" s="16" t="s">
        <v>32</v>
      </c>
      <c r="O1709" s="16" t="s">
        <v>32</v>
      </c>
      <c r="P1709" s="16" t="s">
        <v>32</v>
      </c>
      <c r="Q1709" s="16" t="s">
        <v>32</v>
      </c>
      <c r="R1709" s="16">
        <v>-326.12960157706277</v>
      </c>
      <c r="S1709" s="16">
        <v>94.005192963276215</v>
      </c>
      <c r="T1709" s="31" t="s">
        <v>365</v>
      </c>
    </row>
    <row r="1710" spans="1:20" x14ac:dyDescent="0.25">
      <c r="A1710" s="16">
        <v>1707</v>
      </c>
      <c r="B1710" s="16">
        <v>6064746.5599999996</v>
      </c>
      <c r="C1710" s="16">
        <v>584086.66</v>
      </c>
      <c r="D1710" s="27" t="s">
        <v>424</v>
      </c>
      <c r="E1710" s="16"/>
      <c r="F1710" s="16" t="s">
        <v>32</v>
      </c>
      <c r="G1710" s="19" t="s">
        <v>56</v>
      </c>
      <c r="H1710" s="16" t="s">
        <v>510</v>
      </c>
      <c r="I1710" s="16" t="s">
        <v>32</v>
      </c>
      <c r="J1710" s="16" t="s">
        <v>32</v>
      </c>
      <c r="K1710" s="16" t="s">
        <v>32</v>
      </c>
      <c r="L1710" s="16" t="s">
        <v>32</v>
      </c>
      <c r="M1710" s="16" t="s">
        <v>32</v>
      </c>
      <c r="N1710" s="16" t="s">
        <v>32</v>
      </c>
      <c r="O1710" s="16" t="s">
        <v>32</v>
      </c>
      <c r="P1710" s="16" t="s">
        <v>32</v>
      </c>
      <c r="Q1710" s="16" t="s">
        <v>32</v>
      </c>
      <c r="R1710" s="16">
        <v>12.741255808380011</v>
      </c>
      <c r="S1710" s="16">
        <v>98.218166014776173</v>
      </c>
      <c r="T1710" s="31" t="s">
        <v>365</v>
      </c>
    </row>
    <row r="1711" spans="1:20" x14ac:dyDescent="0.25">
      <c r="A1711" s="16">
        <v>1708</v>
      </c>
      <c r="B1711" s="16">
        <v>6064596.6200000001</v>
      </c>
      <c r="C1711" s="16">
        <v>584078.46</v>
      </c>
      <c r="D1711" s="27" t="s">
        <v>424</v>
      </c>
      <c r="E1711" s="16"/>
      <c r="F1711" s="16" t="s">
        <v>32</v>
      </c>
      <c r="G1711" s="19" t="s">
        <v>56</v>
      </c>
      <c r="H1711" s="16" t="s">
        <v>510</v>
      </c>
      <c r="I1711" s="16" t="s">
        <v>32</v>
      </c>
      <c r="J1711" s="16" t="s">
        <v>32</v>
      </c>
      <c r="K1711" s="16" t="s">
        <v>32</v>
      </c>
      <c r="L1711" s="16" t="s">
        <v>32</v>
      </c>
      <c r="M1711" s="16" t="s">
        <v>32</v>
      </c>
      <c r="N1711" s="16" t="s">
        <v>32</v>
      </c>
      <c r="O1711" s="16" t="s">
        <v>32</v>
      </c>
      <c r="P1711" s="16" t="s">
        <v>32</v>
      </c>
      <c r="Q1711" s="16" t="s">
        <v>32</v>
      </c>
      <c r="R1711" s="16">
        <v>12.741255808380011</v>
      </c>
      <c r="S1711" s="16">
        <v>80.492865930917958</v>
      </c>
      <c r="T1711" s="31" t="s">
        <v>365</v>
      </c>
    </row>
    <row r="1712" spans="1:20" x14ac:dyDescent="0.25">
      <c r="A1712" s="16">
        <v>1709</v>
      </c>
      <c r="B1712" s="16">
        <v>6064444.1399999997</v>
      </c>
      <c r="C1712" s="16">
        <v>584075.79</v>
      </c>
      <c r="D1712" s="27" t="s">
        <v>424</v>
      </c>
      <c r="E1712" s="16"/>
      <c r="F1712" s="16" t="s">
        <v>32</v>
      </c>
      <c r="G1712" s="19" t="s">
        <v>56</v>
      </c>
      <c r="H1712" s="16" t="s">
        <v>510</v>
      </c>
      <c r="I1712" s="16" t="s">
        <v>32</v>
      </c>
      <c r="J1712" s="16" t="s">
        <v>32</v>
      </c>
      <c r="K1712" s="16" t="s">
        <v>32</v>
      </c>
      <c r="L1712" s="16" t="s">
        <v>32</v>
      </c>
      <c r="M1712" s="16" t="s">
        <v>32</v>
      </c>
      <c r="N1712" s="16" t="s">
        <v>32</v>
      </c>
      <c r="O1712" s="16" t="s">
        <v>32</v>
      </c>
      <c r="P1712" s="16" t="s">
        <v>32</v>
      </c>
      <c r="Q1712" s="16" t="s">
        <v>32</v>
      </c>
      <c r="R1712" s="16">
        <v>12.741255808380011</v>
      </c>
      <c r="S1712" s="16">
        <v>75.175429323511381</v>
      </c>
      <c r="T1712" s="31" t="s">
        <v>365</v>
      </c>
    </row>
    <row r="1713" spans="1:20" x14ac:dyDescent="0.25">
      <c r="A1713" s="16">
        <v>1710</v>
      </c>
      <c r="B1713" s="16">
        <v>6064297.5899999999</v>
      </c>
      <c r="C1713" s="16">
        <v>584071.28</v>
      </c>
      <c r="D1713" s="27" t="s">
        <v>424</v>
      </c>
      <c r="E1713" s="16"/>
      <c r="F1713" s="16" t="s">
        <v>32</v>
      </c>
      <c r="G1713" s="19" t="s">
        <v>56</v>
      </c>
      <c r="H1713" s="16" t="s">
        <v>510</v>
      </c>
      <c r="I1713" s="16" t="s">
        <v>32</v>
      </c>
      <c r="J1713" s="16" t="s">
        <v>32</v>
      </c>
      <c r="K1713" s="16" t="s">
        <v>32</v>
      </c>
      <c r="L1713" s="16" t="s">
        <v>32</v>
      </c>
      <c r="M1713" s="16" t="s">
        <v>32</v>
      </c>
      <c r="N1713" s="16" t="s">
        <v>32</v>
      </c>
      <c r="O1713" s="16" t="s">
        <v>32</v>
      </c>
      <c r="P1713" s="16" t="s">
        <v>32</v>
      </c>
      <c r="Q1713" s="16" t="s">
        <v>32</v>
      </c>
      <c r="R1713" s="16">
        <v>12.741255808380011</v>
      </c>
      <c r="S1713" s="16">
        <v>116.96742523013708</v>
      </c>
      <c r="T1713" s="31" t="s">
        <v>365</v>
      </c>
    </row>
    <row r="1714" spans="1:20" x14ac:dyDescent="0.25">
      <c r="A1714" s="16">
        <v>1711</v>
      </c>
      <c r="B1714" s="16">
        <v>6064144.29</v>
      </c>
      <c r="C1714" s="16">
        <v>584067.22</v>
      </c>
      <c r="D1714" s="27" t="s">
        <v>424</v>
      </c>
      <c r="E1714" s="16"/>
      <c r="F1714" s="16" t="s">
        <v>32</v>
      </c>
      <c r="G1714" s="19" t="s">
        <v>56</v>
      </c>
      <c r="H1714" s="16" t="s">
        <v>510</v>
      </c>
      <c r="I1714" s="16" t="s">
        <v>32</v>
      </c>
      <c r="J1714" s="16" t="s">
        <v>32</v>
      </c>
      <c r="K1714" s="16" t="s">
        <v>32</v>
      </c>
      <c r="L1714" s="16" t="s">
        <v>32</v>
      </c>
      <c r="M1714" s="16" t="s">
        <v>32</v>
      </c>
      <c r="N1714" s="16" t="s">
        <v>32</v>
      </c>
      <c r="O1714" s="16" t="s">
        <v>32</v>
      </c>
      <c r="P1714" s="16" t="s">
        <v>32</v>
      </c>
      <c r="Q1714" s="16" t="s">
        <v>32</v>
      </c>
      <c r="R1714" s="16">
        <v>12.741255808380011</v>
      </c>
      <c r="S1714" s="16">
        <v>129.32598698183298</v>
      </c>
      <c r="T1714" s="31" t="s">
        <v>365</v>
      </c>
    </row>
    <row r="1715" spans="1:20" x14ac:dyDescent="0.25">
      <c r="A1715" s="16">
        <v>1712</v>
      </c>
      <c r="B1715" s="16">
        <v>6063998.2800000003</v>
      </c>
      <c r="C1715" s="16">
        <v>584064.15</v>
      </c>
      <c r="D1715" s="27" t="s">
        <v>424</v>
      </c>
      <c r="E1715" s="16"/>
      <c r="F1715" s="16" t="s">
        <v>32</v>
      </c>
      <c r="G1715" s="19" t="s">
        <v>56</v>
      </c>
      <c r="H1715" s="16" t="s">
        <v>510</v>
      </c>
      <c r="I1715" s="16" t="s">
        <v>32</v>
      </c>
      <c r="J1715" s="16" t="s">
        <v>32</v>
      </c>
      <c r="K1715" s="16" t="s">
        <v>32</v>
      </c>
      <c r="L1715" s="16" t="s">
        <v>32</v>
      </c>
      <c r="M1715" s="16" t="s">
        <v>32</v>
      </c>
      <c r="N1715" s="16" t="s">
        <v>32</v>
      </c>
      <c r="O1715" s="16" t="s">
        <v>32</v>
      </c>
      <c r="P1715" s="16" t="s">
        <v>32</v>
      </c>
      <c r="Q1715" s="16" t="s">
        <v>32</v>
      </c>
      <c r="R1715" s="16">
        <v>12.741255808380011</v>
      </c>
      <c r="S1715" s="16">
        <v>87.663924061510954</v>
      </c>
      <c r="T1715" s="31" t="s">
        <v>365</v>
      </c>
    </row>
    <row r="1716" spans="1:20" x14ac:dyDescent="0.25">
      <c r="A1716" s="16">
        <v>1713</v>
      </c>
      <c r="B1716" s="16">
        <v>6063850.0499999998</v>
      </c>
      <c r="C1716" s="16">
        <v>584062.13</v>
      </c>
      <c r="D1716" s="27" t="s">
        <v>424</v>
      </c>
      <c r="E1716" s="16"/>
      <c r="F1716" s="16" t="s">
        <v>32</v>
      </c>
      <c r="G1716" s="19" t="s">
        <v>56</v>
      </c>
      <c r="H1716" s="16" t="s">
        <v>510</v>
      </c>
      <c r="I1716" s="16" t="s">
        <v>32</v>
      </c>
      <c r="J1716" s="16" t="s">
        <v>32</v>
      </c>
      <c r="K1716" s="16" t="s">
        <v>32</v>
      </c>
      <c r="L1716" s="16" t="s">
        <v>32</v>
      </c>
      <c r="M1716" s="16" t="s">
        <v>32</v>
      </c>
      <c r="N1716" s="16" t="s">
        <v>32</v>
      </c>
      <c r="O1716" s="16" t="s">
        <v>32</v>
      </c>
      <c r="P1716" s="16" t="s">
        <v>32</v>
      </c>
      <c r="Q1716" s="16" t="s">
        <v>32</v>
      </c>
      <c r="R1716" s="16">
        <v>12.741255808380011</v>
      </c>
      <c r="S1716" s="16">
        <v>93.607427689806798</v>
      </c>
      <c r="T1716" s="31" t="s">
        <v>365</v>
      </c>
    </row>
    <row r="1717" spans="1:20" x14ac:dyDescent="0.25">
      <c r="A1717" s="16">
        <v>1714</v>
      </c>
      <c r="B1717" s="16">
        <v>6063700.9299999997</v>
      </c>
      <c r="C1717" s="16">
        <v>584045.98</v>
      </c>
      <c r="D1717" s="27" t="s">
        <v>424</v>
      </c>
      <c r="E1717" s="16"/>
      <c r="F1717" s="16" t="s">
        <v>32</v>
      </c>
      <c r="G1717" s="19" t="s">
        <v>56</v>
      </c>
      <c r="H1717" s="16" t="s">
        <v>510</v>
      </c>
      <c r="I1717" s="16" t="s">
        <v>32</v>
      </c>
      <c r="J1717" s="16" t="s">
        <v>32</v>
      </c>
      <c r="K1717" s="16" t="s">
        <v>32</v>
      </c>
      <c r="L1717" s="16" t="s">
        <v>32</v>
      </c>
      <c r="M1717" s="16" t="s">
        <v>32</v>
      </c>
      <c r="N1717" s="16" t="s">
        <v>32</v>
      </c>
      <c r="O1717" s="16" t="s">
        <v>32</v>
      </c>
      <c r="P1717" s="16" t="s">
        <v>32</v>
      </c>
      <c r="Q1717" s="16" t="s">
        <v>32</v>
      </c>
      <c r="R1717" s="16">
        <v>12.741255808380011</v>
      </c>
      <c r="S1717" s="16">
        <v>134.91486027136864</v>
      </c>
      <c r="T1717" s="31" t="s">
        <v>365</v>
      </c>
    </row>
    <row r="1718" spans="1:20" x14ac:dyDescent="0.25">
      <c r="A1718" s="16">
        <v>1715</v>
      </c>
      <c r="B1718" s="16">
        <v>6063534.0499999998</v>
      </c>
      <c r="C1718" s="16">
        <v>584009.98</v>
      </c>
      <c r="D1718" s="27" t="s">
        <v>424</v>
      </c>
      <c r="E1718" s="16"/>
      <c r="F1718" s="16" t="s">
        <v>32</v>
      </c>
      <c r="G1718" s="19" t="s">
        <v>56</v>
      </c>
      <c r="H1718" s="16" t="s">
        <v>510</v>
      </c>
      <c r="I1718" s="16" t="s">
        <v>32</v>
      </c>
      <c r="J1718" s="16" t="s">
        <v>32</v>
      </c>
      <c r="K1718" s="16" t="s">
        <v>32</v>
      </c>
      <c r="L1718" s="16" t="s">
        <v>32</v>
      </c>
      <c r="M1718" s="16" t="s">
        <v>32</v>
      </c>
      <c r="N1718" s="16" t="s">
        <v>32</v>
      </c>
      <c r="O1718" s="16" t="s">
        <v>32</v>
      </c>
      <c r="P1718" s="16" t="s">
        <v>32</v>
      </c>
      <c r="Q1718" s="16" t="s">
        <v>32</v>
      </c>
      <c r="R1718" s="16">
        <v>12.741255808380011</v>
      </c>
      <c r="S1718" s="16">
        <v>114.95154983676761</v>
      </c>
      <c r="T1718" s="31" t="s">
        <v>365</v>
      </c>
    </row>
    <row r="1719" spans="1:20" x14ac:dyDescent="0.25">
      <c r="A1719" s="16">
        <v>1716</v>
      </c>
      <c r="B1719" s="16">
        <v>6063397.8700000001</v>
      </c>
      <c r="C1719" s="16">
        <v>583964.18999999994</v>
      </c>
      <c r="D1719" s="27" t="s">
        <v>424</v>
      </c>
      <c r="E1719" s="16"/>
      <c r="F1719" s="16" t="s">
        <v>32</v>
      </c>
      <c r="G1719" s="19" t="s">
        <v>56</v>
      </c>
      <c r="H1719" s="16" t="s">
        <v>510</v>
      </c>
      <c r="I1719" s="16" t="s">
        <v>32</v>
      </c>
      <c r="J1719" s="16" t="s">
        <v>32</v>
      </c>
      <c r="K1719" s="16" t="s">
        <v>32</v>
      </c>
      <c r="L1719" s="16" t="s">
        <v>32</v>
      </c>
      <c r="M1719" s="16" t="s">
        <v>32</v>
      </c>
      <c r="N1719" s="16" t="s">
        <v>32</v>
      </c>
      <c r="O1719" s="16" t="s">
        <v>32</v>
      </c>
      <c r="P1719" s="16" t="s">
        <v>32</v>
      </c>
      <c r="Q1719" s="16" t="s">
        <v>32</v>
      </c>
      <c r="R1719" s="16">
        <v>12.741255808380011</v>
      </c>
      <c r="S1719" s="16">
        <v>69.831298644857995</v>
      </c>
      <c r="T1719" s="31" t="s">
        <v>365</v>
      </c>
    </row>
    <row r="1720" spans="1:20" x14ac:dyDescent="0.25">
      <c r="A1720" s="16">
        <v>1717</v>
      </c>
      <c r="B1720" s="16">
        <v>6063270.0899999999</v>
      </c>
      <c r="C1720" s="16">
        <v>583898.68999999994</v>
      </c>
      <c r="D1720" s="27" t="s">
        <v>424</v>
      </c>
      <c r="E1720" s="16"/>
      <c r="F1720" s="16" t="s">
        <v>32</v>
      </c>
      <c r="G1720" s="19" t="s">
        <v>56</v>
      </c>
      <c r="H1720" s="16" t="s">
        <v>510</v>
      </c>
      <c r="I1720" s="16" t="s">
        <v>32</v>
      </c>
      <c r="J1720" s="16" t="s">
        <v>32</v>
      </c>
      <c r="K1720" s="16" t="s">
        <v>32</v>
      </c>
      <c r="L1720" s="16" t="s">
        <v>32</v>
      </c>
      <c r="M1720" s="16" t="s">
        <v>32</v>
      </c>
      <c r="N1720" s="16" t="s">
        <v>32</v>
      </c>
      <c r="O1720" s="16" t="s">
        <v>32</v>
      </c>
      <c r="P1720" s="16" t="s">
        <v>32</v>
      </c>
      <c r="Q1720" s="16" t="s">
        <v>32</v>
      </c>
      <c r="R1720" s="16">
        <v>12.741255808380011</v>
      </c>
      <c r="S1720" s="16">
        <v>68.763057815729823</v>
      </c>
      <c r="T1720" s="31" t="s">
        <v>365</v>
      </c>
    </row>
    <row r="1721" spans="1:20" x14ac:dyDescent="0.25">
      <c r="A1721" s="16">
        <v>1718</v>
      </c>
      <c r="B1721" s="16">
        <v>6063144.3600000003</v>
      </c>
      <c r="C1721" s="16">
        <v>583830.97</v>
      </c>
      <c r="D1721" s="27" t="s">
        <v>424</v>
      </c>
      <c r="E1721" s="16"/>
      <c r="F1721" s="16" t="s">
        <v>32</v>
      </c>
      <c r="G1721" s="19" t="s">
        <v>56</v>
      </c>
      <c r="H1721" s="16" t="s">
        <v>510</v>
      </c>
      <c r="I1721" s="16" t="s">
        <v>32</v>
      </c>
      <c r="J1721" s="16" t="s">
        <v>32</v>
      </c>
      <c r="K1721" s="16" t="s">
        <v>32</v>
      </c>
      <c r="L1721" s="16" t="s">
        <v>32</v>
      </c>
      <c r="M1721" s="16" t="s">
        <v>32</v>
      </c>
      <c r="N1721" s="16" t="s">
        <v>32</v>
      </c>
      <c r="O1721" s="16" t="s">
        <v>32</v>
      </c>
      <c r="P1721" s="16" t="s">
        <v>32</v>
      </c>
      <c r="Q1721" s="16" t="s">
        <v>32</v>
      </c>
      <c r="R1721" s="16">
        <v>12.741255808380011</v>
      </c>
      <c r="S1721" s="16">
        <v>121.85858347091362</v>
      </c>
      <c r="T1721" s="31" t="s">
        <v>365</v>
      </c>
    </row>
    <row r="1722" spans="1:20" x14ac:dyDescent="0.25">
      <c r="A1722" s="16">
        <v>1719</v>
      </c>
      <c r="B1722" s="16">
        <v>6063022.8499999996</v>
      </c>
      <c r="C1722" s="16">
        <v>583737.37</v>
      </c>
      <c r="D1722" s="27" t="s">
        <v>424</v>
      </c>
      <c r="E1722" s="16"/>
      <c r="F1722" s="16" t="s">
        <v>32</v>
      </c>
      <c r="G1722" s="19" t="s">
        <v>56</v>
      </c>
      <c r="H1722" s="16" t="s">
        <v>510</v>
      </c>
      <c r="I1722" s="16" t="s">
        <v>32</v>
      </c>
      <c r="J1722" s="16" t="s">
        <v>32</v>
      </c>
      <c r="K1722" s="16" t="s">
        <v>32</v>
      </c>
      <c r="L1722" s="16" t="s">
        <v>32</v>
      </c>
      <c r="M1722" s="16" t="s">
        <v>32</v>
      </c>
      <c r="N1722" s="16" t="s">
        <v>32</v>
      </c>
      <c r="O1722" s="16" t="s">
        <v>32</v>
      </c>
      <c r="P1722" s="16" t="s">
        <v>32</v>
      </c>
      <c r="Q1722" s="16" t="s">
        <v>32</v>
      </c>
      <c r="R1722" s="16">
        <v>12.741255808380011</v>
      </c>
      <c r="S1722" s="16">
        <v>117.67316707814365</v>
      </c>
      <c r="T1722" s="31" t="s">
        <v>365</v>
      </c>
    </row>
    <row r="1723" spans="1:20" x14ac:dyDescent="0.25">
      <c r="A1723" s="16">
        <v>1720</v>
      </c>
      <c r="B1723" s="16">
        <v>6063026.75</v>
      </c>
      <c r="C1723" s="16">
        <v>583784.05000000005</v>
      </c>
      <c r="D1723" s="27" t="s">
        <v>424</v>
      </c>
      <c r="E1723" s="16"/>
      <c r="F1723" s="16" t="s">
        <v>32</v>
      </c>
      <c r="G1723" s="19" t="s">
        <v>56</v>
      </c>
      <c r="H1723" s="16" t="s">
        <v>230</v>
      </c>
      <c r="I1723" s="16" t="s">
        <v>32</v>
      </c>
      <c r="J1723" s="16" t="s">
        <v>32</v>
      </c>
      <c r="K1723" s="16" t="s">
        <v>32</v>
      </c>
      <c r="L1723" s="16" t="s">
        <v>32</v>
      </c>
      <c r="M1723" s="16" t="s">
        <v>32</v>
      </c>
      <c r="N1723" s="16" t="s">
        <v>32</v>
      </c>
      <c r="O1723" s="16" t="s">
        <v>32</v>
      </c>
      <c r="P1723" s="16" t="s">
        <v>32</v>
      </c>
      <c r="Q1723" s="16" t="s">
        <v>32</v>
      </c>
      <c r="R1723" s="16">
        <v>-512.56387723520857</v>
      </c>
      <c r="S1723" s="16">
        <v>123.42459800086918</v>
      </c>
      <c r="T1723" s="31" t="s">
        <v>365</v>
      </c>
    </row>
    <row r="1724" spans="1:20" x14ac:dyDescent="0.25">
      <c r="A1724" s="16">
        <v>1721</v>
      </c>
      <c r="B1724" s="16">
        <v>6063089.6900000004</v>
      </c>
      <c r="C1724" s="16">
        <v>583818.9</v>
      </c>
      <c r="D1724" s="27" t="s">
        <v>424</v>
      </c>
      <c r="E1724" s="16"/>
      <c r="F1724" s="16" t="s">
        <v>32</v>
      </c>
      <c r="G1724" s="19" t="s">
        <v>56</v>
      </c>
      <c r="H1724" s="16" t="s">
        <v>230</v>
      </c>
      <c r="I1724" s="16" t="s">
        <v>32</v>
      </c>
      <c r="J1724" s="16" t="s">
        <v>32</v>
      </c>
      <c r="K1724" s="16" t="s">
        <v>32</v>
      </c>
      <c r="L1724" s="16" t="s">
        <v>32</v>
      </c>
      <c r="M1724" s="16" t="s">
        <v>32</v>
      </c>
      <c r="N1724" s="16" t="s">
        <v>32</v>
      </c>
      <c r="O1724" s="16" t="s">
        <v>32</v>
      </c>
      <c r="P1724" s="16" t="s">
        <v>32</v>
      </c>
      <c r="Q1724" s="16" t="s">
        <v>32</v>
      </c>
      <c r="R1724" s="16">
        <v>-444.43474197806006</v>
      </c>
      <c r="S1724" s="16">
        <v>115.92986089920817</v>
      </c>
      <c r="T1724" s="31" t="s">
        <v>365</v>
      </c>
    </row>
    <row r="1725" spans="1:20" x14ac:dyDescent="0.25">
      <c r="A1725" s="16">
        <v>1722</v>
      </c>
      <c r="B1725" s="16">
        <v>6063204.9400000004</v>
      </c>
      <c r="C1725" s="16">
        <v>583879.68999999994</v>
      </c>
      <c r="D1725" s="27" t="s">
        <v>424</v>
      </c>
      <c r="E1725" s="16"/>
      <c r="F1725" s="16" t="s">
        <v>32</v>
      </c>
      <c r="G1725" s="19" t="s">
        <v>56</v>
      </c>
      <c r="H1725" s="16" t="s">
        <v>230</v>
      </c>
      <c r="I1725" s="16" t="s">
        <v>32</v>
      </c>
      <c r="J1725" s="16" t="s">
        <v>32</v>
      </c>
      <c r="K1725" s="16" t="s">
        <v>32</v>
      </c>
      <c r="L1725" s="16" t="s">
        <v>32</v>
      </c>
      <c r="M1725" s="16" t="s">
        <v>32</v>
      </c>
      <c r="N1725" s="16" t="s">
        <v>32</v>
      </c>
      <c r="O1725" s="16" t="s">
        <v>32</v>
      </c>
      <c r="P1725" s="16" t="s">
        <v>32</v>
      </c>
      <c r="Q1725" s="16" t="s">
        <v>32</v>
      </c>
      <c r="R1725" s="16">
        <v>-390.01065755607516</v>
      </c>
      <c r="S1725" s="16">
        <v>101.83895904354927</v>
      </c>
      <c r="T1725" s="31" t="s">
        <v>365</v>
      </c>
    </row>
    <row r="1726" spans="1:20" x14ac:dyDescent="0.25">
      <c r="A1726" s="16">
        <v>1723</v>
      </c>
      <c r="B1726" s="16">
        <v>6063339.5999999996</v>
      </c>
      <c r="C1726" s="16">
        <v>583950.16</v>
      </c>
      <c r="D1726" s="27" t="s">
        <v>424</v>
      </c>
      <c r="E1726" s="16"/>
      <c r="F1726" s="16" t="s">
        <v>32</v>
      </c>
      <c r="G1726" s="19" t="s">
        <v>56</v>
      </c>
      <c r="H1726" s="16" t="s">
        <v>230</v>
      </c>
      <c r="I1726" s="16" t="s">
        <v>32</v>
      </c>
      <c r="J1726" s="16" t="s">
        <v>32</v>
      </c>
      <c r="K1726" s="16" t="s">
        <v>32</v>
      </c>
      <c r="L1726" s="16" t="s">
        <v>32</v>
      </c>
      <c r="M1726" s="16" t="s">
        <v>32</v>
      </c>
      <c r="N1726" s="16" t="s">
        <v>32</v>
      </c>
      <c r="O1726" s="16" t="s">
        <v>32</v>
      </c>
      <c r="P1726" s="16" t="s">
        <v>32</v>
      </c>
      <c r="Q1726" s="16" t="s">
        <v>32</v>
      </c>
      <c r="R1726" s="16">
        <v>-418.55652857198254</v>
      </c>
      <c r="S1726" s="16">
        <v>97.348978704910905</v>
      </c>
      <c r="T1726" s="31" t="s">
        <v>365</v>
      </c>
    </row>
    <row r="1727" spans="1:20" x14ac:dyDescent="0.25">
      <c r="A1727" s="16">
        <v>1724</v>
      </c>
      <c r="B1727" s="16">
        <v>6063496.4299999997</v>
      </c>
      <c r="C1727" s="16">
        <v>584007.92000000004</v>
      </c>
      <c r="D1727" s="27" t="s">
        <v>424</v>
      </c>
      <c r="E1727" s="16"/>
      <c r="F1727" s="16" t="s">
        <v>32</v>
      </c>
      <c r="G1727" s="19" t="s">
        <v>56</v>
      </c>
      <c r="H1727" s="16" t="s">
        <v>230</v>
      </c>
      <c r="I1727" s="16" t="s">
        <v>32</v>
      </c>
      <c r="J1727" s="16" t="s">
        <v>32</v>
      </c>
      <c r="K1727" s="16" t="s">
        <v>32</v>
      </c>
      <c r="L1727" s="16" t="s">
        <v>32</v>
      </c>
      <c r="M1727" s="16" t="s">
        <v>32</v>
      </c>
      <c r="N1727" s="16" t="s">
        <v>32</v>
      </c>
      <c r="O1727" s="16" t="s">
        <v>32</v>
      </c>
      <c r="P1727" s="16" t="s">
        <v>32</v>
      </c>
      <c r="Q1727" s="16" t="s">
        <v>32</v>
      </c>
      <c r="R1727" s="16">
        <v>-392.80848407151768</v>
      </c>
      <c r="S1727" s="16">
        <v>126.38969797282093</v>
      </c>
      <c r="T1727" s="31" t="s">
        <v>365</v>
      </c>
    </row>
    <row r="1728" spans="1:20" x14ac:dyDescent="0.25">
      <c r="A1728" s="16">
        <v>1725</v>
      </c>
      <c r="B1728" s="16">
        <v>6063626.4199999999</v>
      </c>
      <c r="C1728" s="16">
        <v>584043.51</v>
      </c>
      <c r="D1728" s="27" t="s">
        <v>424</v>
      </c>
      <c r="E1728" s="16"/>
      <c r="F1728" s="16" t="s">
        <v>32</v>
      </c>
      <c r="G1728" s="19" t="s">
        <v>56</v>
      </c>
      <c r="H1728" s="16" t="s">
        <v>230</v>
      </c>
      <c r="I1728" s="16" t="s">
        <v>32</v>
      </c>
      <c r="J1728" s="16" t="s">
        <v>32</v>
      </c>
      <c r="K1728" s="16" t="s">
        <v>32</v>
      </c>
      <c r="L1728" s="16" t="s">
        <v>32</v>
      </c>
      <c r="M1728" s="16" t="s">
        <v>32</v>
      </c>
      <c r="N1728" s="16" t="s">
        <v>32</v>
      </c>
      <c r="O1728" s="16" t="s">
        <v>32</v>
      </c>
      <c r="P1728" s="16" t="s">
        <v>32</v>
      </c>
      <c r="Q1728" s="16" t="s">
        <v>32</v>
      </c>
      <c r="R1728" s="16">
        <v>-440.4430701710848</v>
      </c>
      <c r="S1728" s="16">
        <v>154.93448469873303</v>
      </c>
      <c r="T1728" s="31" t="s">
        <v>365</v>
      </c>
    </row>
    <row r="1729" spans="1:20" x14ac:dyDescent="0.25">
      <c r="A1729" s="16">
        <v>1726</v>
      </c>
      <c r="B1729" s="16">
        <v>6063776.0899999999</v>
      </c>
      <c r="C1729" s="16">
        <v>584063.31000000006</v>
      </c>
      <c r="D1729" s="27" t="s">
        <v>424</v>
      </c>
      <c r="E1729" s="16"/>
      <c r="F1729" s="16" t="s">
        <v>32</v>
      </c>
      <c r="G1729" s="19" t="s">
        <v>56</v>
      </c>
      <c r="H1729" s="16" t="s">
        <v>230</v>
      </c>
      <c r="I1729" s="16" t="s">
        <v>32</v>
      </c>
      <c r="J1729" s="16" t="s">
        <v>32</v>
      </c>
      <c r="K1729" s="16" t="s">
        <v>32</v>
      </c>
      <c r="L1729" s="16" t="s">
        <v>32</v>
      </c>
      <c r="M1729" s="16" t="s">
        <v>32</v>
      </c>
      <c r="N1729" s="16" t="s">
        <v>32</v>
      </c>
      <c r="O1729" s="16" t="s">
        <v>32</v>
      </c>
      <c r="P1729" s="16" t="s">
        <v>32</v>
      </c>
      <c r="Q1729" s="16" t="s">
        <v>32</v>
      </c>
      <c r="R1729" s="16">
        <v>-376.0293946529041</v>
      </c>
      <c r="S1729" s="16">
        <v>78.226857887874829</v>
      </c>
      <c r="T1729" s="31" t="s">
        <v>365</v>
      </c>
    </row>
    <row r="1730" spans="1:20" x14ac:dyDescent="0.25">
      <c r="A1730" s="16">
        <v>1727</v>
      </c>
      <c r="B1730" s="16">
        <v>6063932.5599999996</v>
      </c>
      <c r="C1730" s="16">
        <v>584073.64</v>
      </c>
      <c r="D1730" s="27" t="s">
        <v>424</v>
      </c>
      <c r="E1730" s="16"/>
      <c r="F1730" s="16" t="s">
        <v>32</v>
      </c>
      <c r="G1730" s="19" t="s">
        <v>56</v>
      </c>
      <c r="H1730" s="16" t="s">
        <v>230</v>
      </c>
      <c r="I1730" s="16" t="s">
        <v>32</v>
      </c>
      <c r="J1730" s="16" t="s">
        <v>32</v>
      </c>
      <c r="K1730" s="16" t="s">
        <v>32</v>
      </c>
      <c r="L1730" s="16" t="s">
        <v>32</v>
      </c>
      <c r="M1730" s="16" t="s">
        <v>32</v>
      </c>
      <c r="N1730" s="16" t="s">
        <v>32</v>
      </c>
      <c r="O1730" s="16" t="s">
        <v>32</v>
      </c>
      <c r="P1730" s="16" t="s">
        <v>32</v>
      </c>
      <c r="Q1730" s="16" t="s">
        <v>32</v>
      </c>
      <c r="R1730" s="16">
        <v>-340.20219912534327</v>
      </c>
      <c r="S1730" s="16">
        <v>98.915401301518429</v>
      </c>
      <c r="T1730" s="31" t="s">
        <v>365</v>
      </c>
    </row>
    <row r="1731" spans="1:20" x14ac:dyDescent="0.25">
      <c r="A1731" s="16">
        <v>1728</v>
      </c>
      <c r="B1731" s="16">
        <v>6064072.4400000004</v>
      </c>
      <c r="C1731" s="16">
        <v>584077.42000000004</v>
      </c>
      <c r="D1731" s="27" t="s">
        <v>424</v>
      </c>
      <c r="E1731" s="16"/>
      <c r="F1731" s="16" t="s">
        <v>32</v>
      </c>
      <c r="G1731" s="19" t="s">
        <v>56</v>
      </c>
      <c r="H1731" s="16" t="s">
        <v>230</v>
      </c>
      <c r="I1731" s="16" t="s">
        <v>32</v>
      </c>
      <c r="J1731" s="16" t="s">
        <v>32</v>
      </c>
      <c r="K1731" s="16" t="s">
        <v>32</v>
      </c>
      <c r="L1731" s="16" t="s">
        <v>32</v>
      </c>
      <c r="M1731" s="16" t="s">
        <v>32</v>
      </c>
      <c r="N1731" s="16" t="s">
        <v>32</v>
      </c>
      <c r="O1731" s="16" t="s">
        <v>32</v>
      </c>
      <c r="P1731" s="16" t="s">
        <v>32</v>
      </c>
      <c r="Q1731" s="16" t="s">
        <v>32</v>
      </c>
      <c r="R1731" s="16">
        <v>-430.25844547664127</v>
      </c>
      <c r="S1731" s="16">
        <v>107.6269958774986</v>
      </c>
      <c r="T1731" s="31" t="s">
        <v>365</v>
      </c>
    </row>
    <row r="1732" spans="1:20" x14ac:dyDescent="0.25">
      <c r="A1732" s="16">
        <v>1729</v>
      </c>
      <c r="B1732" s="16">
        <v>6064222.1399999997</v>
      </c>
      <c r="C1732" s="16">
        <v>584080.68000000005</v>
      </c>
      <c r="D1732" s="27" t="s">
        <v>424</v>
      </c>
      <c r="E1732" s="16"/>
      <c r="F1732" s="16" t="s">
        <v>32</v>
      </c>
      <c r="G1732" s="19" t="s">
        <v>56</v>
      </c>
      <c r="H1732" s="16" t="s">
        <v>230</v>
      </c>
      <c r="I1732" s="16" t="s">
        <v>32</v>
      </c>
      <c r="J1732" s="16" t="s">
        <v>32</v>
      </c>
      <c r="K1732" s="16" t="s">
        <v>32</v>
      </c>
      <c r="L1732" s="16" t="s">
        <v>32</v>
      </c>
      <c r="M1732" s="16" t="s">
        <v>32</v>
      </c>
      <c r="N1732" s="16" t="s">
        <v>32</v>
      </c>
      <c r="O1732" s="16" t="s">
        <v>32</v>
      </c>
      <c r="P1732" s="16" t="s">
        <v>32</v>
      </c>
      <c r="Q1732" s="16" t="s">
        <v>32</v>
      </c>
      <c r="R1732" s="16">
        <v>12.741255808380011</v>
      </c>
      <c r="S1732" s="16">
        <v>122.72900192427728</v>
      </c>
      <c r="T1732" s="31" t="s">
        <v>365</v>
      </c>
    </row>
    <row r="1733" spans="1:20" x14ac:dyDescent="0.25">
      <c r="A1733" s="16">
        <v>1730</v>
      </c>
      <c r="B1733" s="16">
        <v>6064375.6399999997</v>
      </c>
      <c r="C1733" s="16">
        <v>584086.57999999996</v>
      </c>
      <c r="D1733" s="27" t="s">
        <v>424</v>
      </c>
      <c r="E1733" s="16"/>
      <c r="F1733" s="16" t="s">
        <v>32</v>
      </c>
      <c r="G1733" s="19" t="s">
        <v>56</v>
      </c>
      <c r="H1733" s="16" t="s">
        <v>230</v>
      </c>
      <c r="I1733" s="16" t="s">
        <v>32</v>
      </c>
      <c r="J1733" s="16" t="s">
        <v>32</v>
      </c>
      <c r="K1733" s="16" t="s">
        <v>32</v>
      </c>
      <c r="L1733" s="16" t="s">
        <v>32</v>
      </c>
      <c r="M1733" s="16" t="s">
        <v>32</v>
      </c>
      <c r="N1733" s="16" t="s">
        <v>32</v>
      </c>
      <c r="O1733" s="16" t="s">
        <v>32</v>
      </c>
      <c r="P1733" s="16" t="s">
        <v>32</v>
      </c>
      <c r="Q1733" s="16" t="s">
        <v>32</v>
      </c>
      <c r="R1733" s="16">
        <v>12.741255808380011</v>
      </c>
      <c r="S1733" s="16">
        <v>88.162014539133196</v>
      </c>
      <c r="T1733" s="31" t="s">
        <v>365</v>
      </c>
    </row>
    <row r="1734" spans="1:20" x14ac:dyDescent="0.25">
      <c r="A1734" s="16">
        <v>1731</v>
      </c>
      <c r="B1734" s="16">
        <v>6064528.4199999999</v>
      </c>
      <c r="C1734" s="16">
        <v>584088.18999999994</v>
      </c>
      <c r="D1734" s="27" t="s">
        <v>424</v>
      </c>
      <c r="E1734" s="16"/>
      <c r="F1734" s="16" t="s">
        <v>32</v>
      </c>
      <c r="G1734" s="19" t="s">
        <v>56</v>
      </c>
      <c r="H1734" s="16" t="s">
        <v>230</v>
      </c>
      <c r="I1734" s="16" t="s">
        <v>32</v>
      </c>
      <c r="J1734" s="16" t="s">
        <v>32</v>
      </c>
      <c r="K1734" s="16" t="s">
        <v>32</v>
      </c>
      <c r="L1734" s="16" t="s">
        <v>32</v>
      </c>
      <c r="M1734" s="16" t="s">
        <v>32</v>
      </c>
      <c r="N1734" s="16" t="s">
        <v>32</v>
      </c>
      <c r="O1734" s="16" t="s">
        <v>32</v>
      </c>
      <c r="P1734" s="16" t="s">
        <v>32</v>
      </c>
      <c r="Q1734" s="16" t="s">
        <v>32</v>
      </c>
      <c r="R1734" s="16">
        <v>12.741255808380011</v>
      </c>
      <c r="S1734" s="16">
        <v>99.368452199321297</v>
      </c>
      <c r="T1734" s="31" t="s">
        <v>365</v>
      </c>
    </row>
    <row r="1735" spans="1:20" x14ac:dyDescent="0.25">
      <c r="A1735" s="16">
        <v>1732</v>
      </c>
      <c r="B1735" s="16">
        <v>6064693.9000000004</v>
      </c>
      <c r="C1735" s="16">
        <v>584092.07999999996</v>
      </c>
      <c r="D1735" s="27" t="s">
        <v>424</v>
      </c>
      <c r="E1735" s="16"/>
      <c r="F1735" s="16" t="s">
        <v>32</v>
      </c>
      <c r="G1735" s="19" t="s">
        <v>56</v>
      </c>
      <c r="H1735" s="16" t="s">
        <v>230</v>
      </c>
      <c r="I1735" s="16" t="s">
        <v>32</v>
      </c>
      <c r="J1735" s="16" t="s">
        <v>32</v>
      </c>
      <c r="K1735" s="16" t="s">
        <v>32</v>
      </c>
      <c r="L1735" s="16" t="s">
        <v>32</v>
      </c>
      <c r="M1735" s="16" t="s">
        <v>32</v>
      </c>
      <c r="N1735" s="16" t="s">
        <v>32</v>
      </c>
      <c r="O1735" s="16" t="s">
        <v>32</v>
      </c>
      <c r="P1735" s="16" t="s">
        <v>32</v>
      </c>
      <c r="Q1735" s="16" t="s">
        <v>32</v>
      </c>
      <c r="R1735" s="16">
        <v>12.741255808380011</v>
      </c>
      <c r="S1735" s="16">
        <v>100.82572794437201</v>
      </c>
      <c r="T1735" s="31" t="s">
        <v>365</v>
      </c>
    </row>
    <row r="1736" spans="1:20" x14ac:dyDescent="0.25">
      <c r="A1736" s="16">
        <v>1733</v>
      </c>
      <c r="B1736" s="16">
        <v>6064826.5800000001</v>
      </c>
      <c r="C1736" s="16">
        <v>584097.19999999995</v>
      </c>
      <c r="D1736" s="27" t="s">
        <v>424</v>
      </c>
      <c r="E1736" s="16"/>
      <c r="F1736" s="16" t="s">
        <v>32</v>
      </c>
      <c r="G1736" s="19" t="s">
        <v>56</v>
      </c>
      <c r="H1736" s="16" t="s">
        <v>230</v>
      </c>
      <c r="I1736" s="16" t="s">
        <v>32</v>
      </c>
      <c r="J1736" s="16" t="s">
        <v>32</v>
      </c>
      <c r="K1736" s="16" t="s">
        <v>32</v>
      </c>
      <c r="L1736" s="16" t="s">
        <v>32</v>
      </c>
      <c r="M1736" s="16" t="s">
        <v>32</v>
      </c>
      <c r="N1736" s="16" t="s">
        <v>32</v>
      </c>
      <c r="O1736" s="16" t="s">
        <v>32</v>
      </c>
      <c r="P1736" s="16" t="s">
        <v>32</v>
      </c>
      <c r="Q1736" s="16" t="s">
        <v>32</v>
      </c>
      <c r="R1736" s="16">
        <v>12.741255808380011</v>
      </c>
      <c r="S1736" s="16">
        <v>72.142546718817897</v>
      </c>
      <c r="T1736" s="31" t="s">
        <v>365</v>
      </c>
    </row>
    <row r="1737" spans="1:20" x14ac:dyDescent="0.25">
      <c r="A1737" s="16">
        <v>1734</v>
      </c>
      <c r="B1737" s="16">
        <v>6064971.2699999996</v>
      </c>
      <c r="C1737" s="16">
        <v>584099.13</v>
      </c>
      <c r="D1737" s="27" t="s">
        <v>424</v>
      </c>
      <c r="E1737" s="16"/>
      <c r="F1737" s="16" t="s">
        <v>32</v>
      </c>
      <c r="G1737" s="19" t="s">
        <v>56</v>
      </c>
      <c r="H1737" s="16" t="s">
        <v>230</v>
      </c>
      <c r="I1737" s="16" t="s">
        <v>32</v>
      </c>
      <c r="J1737" s="16" t="s">
        <v>32</v>
      </c>
      <c r="K1737" s="16" t="s">
        <v>32</v>
      </c>
      <c r="L1737" s="16" t="s">
        <v>32</v>
      </c>
      <c r="M1737" s="16" t="s">
        <v>32</v>
      </c>
      <c r="N1737" s="16" t="s">
        <v>32</v>
      </c>
      <c r="O1737" s="16" t="s">
        <v>32</v>
      </c>
      <c r="P1737" s="16" t="s">
        <v>32</v>
      </c>
      <c r="Q1737" s="16" t="s">
        <v>32</v>
      </c>
      <c r="R1737" s="16">
        <v>12.741255808380011</v>
      </c>
      <c r="S1737" s="16">
        <v>171.85600954632838</v>
      </c>
      <c r="T1737" s="31" t="s">
        <v>365</v>
      </c>
    </row>
    <row r="1738" spans="1:20" x14ac:dyDescent="0.25">
      <c r="A1738" s="16">
        <v>1735</v>
      </c>
      <c r="B1738" s="16">
        <v>6065116.4500000002</v>
      </c>
      <c r="C1738" s="16">
        <v>584104</v>
      </c>
      <c r="D1738" s="27" t="s">
        <v>424</v>
      </c>
      <c r="E1738" s="16"/>
      <c r="F1738" s="16" t="s">
        <v>32</v>
      </c>
      <c r="G1738" s="19" t="s">
        <v>56</v>
      </c>
      <c r="H1738" s="16" t="s">
        <v>230</v>
      </c>
      <c r="I1738" s="16" t="s">
        <v>32</v>
      </c>
      <c r="J1738" s="16" t="s">
        <v>32</v>
      </c>
      <c r="K1738" s="16" t="s">
        <v>32</v>
      </c>
      <c r="L1738" s="16" t="s">
        <v>32</v>
      </c>
      <c r="M1738" s="16" t="s">
        <v>32</v>
      </c>
      <c r="N1738" s="16" t="s">
        <v>32</v>
      </c>
      <c r="O1738" s="16" t="s">
        <v>32</v>
      </c>
      <c r="P1738" s="16" t="s">
        <v>32</v>
      </c>
      <c r="Q1738" s="16" t="s">
        <v>32</v>
      </c>
      <c r="R1738" s="16">
        <v>12.741255808380011</v>
      </c>
      <c r="S1738" s="16">
        <v>92.133854845719242</v>
      </c>
      <c r="T1738" s="31" t="s">
        <v>365</v>
      </c>
    </row>
    <row r="1739" spans="1:20" x14ac:dyDescent="0.25">
      <c r="A1739" s="16">
        <v>1736</v>
      </c>
      <c r="B1739" s="16">
        <v>6065274.2199999997</v>
      </c>
      <c r="C1739" s="16">
        <v>584106.38</v>
      </c>
      <c r="D1739" s="27" t="s">
        <v>424</v>
      </c>
      <c r="E1739" s="16"/>
      <c r="F1739" s="16" t="s">
        <v>32</v>
      </c>
      <c r="G1739" s="19" t="s">
        <v>56</v>
      </c>
      <c r="H1739" s="16" t="s">
        <v>230</v>
      </c>
      <c r="I1739" s="16" t="s">
        <v>32</v>
      </c>
      <c r="J1739" s="16" t="s">
        <v>32</v>
      </c>
      <c r="K1739" s="16" t="s">
        <v>32</v>
      </c>
      <c r="L1739" s="16" t="s">
        <v>32</v>
      </c>
      <c r="M1739" s="16" t="s">
        <v>32</v>
      </c>
      <c r="N1739" s="16" t="s">
        <v>32</v>
      </c>
      <c r="O1739" s="16" t="s">
        <v>32</v>
      </c>
      <c r="P1739" s="16" t="s">
        <v>32</v>
      </c>
      <c r="Q1739" s="16" t="s">
        <v>32</v>
      </c>
      <c r="R1739" s="16">
        <v>12.741255808380011</v>
      </c>
      <c r="S1739" s="16">
        <v>81.935390409966686</v>
      </c>
      <c r="T1739" s="31" t="s">
        <v>365</v>
      </c>
    </row>
    <row r="1740" spans="1:20" x14ac:dyDescent="0.25">
      <c r="A1740" s="16">
        <v>1737</v>
      </c>
      <c r="B1740" s="16">
        <v>6065414.3499999996</v>
      </c>
      <c r="C1740" s="16">
        <v>584060.87</v>
      </c>
      <c r="D1740" s="27" t="s">
        <v>424</v>
      </c>
      <c r="E1740" s="16"/>
      <c r="F1740" s="16" t="s">
        <v>32</v>
      </c>
      <c r="G1740" s="19" t="s">
        <v>56</v>
      </c>
      <c r="H1740" s="16" t="s">
        <v>230</v>
      </c>
      <c r="I1740" s="16" t="s">
        <v>32</v>
      </c>
      <c r="J1740" s="16" t="s">
        <v>32</v>
      </c>
      <c r="K1740" s="16" t="s">
        <v>32</v>
      </c>
      <c r="L1740" s="16" t="s">
        <v>32</v>
      </c>
      <c r="M1740" s="16" t="s">
        <v>32</v>
      </c>
      <c r="N1740" s="16" t="s">
        <v>32</v>
      </c>
      <c r="O1740" s="16" t="s">
        <v>32</v>
      </c>
      <c r="P1740" s="16" t="s">
        <v>32</v>
      </c>
      <c r="Q1740" s="16" t="s">
        <v>32</v>
      </c>
      <c r="R1740" s="16">
        <v>12.741255808380011</v>
      </c>
      <c r="S1740" s="16">
        <v>141.00778944491429</v>
      </c>
      <c r="T1740" s="31" t="s">
        <v>365</v>
      </c>
    </row>
    <row r="1741" spans="1:20" x14ac:dyDescent="0.25">
      <c r="A1741" s="16">
        <v>1738</v>
      </c>
      <c r="B1741" s="16">
        <v>6065550.0599999996</v>
      </c>
      <c r="C1741" s="16">
        <v>583981.96</v>
      </c>
      <c r="D1741" s="27" t="s">
        <v>424</v>
      </c>
      <c r="E1741" s="16"/>
      <c r="F1741" s="16" t="s">
        <v>32</v>
      </c>
      <c r="G1741" s="19" t="s">
        <v>56</v>
      </c>
      <c r="H1741" s="16" t="s">
        <v>230</v>
      </c>
      <c r="I1741" s="16" t="s">
        <v>32</v>
      </c>
      <c r="J1741" s="16" t="s">
        <v>32</v>
      </c>
      <c r="K1741" s="16" t="s">
        <v>32</v>
      </c>
      <c r="L1741" s="16" t="s">
        <v>32</v>
      </c>
      <c r="M1741" s="16" t="s">
        <v>32</v>
      </c>
      <c r="N1741" s="16" t="s">
        <v>32</v>
      </c>
      <c r="O1741" s="16" t="s">
        <v>32</v>
      </c>
      <c r="P1741" s="16" t="s">
        <v>32</v>
      </c>
      <c r="Q1741" s="16" t="s">
        <v>32</v>
      </c>
      <c r="R1741" s="16">
        <v>13.053920422833338</v>
      </c>
      <c r="S1741" s="16">
        <v>84.284072683475415</v>
      </c>
      <c r="T1741" s="31" t="s">
        <v>365</v>
      </c>
    </row>
    <row r="1742" spans="1:20" x14ac:dyDescent="0.25">
      <c r="A1742" s="16">
        <v>1739</v>
      </c>
      <c r="B1742" s="16">
        <v>6065706.6600000001</v>
      </c>
      <c r="C1742" s="16">
        <v>583889.59</v>
      </c>
      <c r="D1742" s="27" t="s">
        <v>424</v>
      </c>
      <c r="E1742" s="16"/>
      <c r="F1742" s="16" t="s">
        <v>32</v>
      </c>
      <c r="G1742" s="19" t="s">
        <v>56</v>
      </c>
      <c r="H1742" s="16" t="s">
        <v>230</v>
      </c>
      <c r="I1742" s="16" t="s">
        <v>32</v>
      </c>
      <c r="J1742" s="16" t="s">
        <v>32</v>
      </c>
      <c r="K1742" s="16" t="s">
        <v>32</v>
      </c>
      <c r="L1742" s="16" t="s">
        <v>32</v>
      </c>
      <c r="M1742" s="16" t="s">
        <v>32</v>
      </c>
      <c r="N1742" s="16" t="s">
        <v>32</v>
      </c>
      <c r="O1742" s="16" t="s">
        <v>32</v>
      </c>
      <c r="P1742" s="16" t="s">
        <v>32</v>
      </c>
      <c r="Q1742" s="16" t="s">
        <v>32</v>
      </c>
      <c r="R1742" s="16">
        <v>13.053920422833338</v>
      </c>
      <c r="S1742" s="16">
        <v>58.382222441333063</v>
      </c>
      <c r="T1742" s="31" t="s">
        <v>365</v>
      </c>
    </row>
    <row r="1743" spans="1:20" x14ac:dyDescent="0.25">
      <c r="A1743" s="16">
        <v>1740</v>
      </c>
      <c r="B1743" s="16">
        <v>6065802.75</v>
      </c>
      <c r="C1743" s="16">
        <v>583832.97</v>
      </c>
      <c r="D1743" s="27" t="s">
        <v>424</v>
      </c>
      <c r="E1743" s="16"/>
      <c r="F1743" s="16" t="s">
        <v>32</v>
      </c>
      <c r="G1743" s="19" t="s">
        <v>56</v>
      </c>
      <c r="H1743" s="16" t="s">
        <v>230</v>
      </c>
      <c r="I1743" s="16" t="s">
        <v>32</v>
      </c>
      <c r="J1743" s="16" t="s">
        <v>32</v>
      </c>
      <c r="K1743" s="16" t="s">
        <v>32</v>
      </c>
      <c r="L1743" s="16" t="s">
        <v>32</v>
      </c>
      <c r="M1743" s="16" t="s">
        <v>32</v>
      </c>
      <c r="N1743" s="16" t="s">
        <v>32</v>
      </c>
      <c r="O1743" s="16" t="s">
        <v>32</v>
      </c>
      <c r="P1743" s="16" t="s">
        <v>32</v>
      </c>
      <c r="Q1743" s="16" t="s">
        <v>32</v>
      </c>
      <c r="R1743" s="16">
        <v>13.053920422833338</v>
      </c>
      <c r="S1743" s="16">
        <v>89.624467315887443</v>
      </c>
      <c r="T1743" s="31" t="s">
        <v>365</v>
      </c>
    </row>
    <row r="1744" spans="1:20" x14ac:dyDescent="0.25">
      <c r="A1744" s="16">
        <v>1741</v>
      </c>
      <c r="B1744" s="16">
        <v>6065900.2400000002</v>
      </c>
      <c r="C1744" s="16">
        <v>583712.25</v>
      </c>
      <c r="D1744" s="27" t="s">
        <v>424</v>
      </c>
      <c r="E1744" s="16"/>
      <c r="F1744" s="16" t="s">
        <v>32</v>
      </c>
      <c r="G1744" s="19" t="s">
        <v>56</v>
      </c>
      <c r="H1744" s="16" t="s">
        <v>230</v>
      </c>
      <c r="I1744" s="16" t="s">
        <v>32</v>
      </c>
      <c r="J1744" s="16" t="s">
        <v>32</v>
      </c>
      <c r="K1744" s="16" t="s">
        <v>32</v>
      </c>
      <c r="L1744" s="16" t="s">
        <v>32</v>
      </c>
      <c r="M1744" s="16" t="s">
        <v>32</v>
      </c>
      <c r="N1744" s="16" t="s">
        <v>32</v>
      </c>
      <c r="O1744" s="16" t="s">
        <v>32</v>
      </c>
      <c r="P1744" s="16" t="s">
        <v>32</v>
      </c>
      <c r="Q1744" s="16" t="s">
        <v>32</v>
      </c>
      <c r="R1744" s="16">
        <v>13.053920422833338</v>
      </c>
      <c r="S1744" s="16">
        <v>95.579876238992711</v>
      </c>
      <c r="T1744" s="31" t="s">
        <v>365</v>
      </c>
    </row>
    <row r="1745" spans="1:20" x14ac:dyDescent="0.25">
      <c r="A1745" s="16">
        <v>1742</v>
      </c>
      <c r="B1745" s="16">
        <v>6065942.3600000003</v>
      </c>
      <c r="C1745" s="16">
        <v>583636.17000000004</v>
      </c>
      <c r="D1745" s="27" t="s">
        <v>424</v>
      </c>
      <c r="E1745" s="16"/>
      <c r="F1745" s="16" t="s">
        <v>32</v>
      </c>
      <c r="G1745" s="19" t="s">
        <v>56</v>
      </c>
      <c r="H1745" s="16" t="s">
        <v>230</v>
      </c>
      <c r="I1745" s="16" t="s">
        <v>32</v>
      </c>
      <c r="J1745" s="16" t="s">
        <v>32</v>
      </c>
      <c r="K1745" s="16" t="s">
        <v>32</v>
      </c>
      <c r="L1745" s="16" t="s">
        <v>32</v>
      </c>
      <c r="M1745" s="16" t="s">
        <v>32</v>
      </c>
      <c r="N1745" s="16" t="s">
        <v>32</v>
      </c>
      <c r="O1745" s="16" t="s">
        <v>32</v>
      </c>
      <c r="P1745" s="16" t="s">
        <v>32</v>
      </c>
      <c r="Q1745" s="16" t="s">
        <v>32</v>
      </c>
      <c r="R1745" s="16">
        <v>13.053920422833338</v>
      </c>
      <c r="S1745" s="16">
        <v>108.61349572612811</v>
      </c>
      <c r="T1745" s="31" t="s">
        <v>365</v>
      </c>
    </row>
    <row r="1746" spans="1:20" x14ac:dyDescent="0.25">
      <c r="A1746" s="16">
        <v>1743</v>
      </c>
      <c r="B1746" s="19">
        <v>6065825.2999999998</v>
      </c>
      <c r="C1746" s="19">
        <v>582771.22</v>
      </c>
      <c r="D1746" s="27" t="s">
        <v>424</v>
      </c>
      <c r="E1746" s="16"/>
      <c r="F1746" s="16" t="s">
        <v>32</v>
      </c>
      <c r="G1746" s="19" t="s">
        <v>56</v>
      </c>
      <c r="H1746" s="16" t="s">
        <v>511</v>
      </c>
      <c r="I1746" s="16" t="s">
        <v>32</v>
      </c>
      <c r="J1746" s="16" t="s">
        <v>32</v>
      </c>
      <c r="K1746" s="16" t="s">
        <v>32</v>
      </c>
      <c r="L1746" s="16" t="s">
        <v>32</v>
      </c>
      <c r="M1746" s="16" t="s">
        <v>32</v>
      </c>
      <c r="N1746" s="16" t="s">
        <v>32</v>
      </c>
      <c r="O1746" s="16" t="s">
        <v>32</v>
      </c>
      <c r="P1746" s="16" t="s">
        <v>32</v>
      </c>
      <c r="Q1746" s="16" t="s">
        <v>32</v>
      </c>
      <c r="R1746" s="16">
        <v>0</v>
      </c>
      <c r="S1746" s="16">
        <v>71</v>
      </c>
      <c r="T1746" s="31" t="s">
        <v>512</v>
      </c>
    </row>
    <row r="1747" spans="1:20" x14ac:dyDescent="0.25">
      <c r="A1747" s="16">
        <v>1744</v>
      </c>
      <c r="B1747" s="19">
        <v>6065832.4699999997</v>
      </c>
      <c r="C1747" s="19">
        <v>582835.37</v>
      </c>
      <c r="D1747" s="27" t="s">
        <v>424</v>
      </c>
      <c r="E1747" s="16"/>
      <c r="F1747" s="16" t="s">
        <v>32</v>
      </c>
      <c r="G1747" s="19" t="s">
        <v>56</v>
      </c>
      <c r="H1747" s="16" t="s">
        <v>511</v>
      </c>
      <c r="I1747" s="16" t="s">
        <v>32</v>
      </c>
      <c r="J1747" s="16" t="s">
        <v>32</v>
      </c>
      <c r="K1747" s="16" t="s">
        <v>32</v>
      </c>
      <c r="L1747" s="16" t="s">
        <v>32</v>
      </c>
      <c r="M1747" s="16" t="s">
        <v>32</v>
      </c>
      <c r="N1747" s="16" t="s">
        <v>32</v>
      </c>
      <c r="O1747" s="16" t="s">
        <v>32</v>
      </c>
      <c r="P1747" s="16" t="s">
        <v>32</v>
      </c>
      <c r="Q1747" s="16" t="s">
        <v>32</v>
      </c>
      <c r="R1747" s="16">
        <v>0</v>
      </c>
      <c r="S1747" s="16">
        <v>137.80508474576271</v>
      </c>
      <c r="T1747" s="31" t="s">
        <v>512</v>
      </c>
    </row>
    <row r="1748" spans="1:20" x14ac:dyDescent="0.25">
      <c r="A1748" s="16">
        <v>1745</v>
      </c>
      <c r="B1748" s="19">
        <v>6065840.4699999997</v>
      </c>
      <c r="C1748" s="19">
        <v>582914.94999999995</v>
      </c>
      <c r="D1748" s="27" t="s">
        <v>424</v>
      </c>
      <c r="E1748" s="16"/>
      <c r="F1748" s="16" t="s">
        <v>32</v>
      </c>
      <c r="G1748" s="19" t="s">
        <v>56</v>
      </c>
      <c r="H1748" s="16" t="s">
        <v>511</v>
      </c>
      <c r="I1748" s="16" t="s">
        <v>32</v>
      </c>
      <c r="J1748" s="16" t="s">
        <v>32</v>
      </c>
      <c r="K1748" s="16" t="s">
        <v>32</v>
      </c>
      <c r="L1748" s="16" t="s">
        <v>32</v>
      </c>
      <c r="M1748" s="16" t="s">
        <v>32</v>
      </c>
      <c r="N1748" s="16" t="s">
        <v>32</v>
      </c>
      <c r="O1748" s="16" t="s">
        <v>32</v>
      </c>
      <c r="P1748" s="16" t="s">
        <v>32</v>
      </c>
      <c r="Q1748" s="16" t="s">
        <v>32</v>
      </c>
      <c r="R1748" s="16">
        <v>0</v>
      </c>
      <c r="S1748" s="16">
        <v>231.67231638418082</v>
      </c>
      <c r="T1748" s="31" t="s">
        <v>512</v>
      </c>
    </row>
    <row r="1749" spans="1:20" x14ac:dyDescent="0.25">
      <c r="A1749" s="16">
        <v>1746</v>
      </c>
      <c r="B1749" s="19">
        <v>6065849.5700000003</v>
      </c>
      <c r="C1749" s="19">
        <v>582899.79</v>
      </c>
      <c r="D1749" s="27" t="s">
        <v>424</v>
      </c>
      <c r="E1749" s="16"/>
      <c r="F1749" s="16" t="s">
        <v>32</v>
      </c>
      <c r="G1749" s="19" t="s">
        <v>56</v>
      </c>
      <c r="H1749" s="16" t="s">
        <v>452</v>
      </c>
      <c r="I1749" s="16" t="s">
        <v>32</v>
      </c>
      <c r="J1749" s="16" t="s">
        <v>32</v>
      </c>
      <c r="K1749" s="16" t="s">
        <v>32</v>
      </c>
      <c r="L1749" s="16" t="s">
        <v>32</v>
      </c>
      <c r="M1749" s="16" t="s">
        <v>32</v>
      </c>
      <c r="N1749" s="16" t="s">
        <v>32</v>
      </c>
      <c r="O1749" s="16" t="s">
        <v>32</v>
      </c>
      <c r="P1749" s="16" t="s">
        <v>32</v>
      </c>
      <c r="Q1749" s="16" t="s">
        <v>32</v>
      </c>
      <c r="R1749" s="16">
        <v>-6.1174882716313244</v>
      </c>
      <c r="S1749" s="16">
        <v>84.548853536117434</v>
      </c>
      <c r="T1749" s="31" t="s">
        <v>512</v>
      </c>
    </row>
    <row r="1750" spans="1:20" x14ac:dyDescent="0.25">
      <c r="A1750" s="16">
        <v>1747</v>
      </c>
      <c r="B1750" s="19">
        <v>6065839.5999999996</v>
      </c>
      <c r="C1750" s="19">
        <v>582818.44999999995</v>
      </c>
      <c r="D1750" s="27" t="s">
        <v>424</v>
      </c>
      <c r="E1750" s="16"/>
      <c r="F1750" s="16" t="s">
        <v>32</v>
      </c>
      <c r="G1750" s="19" t="s">
        <v>56</v>
      </c>
      <c r="H1750" s="16" t="s">
        <v>452</v>
      </c>
      <c r="I1750" s="16" t="s">
        <v>32</v>
      </c>
      <c r="J1750" s="16" t="s">
        <v>32</v>
      </c>
      <c r="K1750" s="16" t="s">
        <v>32</v>
      </c>
      <c r="L1750" s="16" t="s">
        <v>32</v>
      </c>
      <c r="M1750" s="16" t="s">
        <v>32</v>
      </c>
      <c r="N1750" s="16" t="s">
        <v>32</v>
      </c>
      <c r="O1750" s="16" t="s">
        <v>32</v>
      </c>
      <c r="P1750" s="16" t="s">
        <v>32</v>
      </c>
      <c r="Q1750" s="16" t="s">
        <v>32</v>
      </c>
      <c r="R1750" s="16">
        <v>-6.7110925619809088</v>
      </c>
      <c r="S1750" s="16">
        <v>93.765586034912729</v>
      </c>
      <c r="T1750" s="31" t="s">
        <v>512</v>
      </c>
    </row>
    <row r="1751" spans="1:20" x14ac:dyDescent="0.25">
      <c r="A1751" s="16">
        <v>1748</v>
      </c>
      <c r="B1751" s="19">
        <v>6065833.1200000001</v>
      </c>
      <c r="C1751" s="19">
        <v>582747.39</v>
      </c>
      <c r="D1751" s="27" t="s">
        <v>424</v>
      </c>
      <c r="E1751" s="16"/>
      <c r="F1751" s="16" t="s">
        <v>32</v>
      </c>
      <c r="G1751" s="19" t="s">
        <v>56</v>
      </c>
      <c r="H1751" s="16" t="s">
        <v>452</v>
      </c>
      <c r="I1751" s="16" t="s">
        <v>32</v>
      </c>
      <c r="J1751" s="16" t="s">
        <v>32</v>
      </c>
      <c r="K1751" s="16" t="s">
        <v>32</v>
      </c>
      <c r="L1751" s="16" t="s">
        <v>32</v>
      </c>
      <c r="M1751" s="16" t="s">
        <v>32</v>
      </c>
      <c r="N1751" s="16" t="s">
        <v>32</v>
      </c>
      <c r="O1751" s="16" t="s">
        <v>32</v>
      </c>
      <c r="P1751" s="16" t="s">
        <v>32</v>
      </c>
      <c r="Q1751" s="16" t="s">
        <v>32</v>
      </c>
      <c r="R1751" s="16">
        <v>-4.9310663037997946</v>
      </c>
      <c r="S1751" s="16">
        <v>52.718696910755547</v>
      </c>
      <c r="T1751" s="31" t="s">
        <v>512</v>
      </c>
    </row>
    <row r="1752" spans="1:20" x14ac:dyDescent="0.25">
      <c r="A1752" s="16">
        <v>1749</v>
      </c>
      <c r="B1752" s="21">
        <v>6059785</v>
      </c>
      <c r="C1752" s="21">
        <v>571253</v>
      </c>
      <c r="D1752" s="27" t="s">
        <v>424</v>
      </c>
      <c r="E1752" s="16"/>
      <c r="F1752" s="16" t="s">
        <v>32</v>
      </c>
      <c r="G1752" s="19" t="s">
        <v>56</v>
      </c>
      <c r="H1752" s="16" t="s">
        <v>514</v>
      </c>
      <c r="I1752" s="16" t="s">
        <v>32</v>
      </c>
      <c r="J1752" s="16" t="s">
        <v>32</v>
      </c>
      <c r="K1752" s="16" t="s">
        <v>32</v>
      </c>
      <c r="L1752" s="16" t="s">
        <v>32</v>
      </c>
      <c r="M1752" s="16" t="s">
        <v>32</v>
      </c>
      <c r="N1752" s="16" t="s">
        <v>32</v>
      </c>
      <c r="O1752" s="16" t="s">
        <v>32</v>
      </c>
      <c r="P1752" s="16" t="s">
        <v>32</v>
      </c>
      <c r="Q1752" s="16" t="s">
        <v>32</v>
      </c>
      <c r="R1752" s="16">
        <v>157.76465022688717</v>
      </c>
      <c r="S1752" s="16">
        <v>126.68398020176257</v>
      </c>
      <c r="T1752" s="31" t="s">
        <v>513</v>
      </c>
    </row>
    <row r="1753" spans="1:20" x14ac:dyDescent="0.25">
      <c r="A1753" s="16">
        <v>1750</v>
      </c>
      <c r="B1753" s="21">
        <v>6059704</v>
      </c>
      <c r="C1753" s="21">
        <v>571213</v>
      </c>
      <c r="D1753" s="27" t="s">
        <v>424</v>
      </c>
      <c r="E1753" s="16"/>
      <c r="F1753" s="16" t="s">
        <v>32</v>
      </c>
      <c r="G1753" s="19" t="s">
        <v>56</v>
      </c>
      <c r="H1753" s="16" t="s">
        <v>514</v>
      </c>
      <c r="I1753" s="16" t="s">
        <v>32</v>
      </c>
      <c r="J1753" s="16" t="s">
        <v>32</v>
      </c>
      <c r="K1753" s="16" t="s">
        <v>32</v>
      </c>
      <c r="L1753" s="16" t="s">
        <v>32</v>
      </c>
      <c r="M1753" s="16" t="s">
        <v>32</v>
      </c>
      <c r="N1753" s="16" t="s">
        <v>32</v>
      </c>
      <c r="O1753" s="16" t="s">
        <v>32</v>
      </c>
      <c r="P1753" s="16" t="s">
        <v>32</v>
      </c>
      <c r="Q1753" s="16" t="s">
        <v>32</v>
      </c>
      <c r="R1753" s="16">
        <v>178.91359136419479</v>
      </c>
      <c r="S1753" s="16">
        <v>188.51672200478569</v>
      </c>
      <c r="T1753" s="31" t="s">
        <v>513</v>
      </c>
    </row>
    <row r="1754" spans="1:20" x14ac:dyDescent="0.25">
      <c r="A1754" s="16">
        <v>1751</v>
      </c>
      <c r="B1754" s="21">
        <v>6059633</v>
      </c>
      <c r="C1754" s="21">
        <v>571130</v>
      </c>
      <c r="D1754" s="27" t="s">
        <v>424</v>
      </c>
      <c r="E1754" s="16"/>
      <c r="F1754" s="16" t="s">
        <v>32</v>
      </c>
      <c r="G1754" s="19" t="s">
        <v>56</v>
      </c>
      <c r="H1754" s="16" t="s">
        <v>514</v>
      </c>
      <c r="I1754" s="16" t="s">
        <v>32</v>
      </c>
      <c r="J1754" s="16" t="s">
        <v>32</v>
      </c>
      <c r="K1754" s="16" t="s">
        <v>32</v>
      </c>
      <c r="L1754" s="16" t="s">
        <v>32</v>
      </c>
      <c r="M1754" s="16" t="s">
        <v>32</v>
      </c>
      <c r="N1754" s="16" t="s">
        <v>32</v>
      </c>
      <c r="O1754" s="16" t="s">
        <v>32</v>
      </c>
      <c r="P1754" s="16" t="s">
        <v>32</v>
      </c>
      <c r="Q1754" s="16" t="s">
        <v>32</v>
      </c>
      <c r="R1754" s="16">
        <v>188.62637304882745</v>
      </c>
      <c r="S1754" s="16">
        <v>210.75739355551988</v>
      </c>
      <c r="T1754" s="31" t="s">
        <v>513</v>
      </c>
    </row>
    <row r="1755" spans="1:20" x14ac:dyDescent="0.25">
      <c r="A1755" s="16">
        <v>1752</v>
      </c>
      <c r="B1755" s="21">
        <v>6059653</v>
      </c>
      <c r="C1755" s="21">
        <v>570989</v>
      </c>
      <c r="D1755" s="27" t="s">
        <v>424</v>
      </c>
      <c r="E1755" s="16"/>
      <c r="F1755" s="16" t="s">
        <v>32</v>
      </c>
      <c r="G1755" s="19" t="s">
        <v>56</v>
      </c>
      <c r="H1755" s="16" t="s">
        <v>514</v>
      </c>
      <c r="I1755" s="16" t="s">
        <v>32</v>
      </c>
      <c r="J1755" s="16" t="s">
        <v>32</v>
      </c>
      <c r="K1755" s="16" t="s">
        <v>32</v>
      </c>
      <c r="L1755" s="16" t="s">
        <v>32</v>
      </c>
      <c r="M1755" s="16" t="s">
        <v>32</v>
      </c>
      <c r="N1755" s="16" t="s">
        <v>32</v>
      </c>
      <c r="O1755" s="16" t="s">
        <v>32</v>
      </c>
      <c r="P1755" s="16" t="s">
        <v>32</v>
      </c>
      <c r="Q1755" s="16" t="s">
        <v>32</v>
      </c>
      <c r="R1755" s="16">
        <v>203.92054440686931</v>
      </c>
      <c r="S1755" s="16">
        <v>172.41379310344828</v>
      </c>
      <c r="T1755" s="31" t="s">
        <v>513</v>
      </c>
    </row>
    <row r="1756" spans="1:20" x14ac:dyDescent="0.25">
      <c r="A1756" s="16">
        <v>1753</v>
      </c>
      <c r="B1756" s="21">
        <v>6059718</v>
      </c>
      <c r="C1756" s="21">
        <v>570853</v>
      </c>
      <c r="D1756" s="27" t="s">
        <v>424</v>
      </c>
      <c r="E1756" s="16"/>
      <c r="F1756" s="16" t="s">
        <v>32</v>
      </c>
      <c r="G1756" s="19" t="s">
        <v>56</v>
      </c>
      <c r="H1756" s="16" t="s">
        <v>514</v>
      </c>
      <c r="I1756" s="16" t="s">
        <v>32</v>
      </c>
      <c r="J1756" s="16" t="s">
        <v>32</v>
      </c>
      <c r="K1756" s="16" t="s">
        <v>32</v>
      </c>
      <c r="L1756" s="16" t="s">
        <v>32</v>
      </c>
      <c r="M1756" s="16" t="s">
        <v>32</v>
      </c>
      <c r="N1756" s="16" t="s">
        <v>32</v>
      </c>
      <c r="O1756" s="16" t="s">
        <v>32</v>
      </c>
      <c r="P1756" s="16" t="s">
        <v>32</v>
      </c>
      <c r="Q1756" s="16" t="s">
        <v>32</v>
      </c>
      <c r="R1756" s="16">
        <v>143.14922555617073</v>
      </c>
      <c r="S1756" s="16">
        <v>115.97471976157539</v>
      </c>
      <c r="T1756" s="31" t="s">
        <v>513</v>
      </c>
    </row>
    <row r="1757" spans="1:20" x14ac:dyDescent="0.25">
      <c r="A1757" s="16">
        <v>1754</v>
      </c>
      <c r="B1757" s="21">
        <v>6059752</v>
      </c>
      <c r="C1757" s="21">
        <v>570790</v>
      </c>
      <c r="D1757" s="27" t="s">
        <v>424</v>
      </c>
      <c r="E1757" s="16"/>
      <c r="F1757" s="16" t="s">
        <v>32</v>
      </c>
      <c r="G1757" s="19" t="s">
        <v>56</v>
      </c>
      <c r="H1757" s="16" t="s">
        <v>514</v>
      </c>
      <c r="I1757" s="16" t="s">
        <v>32</v>
      </c>
      <c r="J1757" s="16" t="s">
        <v>32</v>
      </c>
      <c r="K1757" s="16" t="s">
        <v>32</v>
      </c>
      <c r="L1757" s="16" t="s">
        <v>32</v>
      </c>
      <c r="M1757" s="16" t="s">
        <v>32</v>
      </c>
      <c r="N1757" s="16" t="s">
        <v>32</v>
      </c>
      <c r="O1757" s="16" t="s">
        <v>32</v>
      </c>
      <c r="P1757" s="16" t="s">
        <v>32</v>
      </c>
      <c r="Q1757" s="16" t="s">
        <v>32</v>
      </c>
      <c r="R1757" s="16">
        <v>159.01385412232409</v>
      </c>
      <c r="S1757" s="16">
        <v>178.5349928586003</v>
      </c>
      <c r="T1757" s="31" t="s">
        <v>513</v>
      </c>
    </row>
    <row r="1758" spans="1:20" x14ac:dyDescent="0.25">
      <c r="A1758" s="16">
        <v>1755</v>
      </c>
      <c r="B1758" s="21">
        <v>6059743</v>
      </c>
      <c r="C1758" s="21">
        <v>570795</v>
      </c>
      <c r="D1758" s="27" t="s">
        <v>424</v>
      </c>
      <c r="E1758" s="16"/>
      <c r="F1758" s="16" t="s">
        <v>32</v>
      </c>
      <c r="G1758" s="19" t="s">
        <v>56</v>
      </c>
      <c r="H1758" s="16" t="s">
        <v>441</v>
      </c>
      <c r="I1758" s="16" t="s">
        <v>32</v>
      </c>
      <c r="J1758" s="16" t="s">
        <v>32</v>
      </c>
      <c r="K1758" s="16" t="s">
        <v>32</v>
      </c>
      <c r="L1758" s="16" t="s">
        <v>32</v>
      </c>
      <c r="M1758" s="16" t="s">
        <v>32</v>
      </c>
      <c r="N1758" s="16" t="s">
        <v>32</v>
      </c>
      <c r="O1758" s="16" t="s">
        <v>32</v>
      </c>
      <c r="P1758" s="16" t="s">
        <v>32</v>
      </c>
      <c r="Q1758" s="16" t="s">
        <v>32</v>
      </c>
      <c r="R1758" s="16">
        <v>185.25413466369631</v>
      </c>
      <c r="S1758" s="16">
        <v>185.41413778117459</v>
      </c>
      <c r="T1758" s="31" t="s">
        <v>513</v>
      </c>
    </row>
    <row r="1759" spans="1:20" x14ac:dyDescent="0.25">
      <c r="A1759" s="16">
        <v>1756</v>
      </c>
      <c r="B1759" s="21">
        <v>6059684</v>
      </c>
      <c r="C1759" s="21">
        <v>570916</v>
      </c>
      <c r="D1759" s="27" t="s">
        <v>424</v>
      </c>
      <c r="E1759" s="16"/>
      <c r="F1759" s="16" t="s">
        <v>32</v>
      </c>
      <c r="G1759" s="19" t="s">
        <v>56</v>
      </c>
      <c r="H1759" s="16" t="s">
        <v>441</v>
      </c>
      <c r="I1759" s="16" t="s">
        <v>32</v>
      </c>
      <c r="J1759" s="16" t="s">
        <v>32</v>
      </c>
      <c r="K1759" s="16" t="s">
        <v>32</v>
      </c>
      <c r="L1759" s="16" t="s">
        <v>32</v>
      </c>
      <c r="M1759" s="16" t="s">
        <v>32</v>
      </c>
      <c r="N1759" s="16" t="s">
        <v>32</v>
      </c>
      <c r="O1759" s="16" t="s">
        <v>32</v>
      </c>
      <c r="P1759" s="16" t="s">
        <v>32</v>
      </c>
      <c r="Q1759" s="16" t="s">
        <v>32</v>
      </c>
      <c r="R1759" s="16">
        <v>192.14174039780826</v>
      </c>
      <c r="S1759" s="16">
        <v>206.08039175678434</v>
      </c>
      <c r="T1759" s="31" t="s">
        <v>513</v>
      </c>
    </row>
    <row r="1760" spans="1:20" x14ac:dyDescent="0.25">
      <c r="A1760" s="16">
        <v>1757</v>
      </c>
      <c r="B1760" s="21">
        <v>6059622</v>
      </c>
      <c r="C1760" s="21">
        <v>571054</v>
      </c>
      <c r="D1760" s="27" t="s">
        <v>424</v>
      </c>
      <c r="E1760" s="16"/>
      <c r="F1760" s="16" t="s">
        <v>32</v>
      </c>
      <c r="G1760" s="19" t="s">
        <v>56</v>
      </c>
      <c r="H1760" s="16" t="s">
        <v>441</v>
      </c>
      <c r="I1760" s="16" t="s">
        <v>32</v>
      </c>
      <c r="J1760" s="16" t="s">
        <v>32</v>
      </c>
      <c r="K1760" s="16" t="s">
        <v>32</v>
      </c>
      <c r="L1760" s="16" t="s">
        <v>32</v>
      </c>
      <c r="M1760" s="16" t="s">
        <v>32</v>
      </c>
      <c r="N1760" s="16" t="s">
        <v>32</v>
      </c>
      <c r="O1760" s="16" t="s">
        <v>32</v>
      </c>
      <c r="P1760" s="16" t="s">
        <v>32</v>
      </c>
      <c r="Q1760" s="16" t="s">
        <v>32</v>
      </c>
      <c r="R1760" s="16">
        <v>158.87047721445882</v>
      </c>
      <c r="S1760" s="16">
        <v>152.22510524244055</v>
      </c>
      <c r="T1760" s="31" t="s">
        <v>513</v>
      </c>
    </row>
    <row r="1761" spans="1:20" x14ac:dyDescent="0.25">
      <c r="A1761" s="16">
        <v>1758</v>
      </c>
      <c r="B1761" s="21">
        <v>6059665</v>
      </c>
      <c r="C1761" s="21">
        <v>571191</v>
      </c>
      <c r="D1761" s="27" t="s">
        <v>424</v>
      </c>
      <c r="E1761" s="16"/>
      <c r="F1761" s="16" t="s">
        <v>32</v>
      </c>
      <c r="G1761" s="19" t="s">
        <v>56</v>
      </c>
      <c r="H1761" s="16" t="s">
        <v>441</v>
      </c>
      <c r="I1761" s="16" t="s">
        <v>32</v>
      </c>
      <c r="J1761" s="16" t="s">
        <v>32</v>
      </c>
      <c r="K1761" s="16" t="s">
        <v>32</v>
      </c>
      <c r="L1761" s="16" t="s">
        <v>32</v>
      </c>
      <c r="M1761" s="16" t="s">
        <v>32</v>
      </c>
      <c r="N1761" s="16" t="s">
        <v>32</v>
      </c>
      <c r="O1761" s="16" t="s">
        <v>32</v>
      </c>
      <c r="P1761" s="16" t="s">
        <v>32</v>
      </c>
      <c r="Q1761" s="16" t="s">
        <v>32</v>
      </c>
      <c r="R1761" s="16">
        <v>218.39433129723483</v>
      </c>
      <c r="S1761" s="16">
        <v>190.23923329311046</v>
      </c>
      <c r="T1761" s="31" t="s">
        <v>513</v>
      </c>
    </row>
    <row r="1762" spans="1:20" x14ac:dyDescent="0.25">
      <c r="A1762" s="16">
        <v>1759</v>
      </c>
      <c r="B1762" s="21">
        <v>6059779</v>
      </c>
      <c r="C1762" s="21">
        <v>571254</v>
      </c>
      <c r="D1762" s="27" t="s">
        <v>424</v>
      </c>
      <c r="E1762" s="16"/>
      <c r="F1762" s="16" t="s">
        <v>32</v>
      </c>
      <c r="G1762" s="19" t="s">
        <v>56</v>
      </c>
      <c r="H1762" s="16" t="s">
        <v>441</v>
      </c>
      <c r="I1762" s="16" t="s">
        <v>32</v>
      </c>
      <c r="J1762" s="16" t="s">
        <v>32</v>
      </c>
      <c r="K1762" s="16" t="s">
        <v>32</v>
      </c>
      <c r="L1762" s="16" t="s">
        <v>32</v>
      </c>
      <c r="M1762" s="16" t="s">
        <v>32</v>
      </c>
      <c r="N1762" s="16" t="s">
        <v>32</v>
      </c>
      <c r="O1762" s="16" t="s">
        <v>32</v>
      </c>
      <c r="P1762" s="16" t="s">
        <v>32</v>
      </c>
      <c r="Q1762" s="16" t="s">
        <v>32</v>
      </c>
      <c r="R1762" s="16">
        <v>141.74662867074309</v>
      </c>
      <c r="S1762" s="16">
        <v>158.57959223837656</v>
      </c>
      <c r="T1762" s="31" t="s">
        <v>513</v>
      </c>
    </row>
    <row r="1763" spans="1:20" x14ac:dyDescent="0.25">
      <c r="A1763" s="16">
        <v>1760</v>
      </c>
      <c r="B1763" s="16"/>
      <c r="C1763" s="16"/>
      <c r="D1763" s="27" t="s">
        <v>424</v>
      </c>
      <c r="E1763" s="16"/>
      <c r="F1763" s="16" t="s">
        <v>32</v>
      </c>
      <c r="G1763" s="19" t="s">
        <v>56</v>
      </c>
      <c r="H1763" s="16" t="s">
        <v>516</v>
      </c>
      <c r="I1763" s="16" t="s">
        <v>32</v>
      </c>
      <c r="J1763" s="16" t="s">
        <v>32</v>
      </c>
      <c r="K1763" s="16" t="s">
        <v>32</v>
      </c>
      <c r="L1763" s="16" t="s">
        <v>32</v>
      </c>
      <c r="M1763" s="16" t="s">
        <v>32</v>
      </c>
      <c r="N1763" s="16" t="s">
        <v>32</v>
      </c>
      <c r="O1763" s="16" t="s">
        <v>32</v>
      </c>
      <c r="P1763" s="16" t="s">
        <v>32</v>
      </c>
      <c r="Q1763" s="16" t="s">
        <v>32</v>
      </c>
      <c r="R1763" s="16">
        <v>187.89943756499943</v>
      </c>
      <c r="S1763" s="16">
        <v>211.0952478074648</v>
      </c>
      <c r="T1763" s="31" t="s">
        <v>515</v>
      </c>
    </row>
    <row r="1764" spans="1:20" x14ac:dyDescent="0.25">
      <c r="A1764" s="16">
        <v>1761</v>
      </c>
      <c r="B1764" s="16"/>
      <c r="C1764" s="16"/>
      <c r="D1764" s="27" t="s">
        <v>424</v>
      </c>
      <c r="E1764" s="16"/>
      <c r="F1764" s="16" t="s">
        <v>32</v>
      </c>
      <c r="G1764" s="19" t="s">
        <v>56</v>
      </c>
      <c r="H1764" s="16" t="s">
        <v>516</v>
      </c>
      <c r="I1764" s="16" t="s">
        <v>32</v>
      </c>
      <c r="J1764" s="16" t="s">
        <v>32</v>
      </c>
      <c r="K1764" s="16" t="s">
        <v>32</v>
      </c>
      <c r="L1764" s="16" t="s">
        <v>32</v>
      </c>
      <c r="M1764" s="16" t="s">
        <v>32</v>
      </c>
      <c r="N1764" s="16" t="s">
        <v>32</v>
      </c>
      <c r="O1764" s="16" t="s">
        <v>32</v>
      </c>
      <c r="P1764" s="16" t="s">
        <v>32</v>
      </c>
      <c r="Q1764" s="16" t="s">
        <v>32</v>
      </c>
      <c r="R1764" s="16">
        <v>210.19648739518297</v>
      </c>
      <c r="S1764" s="16">
        <v>251.22215166871871</v>
      </c>
      <c r="T1764" s="31" t="s">
        <v>515</v>
      </c>
    </row>
    <row r="1765" spans="1:20" x14ac:dyDescent="0.25">
      <c r="A1765" s="16">
        <v>1762</v>
      </c>
      <c r="B1765" s="16"/>
      <c r="C1765" s="16"/>
      <c r="D1765" s="27" t="s">
        <v>424</v>
      </c>
      <c r="E1765" s="16"/>
      <c r="F1765" s="16" t="s">
        <v>32</v>
      </c>
      <c r="G1765" s="19" t="s">
        <v>56</v>
      </c>
      <c r="H1765" s="16" t="s">
        <v>516</v>
      </c>
      <c r="I1765" s="16" t="s">
        <v>32</v>
      </c>
      <c r="J1765" s="16" t="s">
        <v>32</v>
      </c>
      <c r="K1765" s="16" t="s">
        <v>32</v>
      </c>
      <c r="L1765" s="16" t="s">
        <v>32</v>
      </c>
      <c r="M1765" s="16" t="s">
        <v>32</v>
      </c>
      <c r="N1765" s="16" t="s">
        <v>32</v>
      </c>
      <c r="O1765" s="16" t="s">
        <v>32</v>
      </c>
      <c r="P1765" s="16" t="s">
        <v>32</v>
      </c>
      <c r="Q1765" s="16" t="s">
        <v>32</v>
      </c>
      <c r="R1765" s="16">
        <v>140.69143359725251</v>
      </c>
      <c r="S1765" s="16">
        <v>156.46955185926114</v>
      </c>
      <c r="T1765" s="31" t="s">
        <v>515</v>
      </c>
    </row>
    <row r="1766" spans="1:20" x14ac:dyDescent="0.25">
      <c r="A1766" s="16">
        <v>1763</v>
      </c>
      <c r="B1766" s="16"/>
      <c r="C1766" s="16"/>
      <c r="D1766" s="27" t="s">
        <v>424</v>
      </c>
      <c r="E1766" s="16"/>
      <c r="F1766" s="16" t="s">
        <v>32</v>
      </c>
      <c r="G1766" s="19" t="s">
        <v>56</v>
      </c>
      <c r="H1766" s="16" t="s">
        <v>516</v>
      </c>
      <c r="I1766" s="16" t="s">
        <v>32</v>
      </c>
      <c r="J1766" s="16" t="s">
        <v>32</v>
      </c>
      <c r="K1766" s="16" t="s">
        <v>32</v>
      </c>
      <c r="L1766" s="16" t="s">
        <v>32</v>
      </c>
      <c r="M1766" s="16" t="s">
        <v>32</v>
      </c>
      <c r="N1766" s="16" t="s">
        <v>32</v>
      </c>
      <c r="O1766" s="16" t="s">
        <v>32</v>
      </c>
      <c r="P1766" s="16" t="s">
        <v>32</v>
      </c>
      <c r="Q1766" s="16" t="s">
        <v>32</v>
      </c>
      <c r="R1766" s="16">
        <v>154.6544377809831</v>
      </c>
      <c r="S1766" s="16">
        <v>147.4746444662822</v>
      </c>
      <c r="T1766" s="31" t="s">
        <v>515</v>
      </c>
    </row>
    <row r="1767" spans="1:20" x14ac:dyDescent="0.25">
      <c r="A1767" s="16">
        <v>1764</v>
      </c>
      <c r="B1767" s="16"/>
      <c r="C1767" s="16"/>
      <c r="D1767" s="27" t="s">
        <v>424</v>
      </c>
      <c r="E1767" s="16"/>
      <c r="F1767" s="16" t="s">
        <v>32</v>
      </c>
      <c r="G1767" s="19" t="s">
        <v>56</v>
      </c>
      <c r="H1767" s="16" t="s">
        <v>516</v>
      </c>
      <c r="I1767" s="16" t="s">
        <v>32</v>
      </c>
      <c r="J1767" s="16" t="s">
        <v>32</v>
      </c>
      <c r="K1767" s="16" t="s">
        <v>32</v>
      </c>
      <c r="L1767" s="16" t="s">
        <v>32</v>
      </c>
      <c r="M1767" s="16" t="s">
        <v>32</v>
      </c>
      <c r="N1767" s="16" t="s">
        <v>32</v>
      </c>
      <c r="O1767" s="16" t="s">
        <v>32</v>
      </c>
      <c r="P1767" s="16" t="s">
        <v>32</v>
      </c>
      <c r="Q1767" s="16" t="s">
        <v>32</v>
      </c>
      <c r="R1767" s="16">
        <v>181.51162689271263</v>
      </c>
      <c r="S1767" s="16">
        <v>158.86157558326448</v>
      </c>
      <c r="T1767" s="31" t="s">
        <v>515</v>
      </c>
    </row>
    <row r="1768" spans="1:20" x14ac:dyDescent="0.25">
      <c r="A1768" s="16">
        <v>1765</v>
      </c>
      <c r="B1768" s="16"/>
      <c r="C1768" s="16"/>
      <c r="D1768" s="27" t="s">
        <v>424</v>
      </c>
      <c r="E1768" s="16"/>
      <c r="F1768" s="16" t="s">
        <v>32</v>
      </c>
      <c r="G1768" s="19" t="s">
        <v>56</v>
      </c>
      <c r="H1768" s="16" t="s">
        <v>517</v>
      </c>
      <c r="I1768" s="16" t="s">
        <v>32</v>
      </c>
      <c r="J1768" s="16" t="s">
        <v>32</v>
      </c>
      <c r="K1768" s="16" t="s">
        <v>32</v>
      </c>
      <c r="L1768" s="16" t="s">
        <v>32</v>
      </c>
      <c r="M1768" s="16" t="s">
        <v>32</v>
      </c>
      <c r="N1768" s="16" t="s">
        <v>32</v>
      </c>
      <c r="O1768" s="16" t="s">
        <v>32</v>
      </c>
      <c r="P1768" s="16" t="s">
        <v>32</v>
      </c>
      <c r="Q1768" s="16" t="s">
        <v>32</v>
      </c>
      <c r="R1768" s="16">
        <v>-2.0954757289817496</v>
      </c>
      <c r="S1768" s="16">
        <v>225.52553510478796</v>
      </c>
      <c r="T1768" s="31" t="s">
        <v>515</v>
      </c>
    </row>
    <row r="1769" spans="1:20" x14ac:dyDescent="0.25">
      <c r="A1769" s="16">
        <v>1766</v>
      </c>
      <c r="B1769" s="16"/>
      <c r="C1769" s="16"/>
      <c r="D1769" s="27" t="s">
        <v>424</v>
      </c>
      <c r="E1769" s="16"/>
      <c r="F1769" s="16" t="s">
        <v>32</v>
      </c>
      <c r="G1769" s="19" t="s">
        <v>56</v>
      </c>
      <c r="H1769" s="16" t="s">
        <v>517</v>
      </c>
      <c r="I1769" s="16" t="s">
        <v>32</v>
      </c>
      <c r="J1769" s="16" t="s">
        <v>32</v>
      </c>
      <c r="K1769" s="16" t="s">
        <v>32</v>
      </c>
      <c r="L1769" s="16" t="s">
        <v>32</v>
      </c>
      <c r="M1769" s="16" t="s">
        <v>32</v>
      </c>
      <c r="N1769" s="16" t="s">
        <v>32</v>
      </c>
      <c r="O1769" s="16" t="s">
        <v>32</v>
      </c>
      <c r="P1769" s="16" t="s">
        <v>32</v>
      </c>
      <c r="Q1769" s="16" t="s">
        <v>32</v>
      </c>
      <c r="R1769" s="16">
        <v>-2.7442529119760994</v>
      </c>
      <c r="S1769" s="16">
        <v>249.58159218263211</v>
      </c>
      <c r="T1769" s="31" t="s">
        <v>515</v>
      </c>
    </row>
    <row r="1770" spans="1:20" x14ac:dyDescent="0.25">
      <c r="A1770" s="16">
        <v>1767</v>
      </c>
      <c r="B1770" s="16"/>
      <c r="C1770" s="16"/>
      <c r="D1770" s="27" t="s">
        <v>424</v>
      </c>
      <c r="E1770" s="16"/>
      <c r="F1770" s="16" t="s">
        <v>32</v>
      </c>
      <c r="G1770" s="19" t="s">
        <v>56</v>
      </c>
      <c r="H1770" s="16" t="s">
        <v>517</v>
      </c>
      <c r="I1770" s="16" t="s">
        <v>32</v>
      </c>
      <c r="J1770" s="16" t="s">
        <v>32</v>
      </c>
      <c r="K1770" s="16" t="s">
        <v>32</v>
      </c>
      <c r="L1770" s="16" t="s">
        <v>32</v>
      </c>
      <c r="M1770" s="16" t="s">
        <v>32</v>
      </c>
      <c r="N1770" s="16" t="s">
        <v>32</v>
      </c>
      <c r="O1770" s="16" t="s">
        <v>32</v>
      </c>
      <c r="P1770" s="16" t="s">
        <v>32</v>
      </c>
      <c r="Q1770" s="16" t="s">
        <v>32</v>
      </c>
      <c r="R1770" s="16">
        <v>-1.9668256141151605</v>
      </c>
      <c r="S1770" s="16">
        <v>221.14120749013821</v>
      </c>
      <c r="T1770" s="31" t="s">
        <v>515</v>
      </c>
    </row>
    <row r="1771" spans="1:20" x14ac:dyDescent="0.25">
      <c r="A1771" s="16">
        <v>1768</v>
      </c>
      <c r="B1771" s="16"/>
      <c r="C1771" s="16"/>
      <c r="D1771" s="27" t="s">
        <v>424</v>
      </c>
      <c r="E1771" s="16"/>
      <c r="F1771" s="16" t="s">
        <v>32</v>
      </c>
      <c r="G1771" s="19" t="s">
        <v>56</v>
      </c>
      <c r="H1771" s="16" t="s">
        <v>517</v>
      </c>
      <c r="I1771" s="16" t="s">
        <v>32</v>
      </c>
      <c r="J1771" s="16" t="s">
        <v>32</v>
      </c>
      <c r="K1771" s="16" t="s">
        <v>32</v>
      </c>
      <c r="L1771" s="16" t="s">
        <v>32</v>
      </c>
      <c r="M1771" s="16" t="s">
        <v>32</v>
      </c>
      <c r="N1771" s="16" t="s">
        <v>32</v>
      </c>
      <c r="O1771" s="16" t="s">
        <v>32</v>
      </c>
      <c r="P1771" s="16" t="s">
        <v>32</v>
      </c>
      <c r="Q1771" s="16" t="s">
        <v>32</v>
      </c>
      <c r="R1771" s="16">
        <v>224.53345142272613</v>
      </c>
      <c r="S1771" s="16">
        <v>224.44399102224037</v>
      </c>
      <c r="T1771" s="31" t="s">
        <v>515</v>
      </c>
    </row>
    <row r="1772" spans="1:20" x14ac:dyDescent="0.25">
      <c r="A1772" s="11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</row>
    <row r="1773" spans="1:20" x14ac:dyDescent="0.25">
      <c r="A1773" s="11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</row>
    <row r="1774" spans="1:20" x14ac:dyDescent="0.25">
      <c r="A1774" s="11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</row>
    <row r="1775" spans="1:20" x14ac:dyDescent="0.25">
      <c r="A1775" s="11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</row>
    <row r="1776" spans="1:20" x14ac:dyDescent="0.25">
      <c r="A1776" s="11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</row>
    <row r="1777" spans="1:19" x14ac:dyDescent="0.25">
      <c r="A1777" s="11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</row>
    <row r="1778" spans="1:19" x14ac:dyDescent="0.25">
      <c r="A1778" s="11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</row>
    <row r="1779" spans="1:19" x14ac:dyDescent="0.25">
      <c r="A1779" s="11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</row>
    <row r="1780" spans="1:19" x14ac:dyDescent="0.25">
      <c r="A1780" s="11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</row>
    <row r="1781" spans="1:19" x14ac:dyDescent="0.25">
      <c r="A1781" s="11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</row>
    <row r="1782" spans="1:19" x14ac:dyDescent="0.25">
      <c r="A1782" s="11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</row>
    <row r="1783" spans="1:19" x14ac:dyDescent="0.25">
      <c r="A1783" s="11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</row>
    <row r="1784" spans="1:19" x14ac:dyDescent="0.25">
      <c r="A1784" s="11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</row>
    <row r="1785" spans="1:19" x14ac:dyDescent="0.25">
      <c r="A1785" s="11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</row>
    <row r="1786" spans="1:19" x14ac:dyDescent="0.25">
      <c r="A1786" s="11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</row>
    <row r="1787" spans="1:19" x14ac:dyDescent="0.25">
      <c r="A1787" s="11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</row>
    <row r="1788" spans="1:19" x14ac:dyDescent="0.25">
      <c r="A1788" s="11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</row>
    <row r="1789" spans="1:19" x14ac:dyDescent="0.25">
      <c r="A1789" s="11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</row>
    <row r="1790" spans="1:19" x14ac:dyDescent="0.25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</row>
    <row r="1791" spans="1:19" x14ac:dyDescent="0.25">
      <c r="A1791" s="11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</row>
    <row r="1792" spans="1:19" x14ac:dyDescent="0.25">
      <c r="A1792" s="11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</row>
    <row r="1793" spans="1:19" x14ac:dyDescent="0.25">
      <c r="A1793" s="11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</row>
    <row r="1794" spans="1:19" x14ac:dyDescent="0.25">
      <c r="A1794" s="11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</row>
    <row r="1795" spans="1:19" x14ac:dyDescent="0.25">
      <c r="A1795" s="11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</row>
    <row r="1796" spans="1:19" x14ac:dyDescent="0.25">
      <c r="A1796" s="11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</row>
    <row r="1797" spans="1:19" x14ac:dyDescent="0.25">
      <c r="A1797" s="11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</row>
    <row r="1798" spans="1:19" x14ac:dyDescent="0.25">
      <c r="A1798" s="11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</row>
    <row r="1799" spans="1:19" x14ac:dyDescent="0.25">
      <c r="A1799" s="11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</row>
    <row r="1800" spans="1:19" x14ac:dyDescent="0.25">
      <c r="A1800" s="11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</row>
    <row r="1801" spans="1:19" x14ac:dyDescent="0.25">
      <c r="A1801" s="11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</row>
    <row r="1802" spans="1:19" x14ac:dyDescent="0.25">
      <c r="A1802" s="11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</row>
    <row r="1803" spans="1:19" x14ac:dyDescent="0.25">
      <c r="A1803" s="11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</row>
    <row r="1804" spans="1:19" x14ac:dyDescent="0.25">
      <c r="A1804" s="11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</row>
    <row r="1805" spans="1:19" x14ac:dyDescent="0.25">
      <c r="A1805" s="11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</row>
    <row r="1806" spans="1:19" x14ac:dyDescent="0.25">
      <c r="A1806" s="11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</row>
    <row r="1807" spans="1:19" x14ac:dyDescent="0.25">
      <c r="A1807" s="11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</row>
    <row r="1808" spans="1:19" x14ac:dyDescent="0.25">
      <c r="A1808" s="11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</row>
    <row r="1809" spans="1:19" x14ac:dyDescent="0.25">
      <c r="A1809" s="11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</row>
    <row r="1810" spans="1:19" x14ac:dyDescent="0.25">
      <c r="A1810" s="11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</row>
    <row r="1811" spans="1:19" x14ac:dyDescent="0.25">
      <c r="A1811" s="11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</row>
    <row r="1812" spans="1:19" x14ac:dyDescent="0.25">
      <c r="A1812" s="11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</row>
    <row r="1813" spans="1:19" x14ac:dyDescent="0.25">
      <c r="A1813" s="11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</row>
    <row r="1814" spans="1:19" x14ac:dyDescent="0.25">
      <c r="A1814" s="11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</row>
    <row r="1815" spans="1:19" x14ac:dyDescent="0.25">
      <c r="A1815" s="11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</row>
    <row r="1816" spans="1:19" x14ac:dyDescent="0.25">
      <c r="A1816" s="11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</row>
    <row r="1817" spans="1:19" x14ac:dyDescent="0.25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</row>
    <row r="1818" spans="1:19" x14ac:dyDescent="0.25">
      <c r="A1818" s="11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</row>
    <row r="1819" spans="1:19" x14ac:dyDescent="0.25">
      <c r="A1819" s="11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</row>
    <row r="1820" spans="1:19" x14ac:dyDescent="0.25">
      <c r="A1820" s="11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</row>
    <row r="1821" spans="1:19" x14ac:dyDescent="0.25">
      <c r="A1821" s="11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</row>
    <row r="1822" spans="1:19" x14ac:dyDescent="0.25">
      <c r="A1822" s="11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</row>
    <row r="1823" spans="1:19" x14ac:dyDescent="0.25">
      <c r="A1823" s="11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</row>
    <row r="1824" spans="1:19" x14ac:dyDescent="0.25">
      <c r="A1824" s="11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</row>
    <row r="1825" spans="1:19" x14ac:dyDescent="0.25">
      <c r="A1825" s="11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</row>
    <row r="1826" spans="1:19" x14ac:dyDescent="0.25">
      <c r="A1826" s="11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</row>
    <row r="1827" spans="1:19" x14ac:dyDescent="0.25">
      <c r="A1827" s="11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</row>
    <row r="1828" spans="1:19" x14ac:dyDescent="0.25">
      <c r="A1828" s="11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</row>
    <row r="1829" spans="1:19" x14ac:dyDescent="0.25">
      <c r="A1829" s="11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</row>
    <row r="1830" spans="1:19" x14ac:dyDescent="0.25">
      <c r="A1830" s="11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</row>
    <row r="1831" spans="1:19" x14ac:dyDescent="0.25">
      <c r="A1831" s="11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</row>
    <row r="1832" spans="1:19" x14ac:dyDescent="0.25">
      <c r="A1832" s="11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</row>
    <row r="1833" spans="1:19" x14ac:dyDescent="0.25">
      <c r="A1833" s="11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</row>
    <row r="1834" spans="1:19" x14ac:dyDescent="0.25">
      <c r="A1834" s="11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</row>
    <row r="1835" spans="1:19" x14ac:dyDescent="0.25">
      <c r="A1835" s="11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</row>
    <row r="1836" spans="1:19" x14ac:dyDescent="0.25">
      <c r="A1836" s="11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</row>
    <row r="1837" spans="1:19" x14ac:dyDescent="0.25">
      <c r="A1837" s="11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</row>
    <row r="1838" spans="1:19" x14ac:dyDescent="0.25">
      <c r="A1838" s="11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</row>
    <row r="1839" spans="1:19" x14ac:dyDescent="0.25">
      <c r="A1839" s="11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</row>
    <row r="1840" spans="1:19" x14ac:dyDescent="0.25">
      <c r="A1840" s="11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</row>
    <row r="1841" spans="1:19" x14ac:dyDescent="0.25">
      <c r="A1841" s="11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</row>
    <row r="1842" spans="1:19" x14ac:dyDescent="0.25">
      <c r="A1842" s="11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</row>
    <row r="1843" spans="1:19" x14ac:dyDescent="0.25">
      <c r="A1843" s="11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</row>
    <row r="1844" spans="1:19" x14ac:dyDescent="0.25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</row>
    <row r="1845" spans="1:19" x14ac:dyDescent="0.25">
      <c r="A1845" s="11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</row>
    <row r="1846" spans="1:19" x14ac:dyDescent="0.25">
      <c r="A1846" s="11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</row>
    <row r="1847" spans="1:19" x14ac:dyDescent="0.25">
      <c r="A1847" s="11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</row>
    <row r="1848" spans="1:19" x14ac:dyDescent="0.25">
      <c r="A1848" s="11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</row>
    <row r="1849" spans="1:19" x14ac:dyDescent="0.25">
      <c r="A1849" s="11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</row>
    <row r="1850" spans="1:19" x14ac:dyDescent="0.25">
      <c r="A1850" s="11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</row>
    <row r="1851" spans="1:19" x14ac:dyDescent="0.25">
      <c r="A1851" s="11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</row>
    <row r="1852" spans="1:19" x14ac:dyDescent="0.25">
      <c r="A1852" s="11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</row>
    <row r="1853" spans="1:19" x14ac:dyDescent="0.25">
      <c r="A1853" s="11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</row>
    <row r="1854" spans="1:19" x14ac:dyDescent="0.25">
      <c r="A1854" s="11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</row>
    <row r="1855" spans="1:19" x14ac:dyDescent="0.25">
      <c r="A1855" s="11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</row>
    <row r="1856" spans="1:19" x14ac:dyDescent="0.25">
      <c r="A1856" s="11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</row>
    <row r="1857" spans="1:19" x14ac:dyDescent="0.25">
      <c r="A1857" s="11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</row>
    <row r="1858" spans="1:19" x14ac:dyDescent="0.25">
      <c r="A1858" s="11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</row>
    <row r="1859" spans="1:19" x14ac:dyDescent="0.25">
      <c r="A1859" s="11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</row>
    <row r="1860" spans="1:19" x14ac:dyDescent="0.25">
      <c r="A1860" s="11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</row>
    <row r="1861" spans="1:19" x14ac:dyDescent="0.25">
      <c r="A1861" s="11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</row>
    <row r="1862" spans="1:19" x14ac:dyDescent="0.25">
      <c r="A1862" s="11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</row>
    <row r="1863" spans="1:19" x14ac:dyDescent="0.25">
      <c r="A1863" s="11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</row>
    <row r="1864" spans="1:19" x14ac:dyDescent="0.25">
      <c r="A1864" s="11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</row>
    <row r="1865" spans="1:19" x14ac:dyDescent="0.25">
      <c r="A1865" s="11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</row>
    <row r="1866" spans="1:19" x14ac:dyDescent="0.25">
      <c r="A1866" s="11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</row>
    <row r="1867" spans="1:19" x14ac:dyDescent="0.25">
      <c r="A1867" s="11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</row>
    <row r="1868" spans="1:19" x14ac:dyDescent="0.25">
      <c r="A1868" s="11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</row>
    <row r="1869" spans="1:19" x14ac:dyDescent="0.25">
      <c r="A1869" s="11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</row>
    <row r="1870" spans="1:19" x14ac:dyDescent="0.25">
      <c r="A1870" s="11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</row>
    <row r="1871" spans="1:19" x14ac:dyDescent="0.25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</row>
    <row r="1872" spans="1:19" x14ac:dyDescent="0.25">
      <c r="A1872" s="11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</row>
    <row r="1873" spans="1:19" x14ac:dyDescent="0.25">
      <c r="A1873" s="11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</row>
    <row r="1874" spans="1:19" x14ac:dyDescent="0.25">
      <c r="A1874" s="11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</row>
    <row r="1875" spans="1:19" x14ac:dyDescent="0.25">
      <c r="A1875" s="11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</row>
    <row r="1876" spans="1:19" x14ac:dyDescent="0.25">
      <c r="A1876" s="11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</row>
    <row r="1877" spans="1:19" x14ac:dyDescent="0.25">
      <c r="A1877" s="11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</row>
    <row r="1878" spans="1:19" x14ac:dyDescent="0.25">
      <c r="A1878" s="11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</row>
    <row r="1879" spans="1:19" x14ac:dyDescent="0.25">
      <c r="A1879" s="11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</row>
    <row r="1880" spans="1:19" x14ac:dyDescent="0.25">
      <c r="A1880" s="11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</row>
    <row r="1881" spans="1:19" x14ac:dyDescent="0.25">
      <c r="A1881" s="11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</row>
    <row r="1882" spans="1:19" x14ac:dyDescent="0.25">
      <c r="A1882" s="11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</row>
    <row r="1883" spans="1:19" x14ac:dyDescent="0.25">
      <c r="A1883" s="11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</row>
    <row r="1884" spans="1:19" x14ac:dyDescent="0.25">
      <c r="A1884" s="11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</row>
    <row r="1885" spans="1:19" x14ac:dyDescent="0.25">
      <c r="A1885" s="11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</row>
    <row r="1886" spans="1:19" x14ac:dyDescent="0.25">
      <c r="A1886" s="11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</row>
    <row r="1887" spans="1:19" x14ac:dyDescent="0.25">
      <c r="A1887" s="11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</row>
    <row r="1888" spans="1:19" x14ac:dyDescent="0.25">
      <c r="A1888" s="11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</row>
    <row r="1889" spans="1:19" x14ac:dyDescent="0.25">
      <c r="A1889" s="11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</row>
    <row r="1890" spans="1:19" x14ac:dyDescent="0.25">
      <c r="A1890" s="11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</row>
    <row r="1891" spans="1:19" x14ac:dyDescent="0.25">
      <c r="A1891" s="11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</row>
    <row r="1892" spans="1:19" x14ac:dyDescent="0.25">
      <c r="A1892" s="11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</row>
    <row r="1893" spans="1:19" x14ac:dyDescent="0.25">
      <c r="A1893" s="11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</row>
    <row r="1894" spans="1:19" x14ac:dyDescent="0.25">
      <c r="A1894" s="11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</row>
    <row r="1895" spans="1:19" x14ac:dyDescent="0.25">
      <c r="A1895" s="11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</row>
    <row r="1896" spans="1:19" x14ac:dyDescent="0.25">
      <c r="A1896" s="11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</row>
    <row r="1897" spans="1:19" x14ac:dyDescent="0.25">
      <c r="A1897" s="11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</row>
    <row r="1898" spans="1:19" x14ac:dyDescent="0.25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</row>
    <row r="1899" spans="1:19" x14ac:dyDescent="0.25">
      <c r="A1899" s="11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</row>
    <row r="1900" spans="1:19" x14ac:dyDescent="0.25">
      <c r="A1900" s="11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</row>
    <row r="1901" spans="1:19" x14ac:dyDescent="0.25">
      <c r="A1901" s="11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</row>
    <row r="1902" spans="1:19" x14ac:dyDescent="0.25">
      <c r="A1902" s="11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</row>
    <row r="1903" spans="1:19" x14ac:dyDescent="0.25">
      <c r="A1903" s="11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</row>
    <row r="1904" spans="1:19" x14ac:dyDescent="0.25">
      <c r="A1904" s="11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</row>
    <row r="1905" spans="1:19" x14ac:dyDescent="0.25">
      <c r="A1905" s="11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</row>
    <row r="1906" spans="1:19" x14ac:dyDescent="0.25">
      <c r="A1906" s="11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</row>
    <row r="1907" spans="1:19" x14ac:dyDescent="0.25">
      <c r="A1907" s="11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</row>
    <row r="1908" spans="1:19" x14ac:dyDescent="0.25">
      <c r="A1908" s="11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</row>
    <row r="1909" spans="1:19" x14ac:dyDescent="0.25">
      <c r="A1909" s="11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</row>
    <row r="1910" spans="1:19" x14ac:dyDescent="0.25">
      <c r="A1910" s="11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</row>
    <row r="1911" spans="1:19" x14ac:dyDescent="0.25">
      <c r="A1911" s="11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</row>
    <row r="1912" spans="1:19" x14ac:dyDescent="0.25">
      <c r="A1912" s="11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</row>
    <row r="1913" spans="1:19" x14ac:dyDescent="0.25">
      <c r="A1913" s="11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</row>
    <row r="1914" spans="1:19" x14ac:dyDescent="0.25">
      <c r="A1914" s="11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</row>
    <row r="1915" spans="1:19" x14ac:dyDescent="0.25">
      <c r="A1915" s="11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</row>
    <row r="1916" spans="1:19" x14ac:dyDescent="0.25">
      <c r="A1916" s="11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</row>
    <row r="1917" spans="1:19" x14ac:dyDescent="0.25">
      <c r="A1917" s="11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</row>
    <row r="1918" spans="1:19" x14ac:dyDescent="0.25">
      <c r="A1918" s="11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</row>
    <row r="1919" spans="1:19" x14ac:dyDescent="0.25">
      <c r="A1919" s="11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</row>
    <row r="1920" spans="1:19" x14ac:dyDescent="0.25">
      <c r="A1920" s="11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</row>
    <row r="1921" spans="1:19" x14ac:dyDescent="0.25">
      <c r="A1921" s="11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</row>
    <row r="1922" spans="1:19" x14ac:dyDescent="0.25">
      <c r="A1922" s="11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</row>
    <row r="1923" spans="1:19" x14ac:dyDescent="0.25">
      <c r="A1923" s="11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</row>
    <row r="1924" spans="1:19" x14ac:dyDescent="0.25">
      <c r="A1924" s="11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</row>
    <row r="1925" spans="1:19" x14ac:dyDescent="0.25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</row>
    <row r="1926" spans="1:19" x14ac:dyDescent="0.25">
      <c r="A1926" s="11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</row>
    <row r="1927" spans="1:19" x14ac:dyDescent="0.25">
      <c r="A1927" s="11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</row>
    <row r="1928" spans="1:19" x14ac:dyDescent="0.25">
      <c r="A1928" s="11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</row>
    <row r="1929" spans="1:19" x14ac:dyDescent="0.25">
      <c r="A1929" s="11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</row>
    <row r="1930" spans="1:19" x14ac:dyDescent="0.25">
      <c r="A1930" s="11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</row>
    <row r="1931" spans="1:19" x14ac:dyDescent="0.25">
      <c r="A1931" s="11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</row>
    <row r="1932" spans="1:19" x14ac:dyDescent="0.25">
      <c r="A1932" s="11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</row>
    <row r="1933" spans="1:19" x14ac:dyDescent="0.25">
      <c r="A1933" s="11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</row>
    <row r="1934" spans="1:19" x14ac:dyDescent="0.25">
      <c r="A1934" s="11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</row>
    <row r="1935" spans="1:19" x14ac:dyDescent="0.25">
      <c r="A1935" s="11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</row>
    <row r="1936" spans="1:19" x14ac:dyDescent="0.25">
      <c r="A1936" s="11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</row>
    <row r="1937" spans="1:19" x14ac:dyDescent="0.25">
      <c r="A1937" s="11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</row>
    <row r="1938" spans="1:19" x14ac:dyDescent="0.25">
      <c r="A1938" s="11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</row>
    <row r="1939" spans="1:19" x14ac:dyDescent="0.25">
      <c r="A1939" s="11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</row>
    <row r="1940" spans="1:19" x14ac:dyDescent="0.25">
      <c r="A1940" s="11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</row>
    <row r="1941" spans="1:19" x14ac:dyDescent="0.25">
      <c r="A1941" s="11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</row>
    <row r="1942" spans="1:19" x14ac:dyDescent="0.25">
      <c r="A1942" s="11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</row>
    <row r="1943" spans="1:19" x14ac:dyDescent="0.25">
      <c r="A1943" s="11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</row>
    <row r="1944" spans="1:19" x14ac:dyDescent="0.25">
      <c r="A1944" s="11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</row>
    <row r="1945" spans="1:19" x14ac:dyDescent="0.25">
      <c r="A1945" s="11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</row>
    <row r="1946" spans="1:19" x14ac:dyDescent="0.25">
      <c r="A1946" s="11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</row>
    <row r="1947" spans="1:19" x14ac:dyDescent="0.25">
      <c r="A1947" s="11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</row>
    <row r="1948" spans="1:19" x14ac:dyDescent="0.25">
      <c r="A1948" s="11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</row>
    <row r="1949" spans="1:19" x14ac:dyDescent="0.25">
      <c r="A1949" s="11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</row>
    <row r="1950" spans="1:19" x14ac:dyDescent="0.25">
      <c r="A1950" s="11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</row>
    <row r="1951" spans="1:19" x14ac:dyDescent="0.25">
      <c r="A1951" s="11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</row>
    <row r="1952" spans="1:19" x14ac:dyDescent="0.25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</row>
    <row r="1953" spans="1:19" x14ac:dyDescent="0.25">
      <c r="A1953" s="11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</row>
    <row r="1954" spans="1:19" x14ac:dyDescent="0.25">
      <c r="A1954" s="11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</row>
    <row r="1955" spans="1:19" x14ac:dyDescent="0.25">
      <c r="A1955" s="11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</row>
    <row r="1956" spans="1:19" x14ac:dyDescent="0.25">
      <c r="A1956" s="11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</row>
    <row r="1957" spans="1:19" x14ac:dyDescent="0.25">
      <c r="A1957" s="11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</row>
    <row r="1958" spans="1:19" x14ac:dyDescent="0.25">
      <c r="A1958" s="11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</row>
    <row r="1959" spans="1:19" x14ac:dyDescent="0.25">
      <c r="A1959" s="11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</row>
    <row r="1960" spans="1:19" x14ac:dyDescent="0.25">
      <c r="A1960" s="11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</row>
    <row r="1961" spans="1:19" x14ac:dyDescent="0.25">
      <c r="A1961" s="11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</row>
    <row r="1962" spans="1:19" x14ac:dyDescent="0.25">
      <c r="A1962" s="11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</row>
    <row r="1963" spans="1:19" x14ac:dyDescent="0.25">
      <c r="A1963" s="11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</row>
    <row r="1964" spans="1:19" x14ac:dyDescent="0.25">
      <c r="A1964" s="11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</row>
    <row r="1965" spans="1:19" x14ac:dyDescent="0.25">
      <c r="A1965" s="11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</row>
    <row r="1966" spans="1:19" x14ac:dyDescent="0.25">
      <c r="A1966" s="11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</row>
    <row r="1967" spans="1:19" x14ac:dyDescent="0.25">
      <c r="A1967" s="11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</row>
    <row r="1968" spans="1:19" x14ac:dyDescent="0.25">
      <c r="A1968" s="11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</row>
    <row r="1969" spans="1:19" x14ac:dyDescent="0.25">
      <c r="A1969" s="11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</row>
    <row r="1970" spans="1:19" x14ac:dyDescent="0.25">
      <c r="A1970" s="11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</row>
    <row r="1971" spans="1:19" x14ac:dyDescent="0.25">
      <c r="A1971" s="11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</row>
    <row r="1972" spans="1:19" x14ac:dyDescent="0.25">
      <c r="A1972" s="11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</row>
    <row r="1973" spans="1:19" x14ac:dyDescent="0.25">
      <c r="A1973" s="11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</row>
    <row r="1974" spans="1:19" x14ac:dyDescent="0.25">
      <c r="A1974" s="11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</row>
    <row r="1975" spans="1:19" x14ac:dyDescent="0.25">
      <c r="A1975" s="11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</row>
    <row r="1976" spans="1:19" x14ac:dyDescent="0.25">
      <c r="A1976" s="11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</row>
    <row r="1977" spans="1:19" x14ac:dyDescent="0.25">
      <c r="A1977" s="11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</row>
    <row r="1978" spans="1:19" x14ac:dyDescent="0.25">
      <c r="A1978" s="11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</row>
    <row r="1979" spans="1:19" x14ac:dyDescent="0.25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</row>
    <row r="1980" spans="1:19" x14ac:dyDescent="0.25">
      <c r="A1980" s="11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</row>
    <row r="1981" spans="1:19" x14ac:dyDescent="0.25">
      <c r="A1981" s="11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</row>
    <row r="1982" spans="1:19" x14ac:dyDescent="0.25">
      <c r="A1982" s="11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</row>
    <row r="1983" spans="1:19" x14ac:dyDescent="0.25">
      <c r="A1983" s="11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</row>
    <row r="1984" spans="1:19" x14ac:dyDescent="0.25">
      <c r="A1984" s="11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</row>
    <row r="1985" spans="1:19" x14ac:dyDescent="0.25">
      <c r="A1985" s="11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</row>
    <row r="1986" spans="1:19" x14ac:dyDescent="0.25">
      <c r="A1986" s="11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</row>
    <row r="1987" spans="1:19" x14ac:dyDescent="0.25">
      <c r="A1987" s="11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</row>
    <row r="1988" spans="1:19" x14ac:dyDescent="0.25">
      <c r="A1988" s="11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</row>
    <row r="1989" spans="1:19" x14ac:dyDescent="0.25">
      <c r="A1989" s="11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</row>
    <row r="1990" spans="1:19" x14ac:dyDescent="0.25">
      <c r="A1990" s="11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</row>
    <row r="1991" spans="1:19" x14ac:dyDescent="0.25">
      <c r="A1991" s="11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</row>
    <row r="1992" spans="1:19" x14ac:dyDescent="0.25">
      <c r="A1992" s="11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</row>
    <row r="1993" spans="1:19" x14ac:dyDescent="0.25">
      <c r="A1993" s="11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</row>
    <row r="1994" spans="1:19" x14ac:dyDescent="0.25">
      <c r="A1994" s="11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</row>
    <row r="1995" spans="1:19" x14ac:dyDescent="0.25">
      <c r="A1995" s="11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</row>
    <row r="1996" spans="1:19" x14ac:dyDescent="0.25">
      <c r="A1996" s="11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</row>
    <row r="1997" spans="1:19" x14ac:dyDescent="0.25">
      <c r="A1997" s="11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</row>
    <row r="1998" spans="1:19" x14ac:dyDescent="0.25">
      <c r="A1998" s="11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</row>
    <row r="1999" spans="1:19" x14ac:dyDescent="0.25">
      <c r="A1999" s="11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</row>
    <row r="2000" spans="1:19" x14ac:dyDescent="0.25">
      <c r="A2000" s="11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</row>
    <row r="2001" spans="1:19" x14ac:dyDescent="0.25">
      <c r="A2001" s="11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</row>
    <row r="2002" spans="1:19" x14ac:dyDescent="0.25">
      <c r="A2002" s="11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</row>
    <row r="2003" spans="1:19" x14ac:dyDescent="0.25">
      <c r="A2003" s="11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</row>
    <row r="2004" spans="1:19" x14ac:dyDescent="0.25">
      <c r="A2004" s="11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</row>
    <row r="2005" spans="1:19" x14ac:dyDescent="0.25">
      <c r="A2005" s="11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</row>
    <row r="2006" spans="1:19" x14ac:dyDescent="0.25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</row>
    <row r="2007" spans="1:19" x14ac:dyDescent="0.25">
      <c r="A2007" s="11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</row>
    <row r="2008" spans="1:19" x14ac:dyDescent="0.25">
      <c r="A2008" s="11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</row>
    <row r="2009" spans="1:19" x14ac:dyDescent="0.25">
      <c r="A2009" s="11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</row>
    <row r="2010" spans="1:19" x14ac:dyDescent="0.25">
      <c r="A2010" s="11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</row>
    <row r="2011" spans="1:19" x14ac:dyDescent="0.25">
      <c r="A2011" s="11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</row>
    <row r="2012" spans="1:19" x14ac:dyDescent="0.25">
      <c r="A2012" s="11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</row>
    <row r="2013" spans="1:19" x14ac:dyDescent="0.25">
      <c r="A2013" s="11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</row>
    <row r="2014" spans="1:19" x14ac:dyDescent="0.25">
      <c r="A2014" s="11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</row>
    <row r="2015" spans="1:19" x14ac:dyDescent="0.25">
      <c r="A2015" s="11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</row>
    <row r="2016" spans="1:19" x14ac:dyDescent="0.25">
      <c r="A2016" s="11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</row>
    <row r="2017" spans="1:19" x14ac:dyDescent="0.25">
      <c r="A2017" s="11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</row>
    <row r="2018" spans="1:19" x14ac:dyDescent="0.25">
      <c r="A2018" s="11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</row>
    <row r="2019" spans="1:19" x14ac:dyDescent="0.25">
      <c r="A2019" s="11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</row>
    <row r="2020" spans="1:19" x14ac:dyDescent="0.25">
      <c r="A2020" s="11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</row>
    <row r="2021" spans="1:19" x14ac:dyDescent="0.25">
      <c r="A2021" s="11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</row>
    <row r="2022" spans="1:19" x14ac:dyDescent="0.25">
      <c r="A2022" s="11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</row>
    <row r="2023" spans="1:19" x14ac:dyDescent="0.25">
      <c r="A2023" s="11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</row>
    <row r="2024" spans="1:19" x14ac:dyDescent="0.25">
      <c r="A2024" s="11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</row>
    <row r="2025" spans="1:19" x14ac:dyDescent="0.25">
      <c r="A2025" s="11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</row>
    <row r="2026" spans="1:19" x14ac:dyDescent="0.25">
      <c r="A2026" s="11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</row>
    <row r="2027" spans="1:19" x14ac:dyDescent="0.25">
      <c r="A2027" s="11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</row>
    <row r="2028" spans="1:19" x14ac:dyDescent="0.25">
      <c r="A2028" s="11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</row>
    <row r="2029" spans="1:19" x14ac:dyDescent="0.25">
      <c r="A2029" s="11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</row>
    <row r="2030" spans="1:19" x14ac:dyDescent="0.25">
      <c r="A2030" s="11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</row>
    <row r="2031" spans="1:19" x14ac:dyDescent="0.25">
      <c r="A2031" s="11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</row>
    <row r="2032" spans="1:19" x14ac:dyDescent="0.25">
      <c r="A2032" s="11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</row>
    <row r="2033" spans="1:19" x14ac:dyDescent="0.25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</row>
    <row r="2034" spans="1:19" x14ac:dyDescent="0.25">
      <c r="A2034" s="11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</row>
    <row r="2035" spans="1:19" x14ac:dyDescent="0.25">
      <c r="A2035" s="11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</row>
    <row r="2036" spans="1:19" x14ac:dyDescent="0.25">
      <c r="A2036" s="11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</row>
    <row r="2037" spans="1:19" x14ac:dyDescent="0.25">
      <c r="A2037" s="11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</row>
    <row r="2038" spans="1:19" x14ac:dyDescent="0.25">
      <c r="A2038" s="11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</row>
    <row r="2039" spans="1:19" x14ac:dyDescent="0.25">
      <c r="A2039" s="11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</row>
    <row r="2040" spans="1:19" x14ac:dyDescent="0.25">
      <c r="A2040" s="11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</row>
    <row r="2041" spans="1:19" x14ac:dyDescent="0.25">
      <c r="A2041" s="11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</row>
    <row r="2042" spans="1:19" x14ac:dyDescent="0.25">
      <c r="A2042" s="11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</row>
    <row r="2043" spans="1:19" x14ac:dyDescent="0.25">
      <c r="A2043" s="11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</row>
    <row r="2044" spans="1:19" x14ac:dyDescent="0.25">
      <c r="A2044" s="11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</row>
    <row r="2045" spans="1:19" x14ac:dyDescent="0.25">
      <c r="A2045" s="11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</row>
    <row r="2046" spans="1:19" x14ac:dyDescent="0.25">
      <c r="A2046" s="11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</row>
    <row r="2047" spans="1:19" x14ac:dyDescent="0.25">
      <c r="A2047" s="11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</row>
    <row r="2048" spans="1:19" x14ac:dyDescent="0.25">
      <c r="A2048" s="11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</row>
    <row r="2049" spans="1:19" x14ac:dyDescent="0.25">
      <c r="A2049" s="11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</row>
    <row r="2050" spans="1:19" x14ac:dyDescent="0.25">
      <c r="A2050" s="11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</row>
    <row r="2051" spans="1:19" x14ac:dyDescent="0.25">
      <c r="A2051" s="11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</row>
    <row r="2052" spans="1:19" x14ac:dyDescent="0.25">
      <c r="A2052" s="11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</row>
    <row r="2053" spans="1:19" x14ac:dyDescent="0.25">
      <c r="A2053" s="11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</row>
    <row r="2054" spans="1:19" x14ac:dyDescent="0.25">
      <c r="A2054" s="11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</row>
    <row r="2055" spans="1:19" x14ac:dyDescent="0.25">
      <c r="A2055" s="11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</row>
    <row r="2056" spans="1:19" x14ac:dyDescent="0.25">
      <c r="A2056" s="11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</row>
    <row r="2057" spans="1:19" x14ac:dyDescent="0.25">
      <c r="A2057" s="11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</row>
    <row r="2058" spans="1:19" x14ac:dyDescent="0.25">
      <c r="A2058" s="11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</row>
    <row r="2059" spans="1:19" x14ac:dyDescent="0.25">
      <c r="A2059" s="11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</row>
    <row r="2060" spans="1:19" x14ac:dyDescent="0.25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</row>
    <row r="2061" spans="1:19" x14ac:dyDescent="0.25">
      <c r="A2061" s="11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</row>
    <row r="2062" spans="1:19" x14ac:dyDescent="0.25">
      <c r="A2062" s="11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</row>
    <row r="2063" spans="1:19" x14ac:dyDescent="0.25">
      <c r="A2063" s="11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</row>
    <row r="2064" spans="1:19" x14ac:dyDescent="0.25">
      <c r="A2064" s="11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</row>
    <row r="2065" spans="1:19" x14ac:dyDescent="0.25">
      <c r="A2065" s="11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</row>
    <row r="2066" spans="1:19" x14ac:dyDescent="0.25">
      <c r="A2066" s="11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</row>
    <row r="2067" spans="1:19" x14ac:dyDescent="0.25">
      <c r="A2067" s="11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</row>
    <row r="2068" spans="1:19" x14ac:dyDescent="0.25">
      <c r="A2068" s="11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</row>
    <row r="2069" spans="1:19" x14ac:dyDescent="0.25">
      <c r="A2069" s="11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</row>
    <row r="2070" spans="1:19" x14ac:dyDescent="0.25">
      <c r="A2070" s="11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</row>
    <row r="2071" spans="1:19" x14ac:dyDescent="0.25">
      <c r="A2071" s="11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</row>
    <row r="2072" spans="1:19" x14ac:dyDescent="0.25">
      <c r="A2072" s="11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</row>
    <row r="2073" spans="1:19" x14ac:dyDescent="0.25">
      <c r="A2073" s="11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</row>
    <row r="2074" spans="1:19" x14ac:dyDescent="0.25">
      <c r="A2074" s="11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</row>
    <row r="2075" spans="1:19" x14ac:dyDescent="0.25">
      <c r="A2075" s="11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</row>
    <row r="2076" spans="1:19" x14ac:dyDescent="0.25">
      <c r="A2076" s="11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</row>
    <row r="2077" spans="1:19" x14ac:dyDescent="0.25">
      <c r="A2077" s="11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</row>
    <row r="2078" spans="1:19" x14ac:dyDescent="0.25">
      <c r="A2078" s="11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</row>
    <row r="2079" spans="1:19" x14ac:dyDescent="0.25">
      <c r="A2079" s="11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</row>
    <row r="2080" spans="1:19" x14ac:dyDescent="0.25">
      <c r="A2080" s="11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</row>
    <row r="2081" spans="1:19" x14ac:dyDescent="0.25">
      <c r="A2081" s="11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</row>
    <row r="2082" spans="1:19" x14ac:dyDescent="0.25">
      <c r="A2082" s="11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</row>
    <row r="2083" spans="1:19" x14ac:dyDescent="0.25">
      <c r="A2083" s="11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</row>
    <row r="2084" spans="1:19" x14ac:dyDescent="0.25">
      <c r="A2084" s="11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</row>
    <row r="2085" spans="1:19" x14ac:dyDescent="0.25">
      <c r="A2085" s="11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</row>
    <row r="2086" spans="1:19" x14ac:dyDescent="0.25">
      <c r="A2086" s="11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</row>
    <row r="2087" spans="1:19" x14ac:dyDescent="0.25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</row>
    <row r="2088" spans="1:19" x14ac:dyDescent="0.25">
      <c r="A2088" s="11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</row>
    <row r="2089" spans="1:19" x14ac:dyDescent="0.25">
      <c r="A2089" s="11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</row>
    <row r="2090" spans="1:19" x14ac:dyDescent="0.25">
      <c r="A2090" s="11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</row>
    <row r="2091" spans="1:19" x14ac:dyDescent="0.25">
      <c r="A2091" s="11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</row>
    <row r="2092" spans="1:19" x14ac:dyDescent="0.25">
      <c r="A2092" s="11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</row>
    <row r="2093" spans="1:19" x14ac:dyDescent="0.25">
      <c r="A2093" s="11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</row>
    <row r="2094" spans="1:19" x14ac:dyDescent="0.25">
      <c r="A2094" s="11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</row>
    <row r="2095" spans="1:19" x14ac:dyDescent="0.25">
      <c r="A2095" s="11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</row>
    <row r="2096" spans="1:19" x14ac:dyDescent="0.25">
      <c r="A2096" s="11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</row>
    <row r="2097" spans="1:19" x14ac:dyDescent="0.25">
      <c r="A2097" s="11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</row>
    <row r="2098" spans="1:19" x14ac:dyDescent="0.25">
      <c r="A2098" s="11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</row>
    <row r="2099" spans="1:19" x14ac:dyDescent="0.25">
      <c r="A2099" s="11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</row>
    <row r="2100" spans="1:19" x14ac:dyDescent="0.25">
      <c r="A2100" s="11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</row>
    <row r="2101" spans="1:19" x14ac:dyDescent="0.25">
      <c r="A2101" s="11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</row>
    <row r="2102" spans="1:19" x14ac:dyDescent="0.25">
      <c r="A2102" s="11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</row>
    <row r="2103" spans="1:19" x14ac:dyDescent="0.25">
      <c r="A2103" s="11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</row>
    <row r="2104" spans="1:19" x14ac:dyDescent="0.25">
      <c r="A2104" s="11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</row>
    <row r="2105" spans="1:19" x14ac:dyDescent="0.25">
      <c r="A2105" s="11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</row>
    <row r="2106" spans="1:19" x14ac:dyDescent="0.25">
      <c r="A2106" s="11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</row>
    <row r="2107" spans="1:19" x14ac:dyDescent="0.25">
      <c r="A2107" s="11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</row>
    <row r="2108" spans="1:19" x14ac:dyDescent="0.25">
      <c r="A2108" s="11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</row>
    <row r="2109" spans="1:19" x14ac:dyDescent="0.25">
      <c r="A2109" s="11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</row>
    <row r="2110" spans="1:19" x14ac:dyDescent="0.25">
      <c r="A2110" s="11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</row>
    <row r="2111" spans="1:19" x14ac:dyDescent="0.25">
      <c r="A2111" s="11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</row>
    <row r="2112" spans="1:19" x14ac:dyDescent="0.25">
      <c r="A2112" s="11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</row>
    <row r="2113" spans="1:19" x14ac:dyDescent="0.25">
      <c r="A2113" s="11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</row>
    <row r="2114" spans="1:19" x14ac:dyDescent="0.25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</row>
    <row r="2115" spans="1:19" x14ac:dyDescent="0.25">
      <c r="A2115" s="11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</row>
    <row r="2116" spans="1:19" x14ac:dyDescent="0.25">
      <c r="A2116" s="11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</row>
    <row r="2117" spans="1:19" x14ac:dyDescent="0.25">
      <c r="A2117" s="11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</row>
    <row r="2118" spans="1:19" x14ac:dyDescent="0.25">
      <c r="A2118" s="11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</row>
    <row r="2119" spans="1:19" x14ac:dyDescent="0.25">
      <c r="A2119" s="11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</row>
    <row r="2120" spans="1:19" x14ac:dyDescent="0.25">
      <c r="A2120" s="11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</row>
    <row r="2121" spans="1:19" x14ac:dyDescent="0.25">
      <c r="A2121" s="11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</row>
    <row r="2122" spans="1:19" x14ac:dyDescent="0.25">
      <c r="A2122" s="11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</row>
    <row r="2123" spans="1:19" x14ac:dyDescent="0.25">
      <c r="A2123" s="11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</row>
    <row r="2124" spans="1:19" x14ac:dyDescent="0.25">
      <c r="A2124" s="11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</row>
    <row r="2125" spans="1:19" x14ac:dyDescent="0.25">
      <c r="A2125" s="11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</row>
    <row r="2126" spans="1:19" x14ac:dyDescent="0.25">
      <c r="A2126" s="11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</row>
    <row r="2127" spans="1:19" x14ac:dyDescent="0.25">
      <c r="A2127" s="11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</row>
    <row r="2128" spans="1:19" x14ac:dyDescent="0.25">
      <c r="A2128" s="11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</row>
    <row r="2129" spans="1:19" x14ac:dyDescent="0.25">
      <c r="A2129" s="11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</row>
    <row r="2130" spans="1:19" x14ac:dyDescent="0.25">
      <c r="A2130" s="11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</row>
    <row r="2131" spans="1:19" x14ac:dyDescent="0.25">
      <c r="A2131" s="11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</row>
    <row r="2132" spans="1:19" x14ac:dyDescent="0.25">
      <c r="A2132" s="11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</row>
    <row r="2133" spans="1:19" x14ac:dyDescent="0.25">
      <c r="A2133" s="11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</row>
    <row r="2134" spans="1:19" x14ac:dyDescent="0.25">
      <c r="A2134" s="11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</row>
    <row r="2135" spans="1:19" x14ac:dyDescent="0.25">
      <c r="A2135" s="11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</row>
    <row r="2136" spans="1:19" x14ac:dyDescent="0.25">
      <c r="A2136" s="11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</row>
    <row r="2137" spans="1:19" x14ac:dyDescent="0.25">
      <c r="A2137" s="11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</row>
    <row r="2138" spans="1:19" x14ac:dyDescent="0.25">
      <c r="A2138" s="11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</row>
    <row r="2139" spans="1:19" x14ac:dyDescent="0.25">
      <c r="A2139" s="11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</row>
    <row r="2140" spans="1:19" x14ac:dyDescent="0.25">
      <c r="A2140" s="11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</row>
    <row r="2141" spans="1:19" x14ac:dyDescent="0.25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</row>
    <row r="2142" spans="1:19" x14ac:dyDescent="0.25">
      <c r="A2142" s="11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</row>
    <row r="2143" spans="1:19" x14ac:dyDescent="0.25">
      <c r="A2143" s="11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</row>
    <row r="2144" spans="1:19" x14ac:dyDescent="0.25">
      <c r="A2144" s="11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</row>
    <row r="2145" spans="1:19" x14ac:dyDescent="0.25">
      <c r="A2145" s="11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</row>
    <row r="2146" spans="1:19" x14ac:dyDescent="0.25">
      <c r="A2146" s="11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</row>
    <row r="2147" spans="1:19" x14ac:dyDescent="0.25">
      <c r="A2147" s="11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</row>
    <row r="2148" spans="1:19" x14ac:dyDescent="0.25">
      <c r="A2148" s="11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</row>
    <row r="2149" spans="1:19" x14ac:dyDescent="0.25">
      <c r="A2149" s="11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</row>
    <row r="2150" spans="1:19" x14ac:dyDescent="0.25">
      <c r="A2150" s="11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</row>
    <row r="2151" spans="1:19" x14ac:dyDescent="0.25">
      <c r="A2151" s="11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</row>
    <row r="2152" spans="1:19" x14ac:dyDescent="0.25">
      <c r="A2152" s="11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</row>
    <row r="2153" spans="1:19" x14ac:dyDescent="0.25">
      <c r="A2153" s="11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</row>
    <row r="2154" spans="1:19" x14ac:dyDescent="0.25">
      <c r="A2154" s="11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</row>
    <row r="2155" spans="1:19" x14ac:dyDescent="0.25">
      <c r="A2155" s="11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</row>
    <row r="2156" spans="1:19" x14ac:dyDescent="0.25">
      <c r="A2156" s="11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</row>
    <row r="2157" spans="1:19" x14ac:dyDescent="0.25">
      <c r="A2157" s="11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</row>
    <row r="2158" spans="1:19" x14ac:dyDescent="0.25">
      <c r="A2158" s="11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</row>
    <row r="2159" spans="1:19" x14ac:dyDescent="0.25">
      <c r="A2159" s="11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</row>
    <row r="2160" spans="1:19" x14ac:dyDescent="0.25">
      <c r="A2160" s="11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</row>
    <row r="2161" spans="1:19" x14ac:dyDescent="0.25">
      <c r="A2161" s="11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</row>
    <row r="2162" spans="1:19" x14ac:dyDescent="0.25">
      <c r="A2162" s="11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</row>
    <row r="2163" spans="1:19" x14ac:dyDescent="0.25">
      <c r="A2163" s="11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</row>
    <row r="2164" spans="1:19" x14ac:dyDescent="0.25">
      <c r="A2164" s="11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</row>
    <row r="2165" spans="1:19" x14ac:dyDescent="0.25">
      <c r="A2165" s="11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</row>
    <row r="2166" spans="1:19" x14ac:dyDescent="0.25">
      <c r="A2166" s="11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</row>
    <row r="2167" spans="1:19" x14ac:dyDescent="0.25">
      <c r="A2167" s="11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</row>
    <row r="2168" spans="1:19" x14ac:dyDescent="0.25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</row>
    <row r="2169" spans="1:19" x14ac:dyDescent="0.25">
      <c r="A2169" s="11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</row>
    <row r="2170" spans="1:19" x14ac:dyDescent="0.25">
      <c r="A2170" s="11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</row>
    <row r="2171" spans="1:19" x14ac:dyDescent="0.25">
      <c r="A2171" s="11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</row>
    <row r="2172" spans="1:19" x14ac:dyDescent="0.25">
      <c r="A2172" s="11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</row>
    <row r="2173" spans="1:19" x14ac:dyDescent="0.25">
      <c r="A2173" s="11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</row>
    <row r="2174" spans="1:19" x14ac:dyDescent="0.25">
      <c r="A2174" s="11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</row>
    <row r="2175" spans="1:19" x14ac:dyDescent="0.25">
      <c r="A2175" s="11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</row>
    <row r="2176" spans="1:19" x14ac:dyDescent="0.25">
      <c r="A2176" s="11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</row>
    <row r="2177" spans="1:19" x14ac:dyDescent="0.25">
      <c r="A2177" s="11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</row>
    <row r="2178" spans="1:19" x14ac:dyDescent="0.25">
      <c r="A2178" s="11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</row>
    <row r="2179" spans="1:19" x14ac:dyDescent="0.25">
      <c r="A2179" s="11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</row>
    <row r="2180" spans="1:19" x14ac:dyDescent="0.25">
      <c r="A2180" s="11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</row>
    <row r="2181" spans="1:19" x14ac:dyDescent="0.25">
      <c r="A2181" s="11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</row>
    <row r="2182" spans="1:19" x14ac:dyDescent="0.25">
      <c r="A2182" s="11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</row>
    <row r="2183" spans="1:19" x14ac:dyDescent="0.25">
      <c r="A2183" s="11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</row>
    <row r="2184" spans="1:19" x14ac:dyDescent="0.25">
      <c r="A2184" s="11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</row>
    <row r="2185" spans="1:19" x14ac:dyDescent="0.25">
      <c r="A2185" s="11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</row>
    <row r="2186" spans="1:19" x14ac:dyDescent="0.25">
      <c r="A2186" s="11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</row>
    <row r="2187" spans="1:19" x14ac:dyDescent="0.25">
      <c r="A2187" s="11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</row>
    <row r="2188" spans="1:19" x14ac:dyDescent="0.25">
      <c r="A2188" s="11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</row>
    <row r="2189" spans="1:19" x14ac:dyDescent="0.25">
      <c r="A2189" s="11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</row>
    <row r="2190" spans="1:19" x14ac:dyDescent="0.25">
      <c r="A2190" s="11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</row>
    <row r="2191" spans="1:19" x14ac:dyDescent="0.25">
      <c r="A2191" s="11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</row>
    <row r="2192" spans="1:19" x14ac:dyDescent="0.25">
      <c r="A2192" s="11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</row>
    <row r="2193" spans="1:19" x14ac:dyDescent="0.25">
      <c r="A2193" s="11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</row>
    <row r="2194" spans="1:19" x14ac:dyDescent="0.25">
      <c r="A2194" s="11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</row>
    <row r="2195" spans="1:19" x14ac:dyDescent="0.25">
      <c r="A2195" s="11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</row>
    <row r="2196" spans="1:19" x14ac:dyDescent="0.25">
      <c r="A2196" s="11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</row>
    <row r="2197" spans="1:19" x14ac:dyDescent="0.25">
      <c r="A2197" s="11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</row>
    <row r="2198" spans="1:19" x14ac:dyDescent="0.25">
      <c r="A2198" s="11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</row>
    <row r="2199" spans="1:19" x14ac:dyDescent="0.25">
      <c r="A2199" s="11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</row>
    <row r="2200" spans="1:19" x14ac:dyDescent="0.25">
      <c r="A2200" s="11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</row>
    <row r="2201" spans="1:19" x14ac:dyDescent="0.25">
      <c r="A2201" s="11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</row>
    <row r="2202" spans="1:19" x14ac:dyDescent="0.25">
      <c r="A2202" s="11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</row>
    <row r="2203" spans="1:19" x14ac:dyDescent="0.25">
      <c r="A2203" s="11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</row>
    <row r="2204" spans="1:19" x14ac:dyDescent="0.25">
      <c r="A2204" s="11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</row>
    <row r="2205" spans="1:19" x14ac:dyDescent="0.25">
      <c r="A2205" s="11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</row>
    <row r="2206" spans="1:19" x14ac:dyDescent="0.25">
      <c r="A2206" s="11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</row>
    <row r="2207" spans="1:19" x14ac:dyDescent="0.25">
      <c r="A2207" s="11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</row>
    <row r="2208" spans="1:19" x14ac:dyDescent="0.25">
      <c r="A2208" s="11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</row>
    <row r="2209" spans="1:19" x14ac:dyDescent="0.25">
      <c r="A2209" s="11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</row>
    <row r="2210" spans="1:19" x14ac:dyDescent="0.25">
      <c r="A2210" s="11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</row>
    <row r="2211" spans="1:19" x14ac:dyDescent="0.25">
      <c r="A2211" s="11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</row>
    <row r="2212" spans="1:19" x14ac:dyDescent="0.25">
      <c r="A2212" s="11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</row>
    <row r="2213" spans="1:19" x14ac:dyDescent="0.25">
      <c r="A2213" s="11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</row>
    <row r="2214" spans="1:19" x14ac:dyDescent="0.25">
      <c r="A2214" s="11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</row>
    <row r="2215" spans="1:19" x14ac:dyDescent="0.25">
      <c r="A2215" s="11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</row>
    <row r="2216" spans="1:19" x14ac:dyDescent="0.25">
      <c r="A2216" s="11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</row>
    <row r="2217" spans="1:19" x14ac:dyDescent="0.25">
      <c r="A2217" s="11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</row>
    <row r="2218" spans="1:19" x14ac:dyDescent="0.25">
      <c r="A2218" s="11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</row>
    <row r="2219" spans="1:19" x14ac:dyDescent="0.25">
      <c r="A2219" s="11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</row>
    <row r="2220" spans="1:19" x14ac:dyDescent="0.25">
      <c r="A2220" s="11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</row>
    <row r="2221" spans="1:19" x14ac:dyDescent="0.25">
      <c r="A2221" s="11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</row>
    <row r="2222" spans="1:19" x14ac:dyDescent="0.25">
      <c r="A2222" s="11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</row>
    <row r="2223" spans="1:19" x14ac:dyDescent="0.25">
      <c r="A2223" s="11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</row>
    <row r="2224" spans="1:19" x14ac:dyDescent="0.25">
      <c r="A2224" s="11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</row>
    <row r="2225" spans="1:19" x14ac:dyDescent="0.25">
      <c r="A2225" s="11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</row>
    <row r="2226" spans="1:19" x14ac:dyDescent="0.25">
      <c r="A2226" s="11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</row>
    <row r="2227" spans="1:19" x14ac:dyDescent="0.25">
      <c r="A2227" s="11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</row>
    <row r="2228" spans="1:19" x14ac:dyDescent="0.25">
      <c r="A2228" s="11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</row>
    <row r="2229" spans="1:19" x14ac:dyDescent="0.25">
      <c r="A2229" s="11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</row>
    <row r="2230" spans="1:19" x14ac:dyDescent="0.25">
      <c r="A2230" s="11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</row>
    <row r="2231" spans="1:19" x14ac:dyDescent="0.25">
      <c r="A2231" s="11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</row>
    <row r="2232" spans="1:19" x14ac:dyDescent="0.25">
      <c r="A2232" s="11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</row>
    <row r="2233" spans="1:19" x14ac:dyDescent="0.25">
      <c r="A2233" s="11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</row>
    <row r="2234" spans="1:19" x14ac:dyDescent="0.25">
      <c r="A2234" s="11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</row>
    <row r="2235" spans="1:19" x14ac:dyDescent="0.25">
      <c r="A2235" s="11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</row>
    <row r="2236" spans="1:19" x14ac:dyDescent="0.25">
      <c r="A2236" s="11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</row>
    <row r="2237" spans="1:19" x14ac:dyDescent="0.25">
      <c r="A2237" s="11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</row>
    <row r="2238" spans="1:19" x14ac:dyDescent="0.25">
      <c r="A2238" s="11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</row>
    <row r="2239" spans="1:19" x14ac:dyDescent="0.25">
      <c r="A2239" s="11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</row>
    <row r="2240" spans="1:19" x14ac:dyDescent="0.25">
      <c r="A2240" s="11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</row>
    <row r="2241" spans="1:19" x14ac:dyDescent="0.25">
      <c r="A2241" s="11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</row>
    <row r="2242" spans="1:19" x14ac:dyDescent="0.25">
      <c r="A2242" s="11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</row>
    <row r="2243" spans="1:19" x14ac:dyDescent="0.25">
      <c r="A2243" s="11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</row>
    <row r="2244" spans="1:19" x14ac:dyDescent="0.25">
      <c r="A2244" s="11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</row>
    <row r="2245" spans="1:19" x14ac:dyDescent="0.25">
      <c r="A2245" s="11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</row>
    <row r="2246" spans="1:19" x14ac:dyDescent="0.25">
      <c r="A2246" s="11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</row>
    <row r="2247" spans="1:19" x14ac:dyDescent="0.25">
      <c r="A2247" s="11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</row>
    <row r="2248" spans="1:19" x14ac:dyDescent="0.25">
      <c r="A2248" s="11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</row>
    <row r="2249" spans="1:19" x14ac:dyDescent="0.25">
      <c r="A2249" s="11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</row>
    <row r="2250" spans="1:19" x14ac:dyDescent="0.25">
      <c r="A2250" s="11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</row>
    <row r="2251" spans="1:19" x14ac:dyDescent="0.25">
      <c r="A2251" s="11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</row>
    <row r="2252" spans="1:19" x14ac:dyDescent="0.25">
      <c r="A2252" s="11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</row>
    <row r="2253" spans="1:19" x14ac:dyDescent="0.25">
      <c r="A2253" s="11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</row>
    <row r="2254" spans="1:19" x14ac:dyDescent="0.25">
      <c r="A2254" s="11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</row>
    <row r="2255" spans="1:19" x14ac:dyDescent="0.25">
      <c r="A2255" s="11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</row>
    <row r="2256" spans="1:19" x14ac:dyDescent="0.25">
      <c r="A2256" s="11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</row>
    <row r="2257" spans="1:19" x14ac:dyDescent="0.25">
      <c r="A2257" s="11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</row>
    <row r="2258" spans="1:19" x14ac:dyDescent="0.25">
      <c r="A2258" s="11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</row>
    <row r="2259" spans="1:19" x14ac:dyDescent="0.25">
      <c r="A2259" s="11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</row>
    <row r="2260" spans="1:19" x14ac:dyDescent="0.25">
      <c r="A2260" s="11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</row>
    <row r="2261" spans="1:19" x14ac:dyDescent="0.25">
      <c r="A2261" s="11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</row>
    <row r="2262" spans="1:19" x14ac:dyDescent="0.25">
      <c r="A2262" s="11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</row>
    <row r="2263" spans="1:19" x14ac:dyDescent="0.25">
      <c r="A2263" s="11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</row>
    <row r="2264" spans="1:19" x14ac:dyDescent="0.25">
      <c r="A2264" s="11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</row>
    <row r="2265" spans="1:19" x14ac:dyDescent="0.25">
      <c r="A2265" s="11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</row>
    <row r="2266" spans="1:19" x14ac:dyDescent="0.25">
      <c r="A2266" s="11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</row>
    <row r="2267" spans="1:19" x14ac:dyDescent="0.25">
      <c r="A2267" s="11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</row>
    <row r="2268" spans="1:19" x14ac:dyDescent="0.25">
      <c r="A2268" s="11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</row>
    <row r="2269" spans="1:19" x14ac:dyDescent="0.25">
      <c r="A2269" s="11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</row>
    <row r="2270" spans="1:19" x14ac:dyDescent="0.25">
      <c r="A2270" s="11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</row>
    <row r="2271" spans="1:19" x14ac:dyDescent="0.25">
      <c r="A2271" s="11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</row>
    <row r="2272" spans="1:19" x14ac:dyDescent="0.25">
      <c r="A2272" s="11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</row>
    <row r="2273" spans="1:19" x14ac:dyDescent="0.25">
      <c r="A2273" s="11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</row>
    <row r="2274" spans="1:19" x14ac:dyDescent="0.25">
      <c r="A2274" s="11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</row>
    <row r="2275" spans="1:19" x14ac:dyDescent="0.25">
      <c r="A2275" s="11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</row>
    <row r="2276" spans="1:19" x14ac:dyDescent="0.25">
      <c r="A2276" s="11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</row>
    <row r="2277" spans="1:19" x14ac:dyDescent="0.25">
      <c r="A2277" s="11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</row>
    <row r="2278" spans="1:19" x14ac:dyDescent="0.25">
      <c r="A2278" s="11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</row>
    <row r="2279" spans="1:19" x14ac:dyDescent="0.25">
      <c r="A2279" s="11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</row>
    <row r="2280" spans="1:19" x14ac:dyDescent="0.25">
      <c r="A2280" s="11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</row>
    <row r="2281" spans="1:19" x14ac:dyDescent="0.25">
      <c r="A2281" s="11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</row>
    <row r="2282" spans="1:19" x14ac:dyDescent="0.25">
      <c r="A2282" s="11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</row>
    <row r="2283" spans="1:19" x14ac:dyDescent="0.25">
      <c r="A2283" s="11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</row>
    <row r="2284" spans="1:19" x14ac:dyDescent="0.25">
      <c r="A2284" s="11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</row>
    <row r="2285" spans="1:19" x14ac:dyDescent="0.25">
      <c r="A2285" s="11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</row>
    <row r="2286" spans="1:19" x14ac:dyDescent="0.25">
      <c r="A2286" s="11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</row>
    <row r="2287" spans="1:19" x14ac:dyDescent="0.25">
      <c r="A2287" s="11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</row>
    <row r="2288" spans="1:19" x14ac:dyDescent="0.25">
      <c r="A2288" s="11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</row>
    <row r="2289" spans="1:19" x14ac:dyDescent="0.25">
      <c r="A2289" s="11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</row>
    <row r="2290" spans="1:19" x14ac:dyDescent="0.25">
      <c r="A2290" s="11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</row>
    <row r="2291" spans="1:19" x14ac:dyDescent="0.25">
      <c r="A2291" s="11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</row>
    <row r="2292" spans="1:19" x14ac:dyDescent="0.25">
      <c r="A2292" s="11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</row>
    <row r="2293" spans="1:19" x14ac:dyDescent="0.25">
      <c r="A2293" s="11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</row>
    <row r="2294" spans="1:19" x14ac:dyDescent="0.25">
      <c r="A2294" s="11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</row>
    <row r="2295" spans="1:19" x14ac:dyDescent="0.25">
      <c r="A2295" s="11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</row>
    <row r="2296" spans="1:19" x14ac:dyDescent="0.25">
      <c r="A2296" s="11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</row>
    <row r="2297" spans="1:19" x14ac:dyDescent="0.25">
      <c r="A2297" s="11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</row>
    <row r="2298" spans="1:19" x14ac:dyDescent="0.25">
      <c r="A2298" s="11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</row>
    <row r="2299" spans="1:19" x14ac:dyDescent="0.25">
      <c r="A2299" s="11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</row>
    <row r="2300" spans="1:19" x14ac:dyDescent="0.25">
      <c r="A2300" s="11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</row>
    <row r="2301" spans="1:19" x14ac:dyDescent="0.25">
      <c r="A2301" s="11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</row>
    <row r="2302" spans="1:19" x14ac:dyDescent="0.25">
      <c r="A2302" s="11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</row>
    <row r="2303" spans="1:19" x14ac:dyDescent="0.25">
      <c r="A2303" s="11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</row>
    <row r="2304" spans="1:19" x14ac:dyDescent="0.25">
      <c r="A2304" s="11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</row>
    <row r="2305" spans="1:19" x14ac:dyDescent="0.25">
      <c r="A2305" s="11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</row>
    <row r="2306" spans="1:19" x14ac:dyDescent="0.25">
      <c r="A2306" s="11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</row>
    <row r="2307" spans="1:19" x14ac:dyDescent="0.25">
      <c r="A2307" s="11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</row>
    <row r="2308" spans="1:19" x14ac:dyDescent="0.25">
      <c r="A2308" s="11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</row>
    <row r="2309" spans="1:19" x14ac:dyDescent="0.25">
      <c r="A2309" s="11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</row>
    <row r="2310" spans="1:19" x14ac:dyDescent="0.25">
      <c r="A2310" s="11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</row>
    <row r="2311" spans="1:19" x14ac:dyDescent="0.25">
      <c r="A2311" s="11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</row>
    <row r="2312" spans="1:19" x14ac:dyDescent="0.25">
      <c r="A2312" s="11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</row>
    <row r="2313" spans="1:19" x14ac:dyDescent="0.25">
      <c r="A2313" s="11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</row>
    <row r="2314" spans="1:19" x14ac:dyDescent="0.25">
      <c r="A2314" s="11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</row>
    <row r="2315" spans="1:19" x14ac:dyDescent="0.25">
      <c r="A2315" s="11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</row>
    <row r="2316" spans="1:19" x14ac:dyDescent="0.25">
      <c r="A2316" s="11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</row>
    <row r="2317" spans="1:19" x14ac:dyDescent="0.25">
      <c r="A2317" s="11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</row>
    <row r="2318" spans="1:19" x14ac:dyDescent="0.25">
      <c r="A2318" s="11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</row>
    <row r="2319" spans="1:19" x14ac:dyDescent="0.25">
      <c r="A2319" s="11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</row>
    <row r="2320" spans="1:19" x14ac:dyDescent="0.25">
      <c r="A2320" s="11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</row>
    <row r="2321" spans="1:19" x14ac:dyDescent="0.25">
      <c r="A2321" s="11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</row>
    <row r="2322" spans="1:19" x14ac:dyDescent="0.25">
      <c r="A2322" s="11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</row>
    <row r="2323" spans="1:19" x14ac:dyDescent="0.25">
      <c r="A2323" s="11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</row>
    <row r="2324" spans="1:19" x14ac:dyDescent="0.25">
      <c r="A2324" s="11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</row>
    <row r="2325" spans="1:19" x14ac:dyDescent="0.25">
      <c r="A2325" s="11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</row>
    <row r="2326" spans="1:19" x14ac:dyDescent="0.25">
      <c r="A2326" s="11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</row>
    <row r="2327" spans="1:19" x14ac:dyDescent="0.25">
      <c r="A2327" s="11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</row>
    <row r="2328" spans="1:19" x14ac:dyDescent="0.25">
      <c r="A2328" s="11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</row>
    <row r="2329" spans="1:19" x14ac:dyDescent="0.25">
      <c r="A2329" s="11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</row>
    <row r="2330" spans="1:19" x14ac:dyDescent="0.25">
      <c r="A2330" s="11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</row>
    <row r="2331" spans="1:19" x14ac:dyDescent="0.25">
      <c r="A2331" s="11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</row>
    <row r="2332" spans="1:19" x14ac:dyDescent="0.25">
      <c r="A2332" s="11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</row>
    <row r="2333" spans="1:19" x14ac:dyDescent="0.25">
      <c r="A2333" s="11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</row>
    <row r="2334" spans="1:19" x14ac:dyDescent="0.25">
      <c r="A2334" s="11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</row>
    <row r="2335" spans="1:19" x14ac:dyDescent="0.25">
      <c r="A2335" s="11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</row>
    <row r="2336" spans="1:19" x14ac:dyDescent="0.25">
      <c r="A2336" s="11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</row>
    <row r="2337" spans="1:19" x14ac:dyDescent="0.25">
      <c r="A2337" s="11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</row>
    <row r="2338" spans="1:19" x14ac:dyDescent="0.25">
      <c r="A2338" s="11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</row>
    <row r="2339" spans="1:19" x14ac:dyDescent="0.25">
      <c r="A2339" s="11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</row>
    <row r="2340" spans="1:19" x14ac:dyDescent="0.25">
      <c r="A2340" s="11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</row>
    <row r="2341" spans="1:19" x14ac:dyDescent="0.25">
      <c r="A2341" s="11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</row>
    <row r="2342" spans="1:19" x14ac:dyDescent="0.25">
      <c r="A2342" s="11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</row>
    <row r="2343" spans="1:19" x14ac:dyDescent="0.25">
      <c r="A2343" s="11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</row>
    <row r="2344" spans="1:19" x14ac:dyDescent="0.25">
      <c r="A2344" s="11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</row>
    <row r="2345" spans="1:19" x14ac:dyDescent="0.25">
      <c r="A2345" s="11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</row>
    <row r="2346" spans="1:19" x14ac:dyDescent="0.25">
      <c r="A2346" s="11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</row>
    <row r="2347" spans="1:19" x14ac:dyDescent="0.25">
      <c r="A2347" s="11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</row>
    <row r="2348" spans="1:19" x14ac:dyDescent="0.25">
      <c r="A2348" s="11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</row>
    <row r="2349" spans="1:19" x14ac:dyDescent="0.25">
      <c r="A2349" s="11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</row>
    <row r="2350" spans="1:19" x14ac:dyDescent="0.25">
      <c r="A2350" s="11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</row>
    <row r="2351" spans="1:19" x14ac:dyDescent="0.25">
      <c r="A2351" s="11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</row>
    <row r="2352" spans="1:19" x14ac:dyDescent="0.25">
      <c r="A2352" s="11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</row>
    <row r="2353" spans="1:19" x14ac:dyDescent="0.25">
      <c r="A2353" s="11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</row>
    <row r="2354" spans="1:19" x14ac:dyDescent="0.25">
      <c r="A2354" s="11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</row>
    <row r="2355" spans="1:19" x14ac:dyDescent="0.25">
      <c r="A2355" s="11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</row>
    <row r="2356" spans="1:19" x14ac:dyDescent="0.25">
      <c r="A2356" s="11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</row>
    <row r="2357" spans="1:19" x14ac:dyDescent="0.25">
      <c r="A2357" s="11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</row>
    <row r="2358" spans="1:19" x14ac:dyDescent="0.25">
      <c r="A2358" s="11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</row>
    <row r="2359" spans="1:19" x14ac:dyDescent="0.25">
      <c r="A2359" s="11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</row>
    <row r="2360" spans="1:19" x14ac:dyDescent="0.25">
      <c r="A2360" s="11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</row>
    <row r="2361" spans="1:19" x14ac:dyDescent="0.25">
      <c r="A2361" s="11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</row>
    <row r="2362" spans="1:19" x14ac:dyDescent="0.25">
      <c r="A2362" s="11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</row>
    <row r="2363" spans="1:19" x14ac:dyDescent="0.25">
      <c r="A2363" s="11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</row>
    <row r="2364" spans="1:19" x14ac:dyDescent="0.25">
      <c r="A2364" s="11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</row>
    <row r="2365" spans="1:19" x14ac:dyDescent="0.25">
      <c r="A2365" s="11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</row>
    <row r="2366" spans="1:19" x14ac:dyDescent="0.25">
      <c r="A2366" s="11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</row>
    <row r="2367" spans="1:19" x14ac:dyDescent="0.25">
      <c r="A2367" s="11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</row>
    <row r="2368" spans="1:19" x14ac:dyDescent="0.25">
      <c r="A2368" s="11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</row>
    <row r="2369" spans="1:19" x14ac:dyDescent="0.25">
      <c r="A2369" s="11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</row>
    <row r="2370" spans="1:19" x14ac:dyDescent="0.25">
      <c r="A2370" s="11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</row>
    <row r="2371" spans="1:19" x14ac:dyDescent="0.25">
      <c r="A2371" s="11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</row>
    <row r="2372" spans="1:19" x14ac:dyDescent="0.25">
      <c r="A2372" s="11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</row>
    <row r="2373" spans="1:19" x14ac:dyDescent="0.25">
      <c r="A2373" s="11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</row>
    <row r="2374" spans="1:19" x14ac:dyDescent="0.25">
      <c r="A2374" s="11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</row>
    <row r="2375" spans="1:19" x14ac:dyDescent="0.25">
      <c r="A2375" s="11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</row>
    <row r="2376" spans="1:19" x14ac:dyDescent="0.25">
      <c r="A2376" s="11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</row>
    <row r="2377" spans="1:19" x14ac:dyDescent="0.25">
      <c r="A2377" s="11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</row>
    <row r="2378" spans="1:19" x14ac:dyDescent="0.25">
      <c r="A2378" s="11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</row>
    <row r="2379" spans="1:19" x14ac:dyDescent="0.25">
      <c r="A2379" s="11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</row>
    <row r="2380" spans="1:19" x14ac:dyDescent="0.25">
      <c r="A2380" s="11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</row>
    <row r="2381" spans="1:19" x14ac:dyDescent="0.25">
      <c r="A2381" s="11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</row>
    <row r="2382" spans="1:19" x14ac:dyDescent="0.25">
      <c r="A2382" s="11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</row>
    <row r="2383" spans="1:19" x14ac:dyDescent="0.25">
      <c r="A2383" s="11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</row>
    <row r="2384" spans="1:19" x14ac:dyDescent="0.25">
      <c r="A2384" s="11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</row>
    <row r="2385" spans="1:19" x14ac:dyDescent="0.25">
      <c r="A2385" s="11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</row>
    <row r="2386" spans="1:19" x14ac:dyDescent="0.25">
      <c r="A2386" s="11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</row>
    <row r="2387" spans="1:19" x14ac:dyDescent="0.25">
      <c r="A2387" s="11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</row>
    <row r="2388" spans="1:19" x14ac:dyDescent="0.25">
      <c r="A2388" s="11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</row>
    <row r="2389" spans="1:19" x14ac:dyDescent="0.25">
      <c r="A2389" s="11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</row>
    <row r="2390" spans="1:19" x14ac:dyDescent="0.25">
      <c r="A2390" s="11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</row>
    <row r="2391" spans="1:19" x14ac:dyDescent="0.25">
      <c r="A2391" s="11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</row>
    <row r="2392" spans="1:19" x14ac:dyDescent="0.25">
      <c r="A2392" s="11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</row>
    <row r="2393" spans="1:19" x14ac:dyDescent="0.25">
      <c r="A2393" s="11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</row>
    <row r="2394" spans="1:19" x14ac:dyDescent="0.25">
      <c r="A2394" s="11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</row>
    <row r="2395" spans="1:19" x14ac:dyDescent="0.25">
      <c r="A2395" s="11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</row>
    <row r="2396" spans="1:19" x14ac:dyDescent="0.25">
      <c r="A2396" s="11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</row>
    <row r="2397" spans="1:19" x14ac:dyDescent="0.25">
      <c r="A2397" s="11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</row>
    <row r="2398" spans="1:19" x14ac:dyDescent="0.25">
      <c r="A2398" s="11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</row>
    <row r="2399" spans="1:19" x14ac:dyDescent="0.25">
      <c r="A2399" s="11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</row>
    <row r="2400" spans="1:19" x14ac:dyDescent="0.25">
      <c r="A2400" s="11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</row>
    <row r="2401" spans="1:19" x14ac:dyDescent="0.25">
      <c r="A2401" s="11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</row>
    <row r="2402" spans="1:19" x14ac:dyDescent="0.25">
      <c r="A2402" s="11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</row>
    <row r="2403" spans="1:19" x14ac:dyDescent="0.25">
      <c r="A2403" s="11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</row>
    <row r="2404" spans="1:19" x14ac:dyDescent="0.25">
      <c r="A2404" s="11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</row>
    <row r="2405" spans="1:19" x14ac:dyDescent="0.25">
      <c r="A2405" s="11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</row>
    <row r="2406" spans="1:19" x14ac:dyDescent="0.25">
      <c r="A2406" s="11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</row>
    <row r="2407" spans="1:19" x14ac:dyDescent="0.25">
      <c r="A2407" s="11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</row>
    <row r="2408" spans="1:19" x14ac:dyDescent="0.25">
      <c r="A2408" s="11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</row>
    <row r="2409" spans="1:19" x14ac:dyDescent="0.25">
      <c r="A2409" s="11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</row>
    <row r="2410" spans="1:19" x14ac:dyDescent="0.25">
      <c r="A2410" s="11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</row>
    <row r="2411" spans="1:19" x14ac:dyDescent="0.25">
      <c r="A2411" s="11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</row>
    <row r="2412" spans="1:19" x14ac:dyDescent="0.25">
      <c r="A2412" s="11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</row>
    <row r="2413" spans="1:19" x14ac:dyDescent="0.25">
      <c r="A2413" s="11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</row>
    <row r="2414" spans="1:19" x14ac:dyDescent="0.25">
      <c r="A2414" s="11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</row>
    <row r="2415" spans="1:19" x14ac:dyDescent="0.25">
      <c r="A2415" s="11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</row>
    <row r="2416" spans="1:19" x14ac:dyDescent="0.25">
      <c r="A2416" s="11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</row>
    <row r="2417" spans="1:19" x14ac:dyDescent="0.25">
      <c r="A2417" s="11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</row>
    <row r="2418" spans="1:19" x14ac:dyDescent="0.25">
      <c r="A2418" s="11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</row>
    <row r="2419" spans="1:19" x14ac:dyDescent="0.25">
      <c r="A2419" s="11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</row>
    <row r="2420" spans="1:19" x14ac:dyDescent="0.25">
      <c r="A2420" s="11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</row>
    <row r="2421" spans="1:19" x14ac:dyDescent="0.25">
      <c r="A2421" s="11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</row>
    <row r="2422" spans="1:19" x14ac:dyDescent="0.25">
      <c r="A2422" s="11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</row>
    <row r="2423" spans="1:19" x14ac:dyDescent="0.25">
      <c r="A2423" s="11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</row>
    <row r="2424" spans="1:19" x14ac:dyDescent="0.25">
      <c r="A2424" s="11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</row>
    <row r="2425" spans="1:19" x14ac:dyDescent="0.25">
      <c r="A2425" s="11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</row>
    <row r="2426" spans="1:19" x14ac:dyDescent="0.25">
      <c r="A2426" s="11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</row>
    <row r="2427" spans="1:19" x14ac:dyDescent="0.25">
      <c r="A2427" s="11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</row>
    <row r="2428" spans="1:19" x14ac:dyDescent="0.25">
      <c r="A2428" s="11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</row>
    <row r="2429" spans="1:19" x14ac:dyDescent="0.25">
      <c r="A2429" s="11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</row>
    <row r="2430" spans="1:19" x14ac:dyDescent="0.25">
      <c r="A2430" s="11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</row>
    <row r="2431" spans="1:19" x14ac:dyDescent="0.25">
      <c r="A2431" s="11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</row>
    <row r="2432" spans="1:19" x14ac:dyDescent="0.25">
      <c r="A2432" s="11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</row>
    <row r="2433" spans="1:19" x14ac:dyDescent="0.25">
      <c r="A2433" s="11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</row>
    <row r="2434" spans="1:19" x14ac:dyDescent="0.25">
      <c r="A2434" s="11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</row>
    <row r="2435" spans="1:19" x14ac:dyDescent="0.25">
      <c r="A2435" s="11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</row>
    <row r="2436" spans="1:19" x14ac:dyDescent="0.25">
      <c r="A2436" s="11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</row>
    <row r="2437" spans="1:19" x14ac:dyDescent="0.25">
      <c r="A2437" s="11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</row>
    <row r="2438" spans="1:19" x14ac:dyDescent="0.25">
      <c r="A2438" s="11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</row>
    <row r="2439" spans="1:19" x14ac:dyDescent="0.25">
      <c r="A2439" s="11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</row>
    <row r="2440" spans="1:19" x14ac:dyDescent="0.25">
      <c r="A2440" s="11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</row>
    <row r="2441" spans="1:19" x14ac:dyDescent="0.25">
      <c r="A2441" s="11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</row>
    <row r="2442" spans="1:19" x14ac:dyDescent="0.25">
      <c r="A2442" s="11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</row>
    <row r="2443" spans="1:19" x14ac:dyDescent="0.25">
      <c r="A2443" s="11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</row>
    <row r="2444" spans="1:19" x14ac:dyDescent="0.25">
      <c r="A2444" s="11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</row>
    <row r="2445" spans="1:19" x14ac:dyDescent="0.25">
      <c r="A2445" s="11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</row>
    <row r="2446" spans="1:19" x14ac:dyDescent="0.25">
      <c r="A2446" s="11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</row>
    <row r="2447" spans="1:19" x14ac:dyDescent="0.25">
      <c r="A2447" s="11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</row>
    <row r="2448" spans="1:19" x14ac:dyDescent="0.25">
      <c r="A2448" s="11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</row>
    <row r="2449" spans="1:19" x14ac:dyDescent="0.25">
      <c r="A2449" s="11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</row>
    <row r="2450" spans="1:19" x14ac:dyDescent="0.25">
      <c r="A2450" s="11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</row>
    <row r="2451" spans="1:19" x14ac:dyDescent="0.25">
      <c r="A2451" s="11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</row>
    <row r="2452" spans="1:19" x14ac:dyDescent="0.25">
      <c r="A2452" s="11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</row>
    <row r="2453" spans="1:19" x14ac:dyDescent="0.25">
      <c r="A2453" s="11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</row>
    <row r="2454" spans="1:19" x14ac:dyDescent="0.25">
      <c r="A2454" s="11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</row>
    <row r="2455" spans="1:19" x14ac:dyDescent="0.25">
      <c r="A2455" s="11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</row>
    <row r="2456" spans="1:19" x14ac:dyDescent="0.25">
      <c r="A2456" s="11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</row>
    <row r="2457" spans="1:19" x14ac:dyDescent="0.25">
      <c r="A2457" s="11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</row>
    <row r="2458" spans="1:19" x14ac:dyDescent="0.25">
      <c r="A2458" s="11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</row>
    <row r="2459" spans="1:19" x14ac:dyDescent="0.25">
      <c r="A2459" s="11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</row>
    <row r="2460" spans="1:19" x14ac:dyDescent="0.25">
      <c r="A2460" s="11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</row>
    <row r="2461" spans="1:19" x14ac:dyDescent="0.25">
      <c r="A2461" s="11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</row>
    <row r="2462" spans="1:19" x14ac:dyDescent="0.25">
      <c r="A2462" s="11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</row>
    <row r="2463" spans="1:19" x14ac:dyDescent="0.25">
      <c r="A2463" s="11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</row>
    <row r="2464" spans="1:19" x14ac:dyDescent="0.25">
      <c r="A2464" s="11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</row>
    <row r="2465" spans="1:19" x14ac:dyDescent="0.25">
      <c r="A2465" s="11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</row>
    <row r="2466" spans="1:19" x14ac:dyDescent="0.25">
      <c r="A2466" s="11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</row>
    <row r="2467" spans="1:19" x14ac:dyDescent="0.25">
      <c r="A2467" s="11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</row>
    <row r="2468" spans="1:19" x14ac:dyDescent="0.25">
      <c r="A2468" s="11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</row>
    <row r="2469" spans="1:19" x14ac:dyDescent="0.25">
      <c r="A2469" s="11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</row>
    <row r="2470" spans="1:19" x14ac:dyDescent="0.25">
      <c r="A2470" s="11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</row>
    <row r="2471" spans="1:19" x14ac:dyDescent="0.25">
      <c r="A2471" s="11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</row>
    <row r="2472" spans="1:19" x14ac:dyDescent="0.25">
      <c r="A2472" s="11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</row>
    <row r="2473" spans="1:19" x14ac:dyDescent="0.25">
      <c r="A2473" s="11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</row>
    <row r="2474" spans="1:19" x14ac:dyDescent="0.25">
      <c r="A2474" s="11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</row>
    <row r="2475" spans="1:19" x14ac:dyDescent="0.25">
      <c r="A2475" s="11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</row>
    <row r="2476" spans="1:19" x14ac:dyDescent="0.25">
      <c r="A2476" s="11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</row>
    <row r="2477" spans="1:19" x14ac:dyDescent="0.25">
      <c r="A2477" s="11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</row>
    <row r="2478" spans="1:19" x14ac:dyDescent="0.25">
      <c r="A2478" s="11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</row>
    <row r="2479" spans="1:19" x14ac:dyDescent="0.25">
      <c r="A2479" s="11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</row>
    <row r="2480" spans="1:19" x14ac:dyDescent="0.25">
      <c r="A2480" s="11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</row>
    <row r="2481" spans="1:19" x14ac:dyDescent="0.25">
      <c r="A2481" s="11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</row>
    <row r="2482" spans="1:19" x14ac:dyDescent="0.25">
      <c r="A2482" s="11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</row>
    <row r="2483" spans="1:19" x14ac:dyDescent="0.25">
      <c r="A2483" s="11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</row>
    <row r="2484" spans="1:19" x14ac:dyDescent="0.25">
      <c r="A2484" s="11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</row>
    <row r="2485" spans="1:19" x14ac:dyDescent="0.25">
      <c r="A2485" s="11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</row>
    <row r="2486" spans="1:19" x14ac:dyDescent="0.25">
      <c r="A2486" s="11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</row>
    <row r="2487" spans="1:19" x14ac:dyDescent="0.25">
      <c r="A2487" s="11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</row>
    <row r="2488" spans="1:19" x14ac:dyDescent="0.25">
      <c r="A2488" s="11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</row>
    <row r="2489" spans="1:19" x14ac:dyDescent="0.25">
      <c r="A2489" s="11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</row>
    <row r="2490" spans="1:19" x14ac:dyDescent="0.25">
      <c r="A2490" s="11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</row>
    <row r="2491" spans="1:19" x14ac:dyDescent="0.25">
      <c r="A2491" s="11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</row>
    <row r="2492" spans="1:19" x14ac:dyDescent="0.25">
      <c r="A2492" s="11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</row>
    <row r="2493" spans="1:19" x14ac:dyDescent="0.25">
      <c r="A2493" s="11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</row>
    <row r="2494" spans="1:19" x14ac:dyDescent="0.25">
      <c r="A2494" s="11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</row>
    <row r="2495" spans="1:19" x14ac:dyDescent="0.25">
      <c r="A2495" s="11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</row>
    <row r="2496" spans="1:19" x14ac:dyDescent="0.25">
      <c r="A2496" s="11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</row>
    <row r="2497" spans="1:19" x14ac:dyDescent="0.25">
      <c r="A2497" s="11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</row>
    <row r="2498" spans="1:19" x14ac:dyDescent="0.25">
      <c r="A2498" s="11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</row>
    <row r="2499" spans="1:19" x14ac:dyDescent="0.25">
      <c r="A2499" s="11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</row>
    <row r="2500" spans="1:19" x14ac:dyDescent="0.25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</row>
    <row r="2501" spans="1:19" x14ac:dyDescent="0.25">
      <c r="A2501" s="11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</row>
    <row r="2502" spans="1:19" x14ac:dyDescent="0.25">
      <c r="A2502" s="11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</row>
    <row r="2503" spans="1:19" x14ac:dyDescent="0.25">
      <c r="A2503" s="11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</row>
    <row r="2504" spans="1:19" x14ac:dyDescent="0.25">
      <c r="A2504" s="11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</row>
    <row r="2505" spans="1:19" x14ac:dyDescent="0.25">
      <c r="A2505" s="11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</row>
    <row r="2506" spans="1:19" x14ac:dyDescent="0.25">
      <c r="A2506" s="11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</row>
    <row r="2507" spans="1:19" x14ac:dyDescent="0.25">
      <c r="A2507" s="11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</row>
    <row r="2508" spans="1:19" x14ac:dyDescent="0.25">
      <c r="A2508" s="11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</row>
    <row r="2509" spans="1:19" x14ac:dyDescent="0.25">
      <c r="A2509" s="11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</row>
    <row r="2510" spans="1:19" x14ac:dyDescent="0.25">
      <c r="A2510" s="11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</row>
    <row r="2511" spans="1:19" x14ac:dyDescent="0.25">
      <c r="A2511" s="11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</row>
    <row r="2512" spans="1:19" x14ac:dyDescent="0.25">
      <c r="A2512" s="11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</row>
    <row r="2513" spans="1:19" x14ac:dyDescent="0.25">
      <c r="A2513" s="11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</row>
    <row r="2514" spans="1:19" x14ac:dyDescent="0.25">
      <c r="A2514" s="11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</row>
    <row r="2515" spans="1:19" x14ac:dyDescent="0.25">
      <c r="A2515" s="11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</row>
    <row r="2516" spans="1:19" x14ac:dyDescent="0.25">
      <c r="A2516" s="11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</row>
    <row r="2517" spans="1:19" x14ac:dyDescent="0.25">
      <c r="A2517" s="11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</row>
    <row r="2518" spans="1:19" x14ac:dyDescent="0.25">
      <c r="A2518" s="11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</row>
    <row r="2519" spans="1:19" x14ac:dyDescent="0.25">
      <c r="A2519" s="11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</row>
    <row r="2520" spans="1:19" x14ac:dyDescent="0.25">
      <c r="A2520" s="11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</row>
    <row r="2521" spans="1:19" x14ac:dyDescent="0.25">
      <c r="A2521" s="11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</row>
    <row r="2522" spans="1:19" x14ac:dyDescent="0.25">
      <c r="A2522" s="11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</row>
    <row r="2523" spans="1:19" x14ac:dyDescent="0.25">
      <c r="A2523" s="11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</row>
    <row r="2524" spans="1:19" x14ac:dyDescent="0.25">
      <c r="A2524" s="11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</row>
    <row r="2525" spans="1:19" x14ac:dyDescent="0.25">
      <c r="A2525" s="11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</row>
    <row r="2526" spans="1:19" x14ac:dyDescent="0.25">
      <c r="A2526" s="11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</row>
    <row r="2527" spans="1:19" x14ac:dyDescent="0.25">
      <c r="A2527" s="11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</row>
    <row r="2528" spans="1:19" x14ac:dyDescent="0.25">
      <c r="A2528" s="11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</row>
    <row r="2529" spans="1:19" x14ac:dyDescent="0.25">
      <c r="A2529" s="11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</row>
    <row r="2530" spans="1:19" x14ac:dyDescent="0.25">
      <c r="A2530" s="11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</row>
    <row r="2531" spans="1:19" x14ac:dyDescent="0.25">
      <c r="A2531" s="11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</row>
    <row r="2532" spans="1:19" x14ac:dyDescent="0.25">
      <c r="A2532" s="11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</row>
    <row r="2533" spans="1:19" x14ac:dyDescent="0.25">
      <c r="A2533" s="11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</row>
    <row r="2534" spans="1:19" x14ac:dyDescent="0.25">
      <c r="A2534" s="11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</row>
    <row r="2535" spans="1:19" x14ac:dyDescent="0.25">
      <c r="A2535" s="11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</row>
    <row r="2536" spans="1:19" x14ac:dyDescent="0.25">
      <c r="A2536" s="11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</row>
    <row r="2537" spans="1:19" x14ac:dyDescent="0.25">
      <c r="A2537" s="11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</row>
    <row r="2538" spans="1:19" x14ac:dyDescent="0.25">
      <c r="A2538" s="11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</row>
    <row r="2539" spans="1:19" x14ac:dyDescent="0.25">
      <c r="A2539" s="11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</row>
    <row r="2540" spans="1:19" x14ac:dyDescent="0.25">
      <c r="A2540" s="11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</row>
    <row r="2541" spans="1:19" x14ac:dyDescent="0.25">
      <c r="A2541" s="11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</row>
    <row r="2542" spans="1:19" x14ac:dyDescent="0.25">
      <c r="A2542" s="11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</row>
    <row r="2543" spans="1:19" x14ac:dyDescent="0.25">
      <c r="A2543" s="11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</row>
    <row r="2544" spans="1:19" x14ac:dyDescent="0.25">
      <c r="A2544" s="11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</row>
    <row r="2545" spans="1:19" x14ac:dyDescent="0.25">
      <c r="A2545" s="11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</row>
    <row r="2546" spans="1:19" x14ac:dyDescent="0.25">
      <c r="A2546" s="11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</row>
    <row r="2547" spans="1:19" x14ac:dyDescent="0.25">
      <c r="A2547" s="11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</row>
    <row r="2548" spans="1:19" x14ac:dyDescent="0.25">
      <c r="A2548" s="11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</row>
    <row r="2549" spans="1:19" x14ac:dyDescent="0.25">
      <c r="A2549" s="11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</row>
    <row r="2550" spans="1:19" x14ac:dyDescent="0.25">
      <c r="A2550" s="11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</row>
    <row r="2551" spans="1:19" x14ac:dyDescent="0.25">
      <c r="A2551" s="11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</row>
    <row r="2552" spans="1:19" x14ac:dyDescent="0.25">
      <c r="A2552" s="11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</row>
    <row r="2553" spans="1:19" x14ac:dyDescent="0.25">
      <c r="A2553" s="11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</row>
    <row r="2554" spans="1:19" x14ac:dyDescent="0.25">
      <c r="A2554" s="11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</row>
    <row r="2555" spans="1:19" x14ac:dyDescent="0.25">
      <c r="A2555" s="11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</row>
    <row r="2556" spans="1:19" x14ac:dyDescent="0.25">
      <c r="A2556" s="11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</row>
    <row r="2557" spans="1:19" x14ac:dyDescent="0.25">
      <c r="A2557" s="11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</row>
    <row r="2558" spans="1:19" x14ac:dyDescent="0.25">
      <c r="A2558" s="11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</row>
    <row r="2559" spans="1:19" x14ac:dyDescent="0.25">
      <c r="A2559" s="11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</row>
    <row r="2560" spans="1:19" x14ac:dyDescent="0.25">
      <c r="A2560" s="11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</row>
    <row r="2561" spans="1:19" x14ac:dyDescent="0.25">
      <c r="A2561" s="11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</row>
    <row r="2562" spans="1:19" x14ac:dyDescent="0.25">
      <c r="A2562" s="11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</row>
    <row r="2563" spans="1:19" x14ac:dyDescent="0.25">
      <c r="A2563" s="11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</row>
    <row r="2564" spans="1:19" x14ac:dyDescent="0.25">
      <c r="A2564" s="11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</row>
    <row r="2565" spans="1:19" x14ac:dyDescent="0.25">
      <c r="A2565" s="11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</row>
    <row r="2566" spans="1:19" x14ac:dyDescent="0.25">
      <c r="A2566" s="11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</row>
    <row r="2567" spans="1:19" x14ac:dyDescent="0.25">
      <c r="A2567" s="11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</row>
    <row r="2568" spans="1:19" x14ac:dyDescent="0.25">
      <c r="A2568" s="11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</row>
    <row r="2569" spans="1:19" x14ac:dyDescent="0.25">
      <c r="A2569" s="11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</row>
    <row r="2570" spans="1:19" x14ac:dyDescent="0.25">
      <c r="A2570" s="11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</row>
    <row r="2571" spans="1:19" x14ac:dyDescent="0.25">
      <c r="A2571" s="11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</row>
    <row r="2572" spans="1:19" x14ac:dyDescent="0.25">
      <c r="A2572" s="11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</row>
    <row r="2573" spans="1:19" x14ac:dyDescent="0.25">
      <c r="A2573" s="11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</row>
    <row r="2574" spans="1:19" x14ac:dyDescent="0.25">
      <c r="A2574" s="11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</row>
    <row r="2575" spans="1:19" x14ac:dyDescent="0.25">
      <c r="A2575" s="11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</row>
    <row r="2576" spans="1:19" x14ac:dyDescent="0.25">
      <c r="A2576" s="11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</row>
    <row r="2577" spans="1:19" x14ac:dyDescent="0.25">
      <c r="A2577" s="11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</row>
    <row r="2578" spans="1:19" x14ac:dyDescent="0.25">
      <c r="A2578" s="11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</row>
    <row r="2579" spans="1:19" x14ac:dyDescent="0.25">
      <c r="A2579" s="11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</row>
    <row r="2580" spans="1:19" x14ac:dyDescent="0.25">
      <c r="A2580" s="11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</row>
    <row r="2581" spans="1:19" x14ac:dyDescent="0.25">
      <c r="A2581" s="11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</row>
    <row r="2582" spans="1:19" x14ac:dyDescent="0.25">
      <c r="A2582" s="11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</row>
    <row r="2583" spans="1:19" x14ac:dyDescent="0.25">
      <c r="A2583" s="11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</row>
    <row r="2584" spans="1:19" x14ac:dyDescent="0.25">
      <c r="A2584" s="11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</row>
    <row r="2585" spans="1:19" x14ac:dyDescent="0.25">
      <c r="A2585" s="11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</row>
    <row r="2586" spans="1:19" x14ac:dyDescent="0.25">
      <c r="A2586" s="11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</row>
    <row r="2587" spans="1:19" x14ac:dyDescent="0.25">
      <c r="A2587" s="11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</row>
    <row r="2588" spans="1:19" x14ac:dyDescent="0.25">
      <c r="A2588" s="11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</row>
    <row r="2589" spans="1:19" x14ac:dyDescent="0.25">
      <c r="A2589" s="11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</row>
    <row r="2590" spans="1:19" x14ac:dyDescent="0.25">
      <c r="A2590" s="11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</row>
    <row r="2591" spans="1:19" x14ac:dyDescent="0.25">
      <c r="A2591" s="11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</row>
    <row r="2592" spans="1:19" x14ac:dyDescent="0.25">
      <c r="A2592" s="11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</row>
    <row r="2593" spans="1:19" x14ac:dyDescent="0.25">
      <c r="A2593" s="11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</row>
    <row r="2594" spans="1:19" x14ac:dyDescent="0.25">
      <c r="A2594" s="11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</row>
    <row r="2595" spans="1:19" x14ac:dyDescent="0.25">
      <c r="A2595" s="11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</row>
    <row r="2596" spans="1:19" x14ac:dyDescent="0.25">
      <c r="A2596" s="11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</row>
    <row r="2597" spans="1:19" x14ac:dyDescent="0.25">
      <c r="A2597" s="11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</row>
    <row r="2598" spans="1:19" x14ac:dyDescent="0.25">
      <c r="A2598" s="11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</row>
    <row r="2599" spans="1:19" x14ac:dyDescent="0.25">
      <c r="A2599" s="11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</row>
    <row r="2600" spans="1:19" x14ac:dyDescent="0.25">
      <c r="A2600" s="11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</row>
    <row r="2601" spans="1:19" x14ac:dyDescent="0.25">
      <c r="A2601" s="11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</row>
    <row r="2602" spans="1:19" x14ac:dyDescent="0.25">
      <c r="A2602" s="11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</row>
    <row r="2603" spans="1:19" x14ac:dyDescent="0.25">
      <c r="A2603" s="11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</row>
    <row r="2604" spans="1:19" x14ac:dyDescent="0.25">
      <c r="A2604" s="11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</row>
    <row r="2605" spans="1:19" x14ac:dyDescent="0.25">
      <c r="A2605" s="11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</row>
    <row r="2606" spans="1:19" x14ac:dyDescent="0.25">
      <c r="A2606" s="11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</row>
    <row r="2607" spans="1:19" x14ac:dyDescent="0.25">
      <c r="A2607" s="11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</row>
    <row r="2608" spans="1:19" x14ac:dyDescent="0.25">
      <c r="A2608" s="11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</row>
    <row r="2609" spans="1:19" x14ac:dyDescent="0.25">
      <c r="A2609" s="11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</row>
    <row r="2610" spans="1:19" x14ac:dyDescent="0.25">
      <c r="A2610" s="11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</row>
    <row r="2611" spans="1:19" x14ac:dyDescent="0.25">
      <c r="A2611" s="11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</row>
    <row r="2612" spans="1:19" x14ac:dyDescent="0.25">
      <c r="A2612" s="11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</row>
    <row r="2613" spans="1:19" x14ac:dyDescent="0.25">
      <c r="A2613" s="11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</row>
    <row r="2614" spans="1:19" x14ac:dyDescent="0.25">
      <c r="A2614" s="11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</row>
    <row r="2615" spans="1:19" x14ac:dyDescent="0.25">
      <c r="A2615" s="11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</row>
    <row r="2616" spans="1:19" x14ac:dyDescent="0.25">
      <c r="A2616" s="11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</row>
    <row r="2617" spans="1:19" x14ac:dyDescent="0.25">
      <c r="A2617" s="11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</row>
    <row r="2618" spans="1:19" x14ac:dyDescent="0.25">
      <c r="A2618" s="11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</row>
    <row r="2619" spans="1:19" x14ac:dyDescent="0.25">
      <c r="A2619" s="11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</row>
    <row r="2620" spans="1:19" x14ac:dyDescent="0.25">
      <c r="A2620" s="11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</row>
    <row r="2621" spans="1:19" x14ac:dyDescent="0.25">
      <c r="A2621" s="11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</row>
    <row r="2622" spans="1:19" x14ac:dyDescent="0.25">
      <c r="A2622" s="11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</row>
    <row r="2623" spans="1:19" x14ac:dyDescent="0.25">
      <c r="A2623" s="11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</row>
    <row r="2624" spans="1:19" x14ac:dyDescent="0.25">
      <c r="A2624" s="11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</row>
    <row r="2625" spans="1:19" x14ac:dyDescent="0.25">
      <c r="A2625" s="11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</row>
    <row r="2626" spans="1:19" x14ac:dyDescent="0.25">
      <c r="A2626" s="11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</row>
    <row r="2627" spans="1:19" x14ac:dyDescent="0.25">
      <c r="A2627" s="11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</row>
    <row r="2628" spans="1:19" x14ac:dyDescent="0.25">
      <c r="A2628" s="11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</row>
    <row r="2629" spans="1:19" x14ac:dyDescent="0.25">
      <c r="A2629" s="11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</row>
    <row r="2630" spans="1:19" x14ac:dyDescent="0.25">
      <c r="A2630" s="11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</row>
    <row r="2631" spans="1:19" x14ac:dyDescent="0.25">
      <c r="A2631" s="11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</row>
    <row r="2632" spans="1:19" x14ac:dyDescent="0.25">
      <c r="A2632" s="11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</row>
    <row r="2633" spans="1:19" x14ac:dyDescent="0.25">
      <c r="A2633" s="11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</row>
    <row r="2634" spans="1:19" x14ac:dyDescent="0.25">
      <c r="A2634" s="11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</row>
    <row r="2635" spans="1:19" x14ac:dyDescent="0.25">
      <c r="A2635" s="11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</row>
    <row r="2636" spans="1:19" x14ac:dyDescent="0.25">
      <c r="A2636" s="11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</row>
    <row r="2637" spans="1:19" x14ac:dyDescent="0.25">
      <c r="A2637" s="11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</row>
    <row r="2638" spans="1:19" x14ac:dyDescent="0.25">
      <c r="A2638" s="11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</row>
    <row r="2639" spans="1:19" x14ac:dyDescent="0.25">
      <c r="A2639" s="11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</row>
    <row r="2640" spans="1:19" x14ac:dyDescent="0.25">
      <c r="A2640" s="11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</row>
    <row r="2641" spans="1:19" x14ac:dyDescent="0.25">
      <c r="A2641" s="11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</row>
    <row r="2642" spans="1:19" x14ac:dyDescent="0.25">
      <c r="A2642" s="11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</row>
    <row r="2643" spans="1:19" x14ac:dyDescent="0.25">
      <c r="A2643" s="11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</row>
    <row r="2644" spans="1:19" x14ac:dyDescent="0.25">
      <c r="A2644" s="11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</row>
    <row r="2645" spans="1:19" x14ac:dyDescent="0.25">
      <c r="A2645" s="11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</row>
    <row r="2646" spans="1:19" x14ac:dyDescent="0.25">
      <c r="A2646" s="11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</row>
    <row r="2647" spans="1:19" x14ac:dyDescent="0.25">
      <c r="A2647" s="11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</row>
    <row r="2648" spans="1:19" x14ac:dyDescent="0.25">
      <c r="A2648" s="11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</row>
    <row r="2649" spans="1:19" x14ac:dyDescent="0.25">
      <c r="A2649" s="11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</row>
    <row r="2650" spans="1:19" x14ac:dyDescent="0.25">
      <c r="A2650" s="11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</row>
    <row r="2651" spans="1:19" x14ac:dyDescent="0.25">
      <c r="A2651" s="11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</row>
    <row r="2652" spans="1:19" x14ac:dyDescent="0.25">
      <c r="A2652" s="11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</row>
    <row r="2653" spans="1:19" x14ac:dyDescent="0.25">
      <c r="A2653" s="11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</row>
    <row r="2654" spans="1:19" x14ac:dyDescent="0.25">
      <c r="A2654" s="11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</row>
    <row r="2655" spans="1:19" x14ac:dyDescent="0.25">
      <c r="A2655" s="11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</row>
    <row r="2656" spans="1:19" x14ac:dyDescent="0.25">
      <c r="A2656" s="11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</row>
    <row r="2657" spans="1:19" x14ac:dyDescent="0.25">
      <c r="A2657" s="11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</row>
    <row r="2658" spans="1:19" x14ac:dyDescent="0.25">
      <c r="A2658" s="11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</row>
    <row r="2659" spans="1:19" x14ac:dyDescent="0.25">
      <c r="A2659" s="11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</row>
    <row r="2660" spans="1:19" x14ac:dyDescent="0.25">
      <c r="A2660" s="11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</row>
    <row r="2661" spans="1:19" x14ac:dyDescent="0.25">
      <c r="A2661" s="11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</row>
    <row r="2662" spans="1:19" x14ac:dyDescent="0.25">
      <c r="A2662" s="11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</row>
    <row r="2663" spans="1:19" x14ac:dyDescent="0.25">
      <c r="A2663" s="11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</row>
    <row r="2664" spans="1:19" x14ac:dyDescent="0.25">
      <c r="A2664" s="11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</row>
    <row r="2665" spans="1:19" x14ac:dyDescent="0.25">
      <c r="A2665" s="11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</row>
    <row r="2666" spans="1:19" x14ac:dyDescent="0.25">
      <c r="A2666" s="11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</row>
    <row r="2667" spans="1:19" x14ac:dyDescent="0.25">
      <c r="A2667" s="11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</row>
    <row r="2668" spans="1:19" x14ac:dyDescent="0.25">
      <c r="A2668" s="11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</row>
    <row r="2669" spans="1:19" x14ac:dyDescent="0.25">
      <c r="A2669" s="11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</row>
    <row r="2670" spans="1:19" x14ac:dyDescent="0.25">
      <c r="A2670" s="11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</row>
    <row r="2671" spans="1:19" x14ac:dyDescent="0.25">
      <c r="A2671" s="11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</row>
    <row r="2672" spans="1:19" x14ac:dyDescent="0.25">
      <c r="A2672" s="11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</row>
    <row r="2673" spans="1:19" x14ac:dyDescent="0.25">
      <c r="A2673" s="11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</row>
    <row r="2674" spans="1:19" x14ac:dyDescent="0.25">
      <c r="A2674" s="11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</row>
    <row r="2675" spans="1:19" x14ac:dyDescent="0.25">
      <c r="A2675" s="11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</row>
    <row r="2676" spans="1:19" x14ac:dyDescent="0.25">
      <c r="A2676" s="11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</row>
    <row r="2677" spans="1:19" x14ac:dyDescent="0.25">
      <c r="A2677" s="11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</row>
    <row r="2678" spans="1:19" x14ac:dyDescent="0.25">
      <c r="A2678" s="11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</row>
    <row r="2679" spans="1:19" x14ac:dyDescent="0.25">
      <c r="A2679" s="11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</row>
    <row r="2680" spans="1:19" x14ac:dyDescent="0.25">
      <c r="A2680" s="11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</row>
    <row r="2681" spans="1:19" x14ac:dyDescent="0.25">
      <c r="A2681" s="11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</row>
    <row r="2682" spans="1:19" x14ac:dyDescent="0.25">
      <c r="A2682" s="11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</row>
    <row r="2683" spans="1:19" x14ac:dyDescent="0.25">
      <c r="A2683" s="11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</row>
    <row r="2684" spans="1:19" x14ac:dyDescent="0.25">
      <c r="A2684" s="11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</row>
    <row r="2685" spans="1:19" x14ac:dyDescent="0.25">
      <c r="A2685" s="11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</row>
    <row r="2686" spans="1:19" x14ac:dyDescent="0.25">
      <c r="A2686" s="11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</row>
    <row r="2687" spans="1:19" x14ac:dyDescent="0.25">
      <c r="A2687" s="11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</row>
    <row r="2688" spans="1:19" x14ac:dyDescent="0.25">
      <c r="A2688" s="11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</row>
    <row r="2689" spans="1:19" x14ac:dyDescent="0.25">
      <c r="A2689" s="11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</row>
    <row r="2690" spans="1:19" x14ac:dyDescent="0.25">
      <c r="A2690" s="11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</row>
    <row r="2691" spans="1:19" x14ac:dyDescent="0.25">
      <c r="A2691" s="11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</row>
    <row r="2692" spans="1:19" x14ac:dyDescent="0.25">
      <c r="A2692" s="11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</row>
    <row r="2693" spans="1:19" x14ac:dyDescent="0.25">
      <c r="A2693" s="11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</row>
    <row r="2694" spans="1:19" x14ac:dyDescent="0.25">
      <c r="A2694" s="11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</row>
    <row r="2695" spans="1:19" x14ac:dyDescent="0.25">
      <c r="A2695" s="11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</row>
    <row r="2696" spans="1:19" x14ac:dyDescent="0.25">
      <c r="A2696" s="11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</row>
    <row r="2697" spans="1:19" x14ac:dyDescent="0.25">
      <c r="A2697" s="11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</row>
    <row r="2698" spans="1:19" x14ac:dyDescent="0.25">
      <c r="A2698" s="11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</row>
    <row r="2699" spans="1:19" x14ac:dyDescent="0.25">
      <c r="A2699" s="11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</row>
    <row r="2700" spans="1:19" x14ac:dyDescent="0.25">
      <c r="A2700" s="11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</row>
    <row r="2701" spans="1:19" x14ac:dyDescent="0.25">
      <c r="A2701" s="11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</row>
    <row r="2702" spans="1:19" x14ac:dyDescent="0.25">
      <c r="A2702" s="11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</row>
    <row r="2703" spans="1:19" x14ac:dyDescent="0.25">
      <c r="A2703" s="11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</row>
    <row r="2704" spans="1:19" x14ac:dyDescent="0.25">
      <c r="A2704" s="11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</row>
    <row r="2705" spans="1:19" x14ac:dyDescent="0.25">
      <c r="A2705" s="11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</row>
    <row r="2706" spans="1:19" x14ac:dyDescent="0.25">
      <c r="A2706" s="11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</row>
    <row r="2707" spans="1:19" x14ac:dyDescent="0.25">
      <c r="A2707" s="11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</row>
    <row r="2708" spans="1:19" x14ac:dyDescent="0.25">
      <c r="A2708" s="11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</row>
    <row r="2709" spans="1:19" x14ac:dyDescent="0.25">
      <c r="A2709" s="11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</row>
    <row r="2710" spans="1:19" x14ac:dyDescent="0.25">
      <c r="A2710" s="11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</row>
    <row r="2711" spans="1:19" x14ac:dyDescent="0.25">
      <c r="A2711" s="11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</row>
    <row r="2712" spans="1:19" x14ac:dyDescent="0.25">
      <c r="A2712" s="11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</row>
    <row r="2713" spans="1:19" x14ac:dyDescent="0.25">
      <c r="A2713" s="11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</row>
    <row r="2714" spans="1:19" x14ac:dyDescent="0.25">
      <c r="A2714" s="11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</row>
    <row r="2715" spans="1:19" x14ac:dyDescent="0.25">
      <c r="A2715" s="11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</row>
    <row r="2716" spans="1:19" x14ac:dyDescent="0.25">
      <c r="A2716" s="11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</row>
    <row r="2717" spans="1:19" x14ac:dyDescent="0.25">
      <c r="A2717" s="11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</row>
    <row r="2718" spans="1:19" x14ac:dyDescent="0.25">
      <c r="A2718" s="11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</row>
    <row r="2719" spans="1:19" x14ac:dyDescent="0.25">
      <c r="A2719" s="11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</row>
    <row r="2720" spans="1:19" x14ac:dyDescent="0.25">
      <c r="A2720" s="11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</row>
    <row r="2721" spans="1:19" x14ac:dyDescent="0.25">
      <c r="A2721" s="11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</row>
    <row r="2722" spans="1:19" x14ac:dyDescent="0.25">
      <c r="A2722" s="11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</row>
    <row r="2723" spans="1:19" x14ac:dyDescent="0.25">
      <c r="A2723" s="11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</row>
    <row r="2724" spans="1:19" x14ac:dyDescent="0.25">
      <c r="A2724" s="11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</row>
    <row r="2725" spans="1:19" x14ac:dyDescent="0.25">
      <c r="A2725" s="11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</row>
    <row r="2726" spans="1:19" x14ac:dyDescent="0.25">
      <c r="A2726" s="11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</row>
    <row r="2727" spans="1:19" x14ac:dyDescent="0.25">
      <c r="A2727" s="11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</row>
    <row r="2728" spans="1:19" x14ac:dyDescent="0.25">
      <c r="A2728" s="11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</row>
    <row r="2729" spans="1:19" x14ac:dyDescent="0.25">
      <c r="A2729" s="11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</row>
    <row r="2730" spans="1:19" x14ac:dyDescent="0.25">
      <c r="A2730" s="11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</row>
    <row r="2731" spans="1:19" x14ac:dyDescent="0.25">
      <c r="A2731" s="11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</row>
    <row r="2732" spans="1:19" x14ac:dyDescent="0.25">
      <c r="A2732" s="11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</row>
    <row r="2733" spans="1:19" x14ac:dyDescent="0.25">
      <c r="A2733" s="11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</row>
    <row r="2734" spans="1:19" x14ac:dyDescent="0.25">
      <c r="A2734" s="11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</row>
    <row r="2735" spans="1:19" x14ac:dyDescent="0.25">
      <c r="A2735" s="11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</row>
    <row r="2736" spans="1:19" x14ac:dyDescent="0.25">
      <c r="A2736" s="11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</row>
    <row r="2737" spans="1:19" x14ac:dyDescent="0.25">
      <c r="A2737" s="11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</row>
    <row r="2738" spans="1:19" x14ac:dyDescent="0.25">
      <c r="A2738" s="11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</row>
    <row r="2739" spans="1:19" x14ac:dyDescent="0.25">
      <c r="A2739" s="11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</row>
    <row r="2740" spans="1:19" x14ac:dyDescent="0.25">
      <c r="A2740" s="11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</row>
    <row r="2741" spans="1:19" x14ac:dyDescent="0.25">
      <c r="A2741" s="11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</row>
    <row r="2742" spans="1:19" x14ac:dyDescent="0.25">
      <c r="A2742" s="11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</row>
    <row r="2743" spans="1:19" x14ac:dyDescent="0.25">
      <c r="A2743" s="11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</row>
    <row r="2744" spans="1:19" x14ac:dyDescent="0.25">
      <c r="A2744" s="11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</row>
    <row r="2745" spans="1:19" x14ac:dyDescent="0.25">
      <c r="A2745" s="11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</row>
    <row r="2746" spans="1:19" x14ac:dyDescent="0.25">
      <c r="A2746" s="11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</row>
    <row r="2747" spans="1:19" x14ac:dyDescent="0.25">
      <c r="A2747" s="11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</row>
    <row r="2748" spans="1:19" x14ac:dyDescent="0.25">
      <c r="A2748" s="11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</row>
    <row r="2749" spans="1:19" x14ac:dyDescent="0.25">
      <c r="A2749" s="11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</row>
    <row r="2750" spans="1:19" x14ac:dyDescent="0.25">
      <c r="A2750" s="11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</row>
    <row r="2751" spans="1:19" x14ac:dyDescent="0.25">
      <c r="A2751" s="11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</row>
    <row r="2752" spans="1:19" x14ac:dyDescent="0.25">
      <c r="A2752" s="11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</row>
    <row r="2753" spans="1:19" x14ac:dyDescent="0.25">
      <c r="A2753" s="11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</row>
    <row r="2754" spans="1:19" x14ac:dyDescent="0.25">
      <c r="A2754" s="11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</row>
    <row r="2755" spans="1:19" x14ac:dyDescent="0.25">
      <c r="A2755" s="11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</row>
    <row r="2756" spans="1:19" x14ac:dyDescent="0.25">
      <c r="A2756" s="11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</row>
    <row r="2757" spans="1:19" x14ac:dyDescent="0.25">
      <c r="A2757" s="11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</row>
    <row r="2758" spans="1:19" x14ac:dyDescent="0.25">
      <c r="A2758" s="11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</row>
    <row r="2759" spans="1:19" x14ac:dyDescent="0.25">
      <c r="A2759" s="11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</row>
    <row r="2760" spans="1:19" x14ac:dyDescent="0.25">
      <c r="A2760" s="11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</row>
    <row r="2761" spans="1:19" x14ac:dyDescent="0.25">
      <c r="A2761" s="11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</row>
    <row r="2762" spans="1:19" x14ac:dyDescent="0.25">
      <c r="A2762" s="11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</row>
    <row r="2763" spans="1:19" x14ac:dyDescent="0.25">
      <c r="A2763" s="11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</row>
    <row r="2764" spans="1:19" x14ac:dyDescent="0.25">
      <c r="A2764" s="11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</row>
    <row r="2765" spans="1:19" x14ac:dyDescent="0.25">
      <c r="A2765" s="11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</row>
    <row r="2766" spans="1:19" x14ac:dyDescent="0.25">
      <c r="A2766" s="11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</row>
    <row r="2767" spans="1:19" x14ac:dyDescent="0.25">
      <c r="A2767" s="11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</row>
    <row r="2768" spans="1:19" x14ac:dyDescent="0.25">
      <c r="A2768" s="11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</row>
    <row r="2769" spans="1:19" x14ac:dyDescent="0.25">
      <c r="A2769" s="11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</row>
    <row r="2770" spans="1:19" x14ac:dyDescent="0.25">
      <c r="A2770" s="11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</row>
    <row r="2771" spans="1:19" x14ac:dyDescent="0.25">
      <c r="A2771" s="11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</row>
    <row r="2772" spans="1:19" x14ac:dyDescent="0.25">
      <c r="A2772" s="11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</row>
    <row r="2773" spans="1:19" x14ac:dyDescent="0.25">
      <c r="A2773" s="11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</row>
    <row r="2774" spans="1:19" x14ac:dyDescent="0.25">
      <c r="A2774" s="11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</row>
    <row r="2775" spans="1:19" x14ac:dyDescent="0.25">
      <c r="A2775" s="11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</row>
    <row r="2776" spans="1:19" x14ac:dyDescent="0.25">
      <c r="A2776" s="11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</row>
    <row r="2777" spans="1:19" x14ac:dyDescent="0.25">
      <c r="A2777" s="11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</row>
    <row r="2778" spans="1:19" x14ac:dyDescent="0.25">
      <c r="A2778" s="11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</row>
    <row r="2779" spans="1:19" x14ac:dyDescent="0.25">
      <c r="A2779" s="11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</row>
    <row r="2780" spans="1:19" x14ac:dyDescent="0.25">
      <c r="A2780" s="11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</row>
    <row r="2781" spans="1:19" x14ac:dyDescent="0.25">
      <c r="A2781" s="11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</row>
    <row r="2782" spans="1:19" x14ac:dyDescent="0.25">
      <c r="A2782" s="11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</row>
    <row r="2783" spans="1:19" x14ac:dyDescent="0.25">
      <c r="A2783" s="11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</row>
    <row r="2784" spans="1:19" x14ac:dyDescent="0.25">
      <c r="A2784" s="11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</row>
    <row r="2785" spans="1:19" x14ac:dyDescent="0.25">
      <c r="A2785" s="11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</row>
    <row r="2786" spans="1:19" x14ac:dyDescent="0.25">
      <c r="A2786" s="11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</row>
    <row r="2787" spans="1:19" x14ac:dyDescent="0.25">
      <c r="A2787" s="11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</row>
    <row r="2788" spans="1:19" x14ac:dyDescent="0.25">
      <c r="A2788" s="11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</row>
    <row r="2789" spans="1:19" x14ac:dyDescent="0.25">
      <c r="A2789" s="11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</row>
    <row r="2790" spans="1:19" x14ac:dyDescent="0.25">
      <c r="A2790" s="11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</row>
    <row r="2791" spans="1:19" x14ac:dyDescent="0.25">
      <c r="A2791" s="11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</row>
    <row r="2792" spans="1:19" x14ac:dyDescent="0.25">
      <c r="A2792" s="11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</row>
    <row r="2793" spans="1:19" x14ac:dyDescent="0.25">
      <c r="A2793" s="11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</row>
    <row r="2794" spans="1:19" x14ac:dyDescent="0.25">
      <c r="A2794" s="11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</row>
    <row r="2795" spans="1:19" x14ac:dyDescent="0.25">
      <c r="A2795" s="11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</row>
    <row r="2796" spans="1:19" x14ac:dyDescent="0.25">
      <c r="A2796" s="11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</row>
    <row r="2797" spans="1:19" x14ac:dyDescent="0.25">
      <c r="A2797" s="11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</row>
    <row r="2798" spans="1:19" x14ac:dyDescent="0.25">
      <c r="A2798" s="11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</row>
    <row r="2799" spans="1:19" x14ac:dyDescent="0.25">
      <c r="A2799" s="11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</row>
    <row r="2800" spans="1:19" x14ac:dyDescent="0.25">
      <c r="A2800" s="11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</row>
    <row r="2801" spans="1:19" x14ac:dyDescent="0.25">
      <c r="A2801" s="11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</row>
    <row r="2802" spans="1:19" x14ac:dyDescent="0.25">
      <c r="A2802" s="11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</row>
    <row r="2803" spans="1:19" x14ac:dyDescent="0.25">
      <c r="A2803" s="11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</row>
    <row r="2804" spans="1:19" x14ac:dyDescent="0.25">
      <c r="A2804" s="11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</row>
    <row r="2805" spans="1:19" x14ac:dyDescent="0.25">
      <c r="A2805" s="11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</row>
    <row r="2806" spans="1:19" x14ac:dyDescent="0.25">
      <c r="A2806" s="11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</row>
    <row r="2807" spans="1:19" x14ac:dyDescent="0.25">
      <c r="A2807" s="11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</row>
    <row r="2808" spans="1:19" x14ac:dyDescent="0.25">
      <c r="A2808" s="11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</row>
    <row r="2809" spans="1:19" x14ac:dyDescent="0.25">
      <c r="A2809" s="11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</row>
    <row r="2810" spans="1:19" x14ac:dyDescent="0.25">
      <c r="A2810" s="11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</row>
    <row r="2811" spans="1:19" x14ac:dyDescent="0.25">
      <c r="A2811" s="11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</row>
    <row r="2812" spans="1:19" x14ac:dyDescent="0.25">
      <c r="A2812" s="11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</row>
    <row r="2813" spans="1:19" x14ac:dyDescent="0.25">
      <c r="A2813" s="11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</row>
    <row r="2814" spans="1:19" x14ac:dyDescent="0.25">
      <c r="A2814" s="11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</row>
    <row r="2815" spans="1:19" x14ac:dyDescent="0.25">
      <c r="A2815" s="11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</row>
    <row r="2816" spans="1:19" x14ac:dyDescent="0.25">
      <c r="A2816" s="11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</row>
    <row r="2817" spans="1:19" x14ac:dyDescent="0.25">
      <c r="A2817" s="11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</row>
    <row r="2818" spans="1:19" x14ac:dyDescent="0.25">
      <c r="A2818" s="11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</row>
    <row r="2819" spans="1:19" x14ac:dyDescent="0.25">
      <c r="A2819" s="11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</row>
    <row r="2820" spans="1:19" x14ac:dyDescent="0.25">
      <c r="A2820" s="11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</row>
    <row r="2821" spans="1:19" x14ac:dyDescent="0.25">
      <c r="A2821" s="11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</row>
    <row r="2822" spans="1:19" x14ac:dyDescent="0.25">
      <c r="A2822" s="11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</row>
    <row r="2823" spans="1:19" x14ac:dyDescent="0.25">
      <c r="A2823" s="11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</row>
    <row r="2824" spans="1:19" x14ac:dyDescent="0.25">
      <c r="A2824" s="11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</row>
    <row r="2825" spans="1:19" x14ac:dyDescent="0.25">
      <c r="A2825" s="11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</row>
    <row r="2826" spans="1:19" x14ac:dyDescent="0.25">
      <c r="A2826" s="11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</row>
    <row r="2827" spans="1:19" x14ac:dyDescent="0.25">
      <c r="A2827" s="11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</row>
    <row r="2828" spans="1:19" x14ac:dyDescent="0.25">
      <c r="A2828" s="11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</row>
    <row r="2829" spans="1:19" x14ac:dyDescent="0.25">
      <c r="A2829" s="11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</row>
    <row r="2830" spans="1:19" x14ac:dyDescent="0.25">
      <c r="A2830" s="11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</row>
    <row r="2831" spans="1:19" x14ac:dyDescent="0.25">
      <c r="A2831" s="11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</row>
    <row r="2832" spans="1:19" x14ac:dyDescent="0.25">
      <c r="A2832" s="11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</row>
    <row r="2833" spans="1:19" x14ac:dyDescent="0.25">
      <c r="A2833" s="11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</row>
    <row r="2834" spans="1:19" x14ac:dyDescent="0.25">
      <c r="A2834" s="11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</row>
    <row r="2835" spans="1:19" x14ac:dyDescent="0.25">
      <c r="A2835" s="11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</row>
    <row r="2836" spans="1:19" x14ac:dyDescent="0.25">
      <c r="A2836" s="11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</row>
    <row r="2837" spans="1:19" x14ac:dyDescent="0.25">
      <c r="A2837" s="11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</row>
    <row r="2838" spans="1:19" x14ac:dyDescent="0.25">
      <c r="A2838" s="11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</row>
    <row r="2839" spans="1:19" x14ac:dyDescent="0.25">
      <c r="A2839" s="11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</row>
    <row r="2840" spans="1:19" x14ac:dyDescent="0.25">
      <c r="A2840" s="11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</row>
    <row r="2841" spans="1:19" x14ac:dyDescent="0.25">
      <c r="A2841" s="11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</row>
    <row r="2842" spans="1:19" x14ac:dyDescent="0.25">
      <c r="A2842" s="11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</row>
    <row r="2843" spans="1:19" x14ac:dyDescent="0.25">
      <c r="A2843" s="11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</row>
    <row r="2844" spans="1:19" x14ac:dyDescent="0.25">
      <c r="A2844" s="11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</row>
    <row r="2845" spans="1:19" x14ac:dyDescent="0.25">
      <c r="A2845" s="11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</row>
    <row r="2846" spans="1:19" x14ac:dyDescent="0.25">
      <c r="A2846" s="11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</row>
    <row r="2847" spans="1:19" x14ac:dyDescent="0.25">
      <c r="A2847" s="11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</row>
    <row r="2848" spans="1:19" x14ac:dyDescent="0.25">
      <c r="A2848" s="11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</row>
    <row r="2849" spans="1:19" x14ac:dyDescent="0.25">
      <c r="A2849" s="11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</row>
    <row r="2850" spans="1:19" x14ac:dyDescent="0.25">
      <c r="A2850" s="11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</row>
    <row r="2851" spans="1:19" x14ac:dyDescent="0.25">
      <c r="A2851" s="11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</row>
    <row r="2852" spans="1:19" x14ac:dyDescent="0.25">
      <c r="A2852" s="11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</row>
    <row r="2853" spans="1:19" x14ac:dyDescent="0.25">
      <c r="A2853" s="11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</row>
    <row r="2854" spans="1:19" x14ac:dyDescent="0.25">
      <c r="A2854" s="11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</row>
    <row r="2855" spans="1:19" x14ac:dyDescent="0.25">
      <c r="A2855" s="11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</row>
    <row r="2856" spans="1:19" x14ac:dyDescent="0.25">
      <c r="A2856" s="11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</row>
    <row r="2857" spans="1:19" x14ac:dyDescent="0.25">
      <c r="A2857" s="11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</row>
    <row r="2858" spans="1:19" x14ac:dyDescent="0.25">
      <c r="A2858" s="11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</row>
    <row r="2859" spans="1:19" x14ac:dyDescent="0.25">
      <c r="A2859" s="11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</row>
    <row r="2860" spans="1:19" x14ac:dyDescent="0.25">
      <c r="A2860" s="11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</row>
    <row r="2861" spans="1:19" x14ac:dyDescent="0.25">
      <c r="A2861" s="11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</row>
    <row r="2862" spans="1:19" x14ac:dyDescent="0.25">
      <c r="A2862" s="11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</row>
    <row r="2863" spans="1:19" x14ac:dyDescent="0.25">
      <c r="A2863" s="11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</row>
    <row r="2864" spans="1:19" x14ac:dyDescent="0.25">
      <c r="A2864" s="11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</row>
    <row r="2865" spans="1:19" x14ac:dyDescent="0.25">
      <c r="A2865" s="11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</row>
    <row r="2866" spans="1:19" x14ac:dyDescent="0.25">
      <c r="A2866" s="11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</row>
    <row r="2867" spans="1:19" x14ac:dyDescent="0.25">
      <c r="A2867" s="11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</row>
    <row r="2868" spans="1:19" x14ac:dyDescent="0.25">
      <c r="A2868" s="11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</row>
    <row r="2869" spans="1:19" x14ac:dyDescent="0.25">
      <c r="A2869" s="11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</row>
    <row r="2870" spans="1:19" x14ac:dyDescent="0.25">
      <c r="A2870" s="11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</row>
    <row r="2871" spans="1:19" x14ac:dyDescent="0.25">
      <c r="A2871" s="11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</row>
    <row r="2872" spans="1:19" x14ac:dyDescent="0.25">
      <c r="A2872" s="11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</row>
    <row r="2873" spans="1:19" x14ac:dyDescent="0.25">
      <c r="A2873" s="11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</row>
    <row r="2874" spans="1:19" x14ac:dyDescent="0.25">
      <c r="A2874" s="11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</row>
    <row r="2875" spans="1:19" x14ac:dyDescent="0.25">
      <c r="A2875" s="11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</row>
    <row r="2876" spans="1:19" x14ac:dyDescent="0.25">
      <c r="A2876" s="11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</row>
    <row r="2877" spans="1:19" x14ac:dyDescent="0.25">
      <c r="A2877" s="11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</row>
    <row r="2878" spans="1:19" x14ac:dyDescent="0.25">
      <c r="A2878" s="11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</row>
    <row r="2879" spans="1:19" x14ac:dyDescent="0.25">
      <c r="A2879" s="11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</row>
    <row r="2880" spans="1:19" x14ac:dyDescent="0.25">
      <c r="A2880" s="11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</row>
    <row r="2881" spans="1:19" x14ac:dyDescent="0.25">
      <c r="A2881" s="11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</row>
    <row r="2882" spans="1:19" x14ac:dyDescent="0.25">
      <c r="A2882" s="11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</row>
    <row r="2883" spans="1:19" x14ac:dyDescent="0.25">
      <c r="A2883" s="11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</row>
    <row r="2884" spans="1:19" x14ac:dyDescent="0.25">
      <c r="A2884" s="11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</row>
    <row r="2885" spans="1:19" x14ac:dyDescent="0.25">
      <c r="A2885" s="11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</row>
    <row r="2886" spans="1:19" x14ac:dyDescent="0.25">
      <c r="A2886" s="11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</row>
    <row r="2887" spans="1:19" x14ac:dyDescent="0.25">
      <c r="A2887" s="11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</row>
    <row r="2888" spans="1:19" x14ac:dyDescent="0.25">
      <c r="A2888" s="11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</row>
    <row r="2889" spans="1:19" x14ac:dyDescent="0.25">
      <c r="A2889" s="11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</row>
    <row r="2890" spans="1:19" x14ac:dyDescent="0.25">
      <c r="A2890" s="11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</row>
    <row r="2891" spans="1:19" x14ac:dyDescent="0.25">
      <c r="A2891" s="11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</row>
    <row r="2892" spans="1:19" x14ac:dyDescent="0.25">
      <c r="A2892" s="11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</row>
    <row r="2893" spans="1:19" x14ac:dyDescent="0.25">
      <c r="A2893" s="11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</row>
    <row r="2894" spans="1:19" x14ac:dyDescent="0.25">
      <c r="A2894" s="11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</row>
    <row r="2895" spans="1:19" x14ac:dyDescent="0.25">
      <c r="A2895" s="11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</row>
    <row r="2896" spans="1:19" x14ac:dyDescent="0.25">
      <c r="A2896" s="11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</row>
    <row r="2897" spans="1:19" x14ac:dyDescent="0.25">
      <c r="A2897" s="11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</row>
    <row r="2898" spans="1:19" x14ac:dyDescent="0.25">
      <c r="A2898" s="11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</row>
    <row r="2899" spans="1:19" x14ac:dyDescent="0.25">
      <c r="A2899" s="11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</row>
    <row r="2900" spans="1:19" x14ac:dyDescent="0.25">
      <c r="A2900" s="11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</row>
    <row r="2901" spans="1:19" x14ac:dyDescent="0.25">
      <c r="A2901" s="11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</row>
    <row r="2902" spans="1:19" x14ac:dyDescent="0.25">
      <c r="A2902" s="11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</row>
    <row r="2903" spans="1:19" x14ac:dyDescent="0.25">
      <c r="A2903" s="11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</row>
    <row r="2904" spans="1:19" x14ac:dyDescent="0.25">
      <c r="A2904" s="11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</row>
    <row r="2905" spans="1:19" x14ac:dyDescent="0.25">
      <c r="A2905" s="11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</row>
    <row r="2906" spans="1:19" x14ac:dyDescent="0.25">
      <c r="A2906" s="11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</row>
    <row r="2907" spans="1:19" x14ac:dyDescent="0.25">
      <c r="A2907" s="11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</row>
    <row r="2908" spans="1:19" x14ac:dyDescent="0.25">
      <c r="A2908" s="11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</row>
    <row r="2909" spans="1:19" x14ac:dyDescent="0.25">
      <c r="A2909" s="11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</row>
    <row r="2910" spans="1:19" x14ac:dyDescent="0.25">
      <c r="A2910" s="11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</row>
    <row r="2911" spans="1:19" x14ac:dyDescent="0.25">
      <c r="A2911" s="11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</row>
    <row r="2912" spans="1:19" x14ac:dyDescent="0.25">
      <c r="A2912" s="11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</row>
    <row r="2913" spans="1:19" x14ac:dyDescent="0.25">
      <c r="A2913" s="11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</row>
    <row r="2914" spans="1:19" x14ac:dyDescent="0.25">
      <c r="A2914" s="11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</row>
    <row r="2915" spans="1:19" x14ac:dyDescent="0.25">
      <c r="A2915" s="11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</row>
    <row r="2916" spans="1:19" x14ac:dyDescent="0.25">
      <c r="A2916" s="11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</row>
    <row r="2917" spans="1:19" x14ac:dyDescent="0.25">
      <c r="A2917" s="11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</row>
    <row r="2918" spans="1:19" x14ac:dyDescent="0.25">
      <c r="A2918" s="11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</row>
    <row r="2919" spans="1:19" x14ac:dyDescent="0.25">
      <c r="A2919" s="11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</row>
    <row r="2920" spans="1:19" x14ac:dyDescent="0.25">
      <c r="A2920" s="11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</row>
    <row r="2921" spans="1:19" x14ac:dyDescent="0.25">
      <c r="A2921" s="11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</row>
    <row r="2922" spans="1:19" x14ac:dyDescent="0.25">
      <c r="A2922" s="11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</row>
    <row r="2923" spans="1:19" x14ac:dyDescent="0.25">
      <c r="A2923" s="11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</row>
    <row r="2924" spans="1:19" x14ac:dyDescent="0.25">
      <c r="A2924" s="11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</row>
    <row r="2925" spans="1:19" x14ac:dyDescent="0.25">
      <c r="A2925" s="11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</row>
    <row r="2926" spans="1:19" x14ac:dyDescent="0.25">
      <c r="A2926" s="11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</row>
    <row r="2927" spans="1:19" x14ac:dyDescent="0.25">
      <c r="A2927" s="11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</row>
    <row r="2928" spans="1:19" x14ac:dyDescent="0.25">
      <c r="A2928" s="11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</row>
    <row r="2929" spans="1:19" x14ac:dyDescent="0.25">
      <c r="A2929" s="11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</row>
    <row r="2930" spans="1:19" x14ac:dyDescent="0.25">
      <c r="A2930" s="11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</row>
    <row r="2931" spans="1:19" x14ac:dyDescent="0.25">
      <c r="A2931" s="11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</row>
    <row r="2932" spans="1:19" x14ac:dyDescent="0.25">
      <c r="A2932" s="11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</row>
    <row r="2933" spans="1:19" x14ac:dyDescent="0.25">
      <c r="A2933" s="11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</row>
    <row r="2934" spans="1:19" x14ac:dyDescent="0.25">
      <c r="A2934" s="11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</row>
    <row r="2935" spans="1:19" x14ac:dyDescent="0.25">
      <c r="A2935" s="11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</row>
    <row r="2936" spans="1:19" x14ac:dyDescent="0.25">
      <c r="A2936" s="11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</row>
    <row r="2937" spans="1:19" x14ac:dyDescent="0.25">
      <c r="A2937" s="11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</row>
    <row r="2938" spans="1:19" x14ac:dyDescent="0.25">
      <c r="A2938" s="11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</row>
    <row r="2939" spans="1:19" x14ac:dyDescent="0.25">
      <c r="A2939" s="11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</row>
    <row r="2940" spans="1:19" x14ac:dyDescent="0.25">
      <c r="A2940" s="11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</row>
    <row r="2941" spans="1:19" x14ac:dyDescent="0.25">
      <c r="A2941" s="11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</row>
    <row r="2942" spans="1:19" x14ac:dyDescent="0.25">
      <c r="A2942" s="11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</row>
    <row r="2943" spans="1:19" x14ac:dyDescent="0.25">
      <c r="A2943" s="11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</row>
    <row r="2944" spans="1:19" x14ac:dyDescent="0.25">
      <c r="A2944" s="11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</row>
    <row r="2945" spans="1:19" x14ac:dyDescent="0.25">
      <c r="A2945" s="11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</row>
    <row r="2946" spans="1:19" x14ac:dyDescent="0.25">
      <c r="A2946" s="11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</row>
    <row r="2947" spans="1:19" x14ac:dyDescent="0.25">
      <c r="A2947" s="11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</row>
    <row r="2948" spans="1:19" x14ac:dyDescent="0.25">
      <c r="A2948" s="11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</row>
    <row r="2949" spans="1:19" x14ac:dyDescent="0.25">
      <c r="A2949" s="11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</row>
    <row r="2950" spans="1:19" x14ac:dyDescent="0.25">
      <c r="A2950" s="11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</row>
    <row r="2951" spans="1:19" x14ac:dyDescent="0.25">
      <c r="A2951" s="11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</row>
    <row r="2952" spans="1:19" x14ac:dyDescent="0.25">
      <c r="A2952" s="11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</row>
    <row r="2953" spans="1:19" x14ac:dyDescent="0.25">
      <c r="A2953" s="11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</row>
    <row r="2954" spans="1:19" x14ac:dyDescent="0.25">
      <c r="A2954" s="11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</row>
    <row r="2955" spans="1:19" x14ac:dyDescent="0.25">
      <c r="A2955" s="11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</row>
    <row r="2956" spans="1:19" x14ac:dyDescent="0.25">
      <c r="A2956" s="11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</row>
    <row r="2957" spans="1:19" x14ac:dyDescent="0.25">
      <c r="A2957" s="11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</row>
    <row r="2958" spans="1:19" x14ac:dyDescent="0.25">
      <c r="A2958" s="11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</row>
    <row r="2959" spans="1:19" x14ac:dyDescent="0.25">
      <c r="A2959" s="11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</row>
    <row r="2960" spans="1:19" x14ac:dyDescent="0.25">
      <c r="A2960" s="11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</row>
    <row r="2961" spans="1:19" x14ac:dyDescent="0.25">
      <c r="A2961" s="11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</row>
    <row r="2962" spans="1:19" x14ac:dyDescent="0.25">
      <c r="A2962" s="11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</row>
    <row r="2963" spans="1:19" x14ac:dyDescent="0.25">
      <c r="A2963" s="11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</row>
    <row r="2964" spans="1:19" x14ac:dyDescent="0.25">
      <c r="A2964" s="11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</row>
    <row r="2965" spans="1:19" x14ac:dyDescent="0.25">
      <c r="A2965" s="11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</row>
    <row r="2966" spans="1:19" x14ac:dyDescent="0.25">
      <c r="A2966" s="11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</row>
    <row r="2967" spans="1:19" x14ac:dyDescent="0.25">
      <c r="A2967" s="11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</row>
    <row r="2968" spans="1:19" x14ac:dyDescent="0.25">
      <c r="A2968" s="11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</row>
    <row r="2969" spans="1:19" x14ac:dyDescent="0.25">
      <c r="A2969" s="11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</row>
    <row r="2970" spans="1:19" x14ac:dyDescent="0.25">
      <c r="A2970" s="11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</row>
    <row r="2971" spans="1:19" x14ac:dyDescent="0.25">
      <c r="A2971" s="11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</row>
    <row r="2972" spans="1:19" x14ac:dyDescent="0.25">
      <c r="A2972" s="11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</row>
    <row r="2973" spans="1:19" x14ac:dyDescent="0.25">
      <c r="A2973" s="11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</row>
    <row r="2974" spans="1:19" x14ac:dyDescent="0.25">
      <c r="A2974" s="11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</row>
    <row r="2975" spans="1:19" x14ac:dyDescent="0.25">
      <c r="A2975" s="11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</row>
    <row r="2976" spans="1:19" x14ac:dyDescent="0.25">
      <c r="A2976" s="11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</row>
    <row r="2977" spans="1:19" x14ac:dyDescent="0.25">
      <c r="A2977" s="11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</row>
    <row r="2978" spans="1:19" x14ac:dyDescent="0.25">
      <c r="A2978" s="11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</row>
    <row r="2979" spans="1:19" x14ac:dyDescent="0.25">
      <c r="A2979" s="11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</row>
    <row r="2980" spans="1:19" x14ac:dyDescent="0.25">
      <c r="A2980" s="11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</row>
    <row r="2981" spans="1:19" x14ac:dyDescent="0.25">
      <c r="A2981" s="11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</row>
    <row r="2982" spans="1:19" x14ac:dyDescent="0.25">
      <c r="A2982" s="11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</row>
    <row r="2983" spans="1:19" x14ac:dyDescent="0.25">
      <c r="A2983" s="11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</row>
    <row r="2984" spans="1:19" x14ac:dyDescent="0.25">
      <c r="A2984" s="11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</row>
    <row r="2985" spans="1:19" x14ac:dyDescent="0.25">
      <c r="A2985" s="11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</row>
    <row r="2986" spans="1:19" x14ac:dyDescent="0.25">
      <c r="A2986" s="11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</row>
    <row r="2987" spans="1:19" x14ac:dyDescent="0.25">
      <c r="A2987" s="11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</row>
    <row r="2988" spans="1:19" x14ac:dyDescent="0.25">
      <c r="A2988" s="11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</row>
    <row r="2989" spans="1:19" x14ac:dyDescent="0.25">
      <c r="A2989" s="11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</row>
    <row r="2990" spans="1:19" x14ac:dyDescent="0.25">
      <c r="A2990" s="11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</row>
    <row r="2991" spans="1:19" x14ac:dyDescent="0.25">
      <c r="A2991" s="11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</row>
    <row r="2992" spans="1:19" x14ac:dyDescent="0.25">
      <c r="A2992" s="11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</row>
    <row r="2993" spans="1:19" x14ac:dyDescent="0.25">
      <c r="A2993" s="11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</row>
    <row r="2994" spans="1:19" x14ac:dyDescent="0.25">
      <c r="A2994" s="11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</row>
    <row r="2995" spans="1:19" x14ac:dyDescent="0.25">
      <c r="A2995" s="11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</row>
    <row r="2996" spans="1:19" x14ac:dyDescent="0.25">
      <c r="A2996" s="11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</row>
    <row r="2997" spans="1:19" x14ac:dyDescent="0.25">
      <c r="A2997" s="11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</row>
    <row r="2998" spans="1:19" x14ac:dyDescent="0.25">
      <c r="A2998" s="11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</row>
    <row r="2999" spans="1:19" x14ac:dyDescent="0.25">
      <c r="A2999" s="11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</row>
    <row r="3000" spans="1:19" x14ac:dyDescent="0.25">
      <c r="A3000" s="11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</row>
    <row r="3001" spans="1:19" x14ac:dyDescent="0.25">
      <c r="A3001" s="11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</row>
    <row r="3002" spans="1:19" x14ac:dyDescent="0.25">
      <c r="A3002" s="11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</row>
    <row r="3003" spans="1:19" x14ac:dyDescent="0.25">
      <c r="A3003" s="11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</row>
    <row r="3004" spans="1:19" x14ac:dyDescent="0.25">
      <c r="A3004" s="11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</row>
    <row r="3005" spans="1:19" x14ac:dyDescent="0.25">
      <c r="A3005" s="11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</row>
    <row r="3006" spans="1:19" x14ac:dyDescent="0.25">
      <c r="A3006" s="11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</row>
    <row r="3007" spans="1:19" x14ac:dyDescent="0.25">
      <c r="A3007" s="11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</row>
    <row r="3008" spans="1:19" x14ac:dyDescent="0.25">
      <c r="A3008" s="11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</row>
    <row r="3009" spans="1:19" x14ac:dyDescent="0.25">
      <c r="A3009" s="11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</row>
    <row r="3010" spans="1:19" x14ac:dyDescent="0.25">
      <c r="A3010" s="11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</row>
    <row r="3011" spans="1:19" x14ac:dyDescent="0.25">
      <c r="A3011" s="11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</row>
    <row r="3012" spans="1:19" x14ac:dyDescent="0.25">
      <c r="A3012" s="11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</row>
    <row r="3013" spans="1:19" x14ac:dyDescent="0.25">
      <c r="A3013" s="11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</row>
    <row r="3014" spans="1:19" x14ac:dyDescent="0.25">
      <c r="A3014" s="11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</row>
    <row r="3015" spans="1:19" x14ac:dyDescent="0.25">
      <c r="A3015" s="11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</row>
    <row r="3016" spans="1:19" x14ac:dyDescent="0.25">
      <c r="A3016" s="11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</row>
    <row r="3017" spans="1:19" x14ac:dyDescent="0.25">
      <c r="A3017" s="11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</row>
    <row r="3018" spans="1:19" x14ac:dyDescent="0.25">
      <c r="A3018" s="11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</row>
    <row r="3019" spans="1:19" x14ac:dyDescent="0.25">
      <c r="A3019" s="11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</row>
    <row r="3020" spans="1:19" x14ac:dyDescent="0.25">
      <c r="A3020" s="11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</row>
    <row r="3021" spans="1:19" x14ac:dyDescent="0.25">
      <c r="A3021" s="11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</row>
    <row r="3022" spans="1:19" x14ac:dyDescent="0.25">
      <c r="A3022" s="11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</row>
    <row r="3023" spans="1:19" x14ac:dyDescent="0.25">
      <c r="A3023" s="11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</row>
    <row r="3024" spans="1:19" x14ac:dyDescent="0.25">
      <c r="A3024" s="11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</row>
    <row r="3025" spans="1:19" x14ac:dyDescent="0.25">
      <c r="A3025" s="11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</row>
    <row r="3026" spans="1:19" x14ac:dyDescent="0.25">
      <c r="A3026" s="11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</row>
    <row r="3027" spans="1:19" x14ac:dyDescent="0.25">
      <c r="A3027" s="11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</row>
    <row r="3028" spans="1:19" x14ac:dyDescent="0.25">
      <c r="A3028" s="11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</row>
    <row r="3029" spans="1:19" x14ac:dyDescent="0.25">
      <c r="A3029" s="11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</row>
    <row r="3030" spans="1:19" x14ac:dyDescent="0.25">
      <c r="A3030" s="11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</row>
    <row r="3031" spans="1:19" x14ac:dyDescent="0.25">
      <c r="A3031" s="11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</row>
    <row r="3032" spans="1:19" x14ac:dyDescent="0.25">
      <c r="A3032" s="11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</row>
    <row r="3033" spans="1:19" x14ac:dyDescent="0.25">
      <c r="A3033" s="11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</row>
    <row r="3034" spans="1:19" x14ac:dyDescent="0.25">
      <c r="A3034" s="11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</row>
    <row r="3035" spans="1:19" x14ac:dyDescent="0.25">
      <c r="A3035" s="11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</row>
    <row r="3036" spans="1:19" x14ac:dyDescent="0.25">
      <c r="A3036" s="11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</row>
    <row r="3037" spans="1:19" x14ac:dyDescent="0.25">
      <c r="A3037" s="11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</row>
    <row r="3038" spans="1:19" x14ac:dyDescent="0.25">
      <c r="A3038" s="11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</row>
    <row r="3039" spans="1:19" x14ac:dyDescent="0.25">
      <c r="A3039" s="11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</row>
    <row r="3040" spans="1:19" x14ac:dyDescent="0.25">
      <c r="A3040" s="11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</row>
    <row r="3041" spans="1:19" x14ac:dyDescent="0.25">
      <c r="A3041" s="11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</row>
    <row r="3042" spans="1:19" x14ac:dyDescent="0.25">
      <c r="A3042" s="11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</row>
    <row r="3043" spans="1:19" x14ac:dyDescent="0.25">
      <c r="A3043" s="11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</row>
    <row r="3044" spans="1:19" x14ac:dyDescent="0.25">
      <c r="A3044" s="11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</row>
    <row r="3045" spans="1:19" x14ac:dyDescent="0.25">
      <c r="A3045" s="11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</row>
    <row r="3046" spans="1:19" x14ac:dyDescent="0.25">
      <c r="A3046" s="11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</row>
    <row r="3047" spans="1:19" x14ac:dyDescent="0.25">
      <c r="A3047" s="11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</row>
    <row r="3048" spans="1:19" x14ac:dyDescent="0.25">
      <c r="A3048" s="11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</row>
    <row r="3049" spans="1:19" x14ac:dyDescent="0.25">
      <c r="A3049" s="11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</row>
    <row r="3050" spans="1:19" x14ac:dyDescent="0.25">
      <c r="A3050" s="11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</row>
    <row r="3051" spans="1:19" x14ac:dyDescent="0.25">
      <c r="A3051" s="11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</row>
    <row r="3052" spans="1:19" x14ac:dyDescent="0.25">
      <c r="A3052" s="11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</row>
    <row r="3053" spans="1:19" x14ac:dyDescent="0.25">
      <c r="A3053" s="11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</row>
    <row r="3054" spans="1:19" x14ac:dyDescent="0.25">
      <c r="A3054" s="11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</row>
    <row r="3055" spans="1:19" x14ac:dyDescent="0.25">
      <c r="A3055" s="11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</row>
    <row r="3056" spans="1:19" x14ac:dyDescent="0.25">
      <c r="A3056" s="11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</row>
    <row r="3057" spans="1:19" x14ac:dyDescent="0.25">
      <c r="A3057" s="11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</row>
    <row r="3058" spans="1:19" x14ac:dyDescent="0.25">
      <c r="A3058" s="11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</row>
    <row r="3059" spans="1:19" x14ac:dyDescent="0.25">
      <c r="A3059" s="11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</row>
    <row r="3060" spans="1:19" x14ac:dyDescent="0.25">
      <c r="A3060" s="11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</row>
    <row r="3061" spans="1:19" x14ac:dyDescent="0.25">
      <c r="A3061" s="11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</row>
    <row r="3062" spans="1:19" x14ac:dyDescent="0.25">
      <c r="A3062" s="11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</row>
    <row r="3063" spans="1:19" x14ac:dyDescent="0.25">
      <c r="A3063" s="11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</row>
    <row r="3064" spans="1:19" x14ac:dyDescent="0.25">
      <c r="A3064" s="11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</row>
    <row r="3065" spans="1:19" x14ac:dyDescent="0.25">
      <c r="A3065" s="11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</row>
    <row r="3066" spans="1:19" x14ac:dyDescent="0.25">
      <c r="A3066" s="11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</row>
    <row r="3067" spans="1:19" x14ac:dyDescent="0.25">
      <c r="A3067" s="11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</row>
    <row r="3068" spans="1:19" x14ac:dyDescent="0.25">
      <c r="A3068" s="11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</row>
    <row r="3069" spans="1:19" x14ac:dyDescent="0.25">
      <c r="A3069" s="11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</row>
    <row r="3070" spans="1:19" x14ac:dyDescent="0.25">
      <c r="A3070" s="11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</row>
    <row r="3071" spans="1:19" x14ac:dyDescent="0.25">
      <c r="A3071" s="11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</row>
    <row r="3072" spans="1:19" x14ac:dyDescent="0.25">
      <c r="A3072" s="11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</row>
    <row r="3073" spans="1:19" x14ac:dyDescent="0.25">
      <c r="A3073" s="11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</row>
    <row r="3074" spans="1:19" x14ac:dyDescent="0.25">
      <c r="A3074" s="11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</row>
    <row r="3075" spans="1:19" x14ac:dyDescent="0.25">
      <c r="A3075" s="11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</row>
    <row r="3076" spans="1:19" x14ac:dyDescent="0.25">
      <c r="A3076" s="11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</row>
    <row r="3077" spans="1:19" x14ac:dyDescent="0.25">
      <c r="A3077" s="11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</row>
    <row r="3078" spans="1:19" x14ac:dyDescent="0.25">
      <c r="A3078" s="11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</row>
    <row r="3079" spans="1:19" x14ac:dyDescent="0.25">
      <c r="A3079" s="11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</row>
    <row r="3080" spans="1:19" x14ac:dyDescent="0.25">
      <c r="A3080" s="11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</row>
    <row r="3081" spans="1:19" x14ac:dyDescent="0.25">
      <c r="A3081" s="11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</row>
    <row r="3082" spans="1:19" x14ac:dyDescent="0.25">
      <c r="A3082" s="11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</row>
    <row r="3083" spans="1:19" x14ac:dyDescent="0.25">
      <c r="A3083" s="11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</row>
    <row r="3084" spans="1:19" x14ac:dyDescent="0.25">
      <c r="A3084" s="11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</row>
    <row r="3085" spans="1:19" x14ac:dyDescent="0.25">
      <c r="A3085" s="11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</row>
    <row r="3086" spans="1:19" x14ac:dyDescent="0.25">
      <c r="A3086" s="11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</row>
    <row r="3087" spans="1:19" x14ac:dyDescent="0.25">
      <c r="A3087" s="11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</row>
    <row r="3088" spans="1:19" x14ac:dyDescent="0.25">
      <c r="A3088" s="11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</row>
    <row r="3089" spans="1:19" x14ac:dyDescent="0.25">
      <c r="A3089" s="11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</row>
    <row r="3090" spans="1:19" x14ac:dyDescent="0.25">
      <c r="A3090" s="11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</row>
    <row r="3091" spans="1:19" x14ac:dyDescent="0.25">
      <c r="A3091" s="11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</row>
    <row r="3092" spans="1:19" x14ac:dyDescent="0.25">
      <c r="A3092" s="11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</row>
    <row r="3093" spans="1:19" x14ac:dyDescent="0.25">
      <c r="A3093" s="11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</row>
    <row r="3094" spans="1:19" x14ac:dyDescent="0.25">
      <c r="A3094" s="11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</row>
    <row r="3095" spans="1:19" x14ac:dyDescent="0.25">
      <c r="A3095" s="11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</row>
    <row r="3096" spans="1:19" x14ac:dyDescent="0.25">
      <c r="A3096" s="11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</row>
    <row r="3097" spans="1:19" x14ac:dyDescent="0.25">
      <c r="A3097" s="11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</row>
    <row r="3098" spans="1:19" x14ac:dyDescent="0.25">
      <c r="A3098" s="11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</row>
    <row r="3099" spans="1:19" x14ac:dyDescent="0.25">
      <c r="A3099" s="11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</row>
    <row r="3100" spans="1:19" x14ac:dyDescent="0.25">
      <c r="A3100" s="11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</row>
    <row r="3101" spans="1:19" x14ac:dyDescent="0.25">
      <c r="A3101" s="11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</row>
    <row r="3102" spans="1:19" x14ac:dyDescent="0.25">
      <c r="A3102" s="11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</row>
    <row r="3103" spans="1:19" x14ac:dyDescent="0.25">
      <c r="A3103" s="11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</row>
    <row r="3104" spans="1:19" x14ac:dyDescent="0.25">
      <c r="A3104" s="11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</row>
    <row r="3105" spans="1:19" x14ac:dyDescent="0.25">
      <c r="A3105" s="11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</row>
    <row r="3106" spans="1:19" x14ac:dyDescent="0.25">
      <c r="A3106" s="11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</row>
    <row r="3107" spans="1:19" x14ac:dyDescent="0.25">
      <c r="A3107" s="11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</row>
    <row r="3108" spans="1:19" x14ac:dyDescent="0.25">
      <c r="A3108" s="11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</row>
    <row r="3109" spans="1:19" x14ac:dyDescent="0.25">
      <c r="A3109" s="11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</row>
    <row r="3110" spans="1:19" x14ac:dyDescent="0.25">
      <c r="A3110" s="11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</row>
    <row r="3111" spans="1:19" x14ac:dyDescent="0.25">
      <c r="A3111" s="11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</row>
    <row r="3112" spans="1:19" x14ac:dyDescent="0.25">
      <c r="A3112" s="11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</row>
    <row r="3113" spans="1:19" x14ac:dyDescent="0.25">
      <c r="A3113" s="11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</row>
    <row r="3114" spans="1:19" x14ac:dyDescent="0.25">
      <c r="A3114" s="11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</row>
    <row r="3115" spans="1:19" x14ac:dyDescent="0.25">
      <c r="A3115" s="11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</row>
    <row r="3116" spans="1:19" x14ac:dyDescent="0.25">
      <c r="A3116" s="11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</row>
    <row r="3117" spans="1:19" x14ac:dyDescent="0.25">
      <c r="A3117" s="11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</row>
    <row r="3118" spans="1:19" x14ac:dyDescent="0.25">
      <c r="A3118" s="11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</row>
    <row r="3119" spans="1:19" x14ac:dyDescent="0.25">
      <c r="A3119" s="11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</row>
    <row r="3120" spans="1:19" x14ac:dyDescent="0.25">
      <c r="A3120" s="11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</row>
    <row r="3121" spans="1:19" x14ac:dyDescent="0.25">
      <c r="A3121" s="11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</row>
    <row r="3122" spans="1:19" x14ac:dyDescent="0.25">
      <c r="A3122" s="11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</row>
    <row r="3123" spans="1:19" x14ac:dyDescent="0.25">
      <c r="A3123" s="11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</row>
    <row r="3124" spans="1:19" x14ac:dyDescent="0.25">
      <c r="A3124" s="11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</row>
    <row r="3125" spans="1:19" x14ac:dyDescent="0.25">
      <c r="A3125" s="11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</row>
    <row r="3126" spans="1:19" x14ac:dyDescent="0.25">
      <c r="A3126" s="11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</row>
    <row r="3127" spans="1:19" x14ac:dyDescent="0.25">
      <c r="A3127" s="11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</row>
    <row r="3128" spans="1:19" x14ac:dyDescent="0.25">
      <c r="A3128" s="11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</row>
    <row r="3129" spans="1:19" x14ac:dyDescent="0.25">
      <c r="A3129" s="11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</row>
    <row r="3130" spans="1:19" x14ac:dyDescent="0.25">
      <c r="A3130" s="11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</row>
    <row r="3131" spans="1:19" x14ac:dyDescent="0.25">
      <c r="A3131" s="11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</row>
    <row r="3132" spans="1:19" x14ac:dyDescent="0.25">
      <c r="A3132" s="11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</row>
    <row r="3133" spans="1:19" x14ac:dyDescent="0.25">
      <c r="A3133" s="11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</row>
    <row r="3134" spans="1:19" x14ac:dyDescent="0.25">
      <c r="A3134" s="11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</row>
    <row r="3135" spans="1:19" x14ac:dyDescent="0.25">
      <c r="A3135" s="11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</row>
    <row r="3136" spans="1:19" x14ac:dyDescent="0.25">
      <c r="A3136" s="11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</row>
    <row r="3137" spans="1:19" x14ac:dyDescent="0.25">
      <c r="A3137" s="11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</row>
    <row r="3138" spans="1:19" x14ac:dyDescent="0.25">
      <c r="A3138" s="11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</row>
    <row r="3139" spans="1:19" x14ac:dyDescent="0.25">
      <c r="A3139" s="11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</row>
    <row r="3140" spans="1:19" x14ac:dyDescent="0.25">
      <c r="A3140" s="11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</row>
    <row r="3141" spans="1:19" x14ac:dyDescent="0.25">
      <c r="A3141" s="11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</row>
    <row r="3142" spans="1:19" x14ac:dyDescent="0.25">
      <c r="A3142" s="11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</row>
    <row r="3143" spans="1:19" x14ac:dyDescent="0.25">
      <c r="A3143" s="11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</row>
    <row r="3144" spans="1:19" x14ac:dyDescent="0.25">
      <c r="A3144" s="11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</row>
    <row r="3145" spans="1:19" x14ac:dyDescent="0.25">
      <c r="A3145" s="11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</row>
    <row r="3146" spans="1:19" x14ac:dyDescent="0.25">
      <c r="A3146" s="11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</row>
    <row r="3147" spans="1:19" x14ac:dyDescent="0.25">
      <c r="A3147" s="11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</row>
    <row r="3148" spans="1:19" x14ac:dyDescent="0.25">
      <c r="A3148" s="11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</row>
    <row r="3149" spans="1:19" x14ac:dyDescent="0.25">
      <c r="A3149" s="11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</row>
    <row r="3150" spans="1:19" x14ac:dyDescent="0.25">
      <c r="A3150" s="11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</row>
    <row r="3151" spans="1:19" x14ac:dyDescent="0.25">
      <c r="A3151" s="11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</row>
    <row r="3152" spans="1:19" x14ac:dyDescent="0.25">
      <c r="A3152" s="11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</row>
    <row r="3153" spans="1:19" x14ac:dyDescent="0.25">
      <c r="A3153" s="11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</row>
    <row r="3154" spans="1:19" x14ac:dyDescent="0.25">
      <c r="A3154" s="11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</row>
    <row r="3155" spans="1:19" x14ac:dyDescent="0.25">
      <c r="A3155" s="11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</row>
    <row r="3156" spans="1:19" x14ac:dyDescent="0.25">
      <c r="A3156" s="11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</row>
    <row r="3157" spans="1:19" x14ac:dyDescent="0.25">
      <c r="A3157" s="11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</row>
    <row r="3158" spans="1:19" x14ac:dyDescent="0.25">
      <c r="A3158" s="11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</row>
    <row r="3159" spans="1:19" x14ac:dyDescent="0.25">
      <c r="A3159" s="11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</row>
    <row r="3160" spans="1:19" x14ac:dyDescent="0.25">
      <c r="A3160" s="11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</row>
    <row r="3161" spans="1:19" x14ac:dyDescent="0.25">
      <c r="A3161" s="11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</row>
    <row r="3162" spans="1:19" x14ac:dyDescent="0.25">
      <c r="A3162" s="11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</row>
    <row r="3163" spans="1:19" x14ac:dyDescent="0.25">
      <c r="A3163" s="11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</row>
    <row r="3164" spans="1:19" x14ac:dyDescent="0.25">
      <c r="A3164" s="11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</row>
    <row r="3165" spans="1:19" x14ac:dyDescent="0.25">
      <c r="A3165" s="11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</row>
    <row r="3166" spans="1:19" x14ac:dyDescent="0.25">
      <c r="A3166" s="11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</row>
    <row r="3167" spans="1:19" x14ac:dyDescent="0.25">
      <c r="A3167" s="11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</row>
    <row r="3168" spans="1:19" x14ac:dyDescent="0.25">
      <c r="A3168" s="11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</row>
    <row r="3169" spans="1:19" x14ac:dyDescent="0.25">
      <c r="A3169" s="11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</row>
    <row r="3170" spans="1:19" x14ac:dyDescent="0.25">
      <c r="A3170" s="11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</row>
    <row r="3171" spans="1:19" x14ac:dyDescent="0.25">
      <c r="A3171" s="11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</row>
    <row r="3172" spans="1:19" x14ac:dyDescent="0.25">
      <c r="A3172" s="11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</row>
    <row r="3173" spans="1:19" x14ac:dyDescent="0.25">
      <c r="A3173" s="11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</row>
    <row r="3174" spans="1:19" x14ac:dyDescent="0.25">
      <c r="A3174" s="11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</row>
    <row r="3175" spans="1:19" x14ac:dyDescent="0.25">
      <c r="A3175" s="11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</row>
    <row r="3176" spans="1:19" x14ac:dyDescent="0.25">
      <c r="A3176" s="11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</row>
    <row r="3177" spans="1:19" x14ac:dyDescent="0.25">
      <c r="A3177" s="11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</row>
    <row r="3178" spans="1:19" x14ac:dyDescent="0.25">
      <c r="A3178" s="11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</row>
    <row r="3179" spans="1:19" x14ac:dyDescent="0.25">
      <c r="A3179" s="11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</row>
    <row r="3180" spans="1:19" x14ac:dyDescent="0.25">
      <c r="A3180" s="11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</row>
    <row r="3181" spans="1:19" x14ac:dyDescent="0.25">
      <c r="A3181" s="11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</row>
    <row r="3182" spans="1:19" x14ac:dyDescent="0.25">
      <c r="A3182" s="11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</row>
    <row r="3183" spans="1:19" x14ac:dyDescent="0.25">
      <c r="A3183" s="11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</row>
    <row r="3184" spans="1:19" x14ac:dyDescent="0.25">
      <c r="A3184" s="11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</row>
    <row r="3185" spans="1:19" x14ac:dyDescent="0.25">
      <c r="A3185" s="11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</row>
    <row r="3186" spans="1:19" x14ac:dyDescent="0.25">
      <c r="A3186" s="11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</row>
    <row r="3187" spans="1:19" x14ac:dyDescent="0.25">
      <c r="A3187" s="11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</row>
    <row r="3188" spans="1:19" x14ac:dyDescent="0.25">
      <c r="A3188" s="11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</row>
    <row r="3189" spans="1:19" x14ac:dyDescent="0.25">
      <c r="A3189" s="11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</row>
    <row r="3190" spans="1:19" x14ac:dyDescent="0.25">
      <c r="A3190" s="11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</row>
    <row r="3191" spans="1:19" x14ac:dyDescent="0.25">
      <c r="A3191" s="11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</row>
    <row r="3192" spans="1:19" x14ac:dyDescent="0.25">
      <c r="A3192" s="11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</row>
    <row r="3193" spans="1:19" x14ac:dyDescent="0.25">
      <c r="A3193" s="11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</row>
    <row r="3194" spans="1:19" x14ac:dyDescent="0.25">
      <c r="A3194" s="11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</row>
    <row r="3195" spans="1:19" x14ac:dyDescent="0.25">
      <c r="A3195" s="11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</row>
    <row r="3196" spans="1:19" x14ac:dyDescent="0.25">
      <c r="A3196" s="11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</row>
    <row r="3197" spans="1:19" x14ac:dyDescent="0.25">
      <c r="A3197" s="11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</row>
    <row r="3198" spans="1:19" x14ac:dyDescent="0.25">
      <c r="A3198" s="11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</row>
    <row r="3199" spans="1:19" x14ac:dyDescent="0.25">
      <c r="A3199" s="11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</row>
    <row r="3200" spans="1:19" x14ac:dyDescent="0.25">
      <c r="A3200" s="11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</row>
    <row r="3201" spans="1:19" x14ac:dyDescent="0.25">
      <c r="A3201" s="11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</row>
    <row r="3202" spans="1:19" x14ac:dyDescent="0.25">
      <c r="A3202" s="11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</row>
    <row r="3203" spans="1:19" x14ac:dyDescent="0.25">
      <c r="A3203" s="11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</row>
    <row r="3204" spans="1:19" x14ac:dyDescent="0.25">
      <c r="A3204" s="11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</row>
    <row r="3205" spans="1:19" x14ac:dyDescent="0.25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</row>
    <row r="3206" spans="1:19" x14ac:dyDescent="0.25">
      <c r="A3206" s="11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</row>
    <row r="3207" spans="1:19" x14ac:dyDescent="0.25">
      <c r="A3207" s="11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</row>
    <row r="3208" spans="1:19" x14ac:dyDescent="0.25">
      <c r="A3208" s="11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</row>
    <row r="3209" spans="1:19" x14ac:dyDescent="0.25">
      <c r="A3209" s="11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</row>
    <row r="3210" spans="1:19" x14ac:dyDescent="0.25">
      <c r="A3210" s="11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</row>
    <row r="3211" spans="1:19" x14ac:dyDescent="0.25">
      <c r="A3211" s="11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</row>
    <row r="3212" spans="1:19" x14ac:dyDescent="0.25">
      <c r="A3212" s="11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</row>
    <row r="3213" spans="1:19" x14ac:dyDescent="0.25">
      <c r="A3213" s="11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</row>
    <row r="3214" spans="1:19" x14ac:dyDescent="0.25">
      <c r="A3214" s="11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</row>
    <row r="3215" spans="1:19" x14ac:dyDescent="0.25">
      <c r="A3215" s="11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</row>
    <row r="3216" spans="1:19" x14ac:dyDescent="0.25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</row>
    <row r="3217" spans="1:19" x14ac:dyDescent="0.25">
      <c r="A3217" s="11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</row>
    <row r="3218" spans="1:19" x14ac:dyDescent="0.25">
      <c r="A3218" s="11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</row>
    <row r="3219" spans="1:19" x14ac:dyDescent="0.25">
      <c r="A3219" s="11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</row>
    <row r="3220" spans="1:19" x14ac:dyDescent="0.25">
      <c r="A3220" s="11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</row>
    <row r="3221" spans="1:19" x14ac:dyDescent="0.25">
      <c r="A3221" s="11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</row>
    <row r="3222" spans="1:19" x14ac:dyDescent="0.25">
      <c r="A3222" s="11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</row>
    <row r="3223" spans="1:19" x14ac:dyDescent="0.25">
      <c r="A3223" s="11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</row>
    <row r="3224" spans="1:19" x14ac:dyDescent="0.25">
      <c r="A3224" s="11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</row>
    <row r="3225" spans="1:19" x14ac:dyDescent="0.25">
      <c r="A3225" s="11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</row>
    <row r="3226" spans="1:19" x14ac:dyDescent="0.25">
      <c r="A3226" s="11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</row>
    <row r="3227" spans="1:19" x14ac:dyDescent="0.25">
      <c r="A3227" s="11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</row>
    <row r="3228" spans="1:19" x14ac:dyDescent="0.25">
      <c r="A3228" s="11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</row>
    <row r="3229" spans="1:19" x14ac:dyDescent="0.25">
      <c r="A3229" s="11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</row>
    <row r="3230" spans="1:19" x14ac:dyDescent="0.25">
      <c r="A3230" s="11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</row>
    <row r="3231" spans="1:19" x14ac:dyDescent="0.25">
      <c r="A3231" s="11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</row>
    <row r="3232" spans="1:19" x14ac:dyDescent="0.25">
      <c r="A3232" s="11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</row>
    <row r="3233" spans="1:19" x14ac:dyDescent="0.25">
      <c r="A3233" s="11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</row>
    <row r="3234" spans="1:19" x14ac:dyDescent="0.25">
      <c r="A3234" s="11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</row>
    <row r="3235" spans="1:19" x14ac:dyDescent="0.25">
      <c r="A3235" s="11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</row>
    <row r="3236" spans="1:19" x14ac:dyDescent="0.25">
      <c r="A3236" s="11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</row>
    <row r="3237" spans="1:19" x14ac:dyDescent="0.25">
      <c r="A3237" s="11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</row>
    <row r="3238" spans="1:19" x14ac:dyDescent="0.25">
      <c r="A3238" s="11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</row>
    <row r="3239" spans="1:19" x14ac:dyDescent="0.25">
      <c r="A3239" s="11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</row>
    <row r="3240" spans="1:19" x14ac:dyDescent="0.25">
      <c r="A3240" s="11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</row>
    <row r="3241" spans="1:19" x14ac:dyDescent="0.25">
      <c r="A3241" s="11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</row>
    <row r="3242" spans="1:19" x14ac:dyDescent="0.25">
      <c r="A3242" s="11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</row>
    <row r="3243" spans="1:19" x14ac:dyDescent="0.25">
      <c r="A3243" s="11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</row>
    <row r="3244" spans="1:19" x14ac:dyDescent="0.25">
      <c r="A3244" s="11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</row>
    <row r="3245" spans="1:19" x14ac:dyDescent="0.25">
      <c r="A3245" s="11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</row>
    <row r="3246" spans="1:19" x14ac:dyDescent="0.25">
      <c r="A3246" s="11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</row>
    <row r="3247" spans="1:19" x14ac:dyDescent="0.25">
      <c r="A3247" s="11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</row>
    <row r="3248" spans="1:19" x14ac:dyDescent="0.25">
      <c r="A3248" s="11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</row>
    <row r="3249" spans="1:19" x14ac:dyDescent="0.25">
      <c r="A3249" s="11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</row>
    <row r="3250" spans="1:19" x14ac:dyDescent="0.25">
      <c r="A3250" s="11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</row>
    <row r="3251" spans="1:19" x14ac:dyDescent="0.25">
      <c r="A3251" s="11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</row>
    <row r="3252" spans="1:19" x14ac:dyDescent="0.25">
      <c r="A3252" s="11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</row>
    <row r="3253" spans="1:19" x14ac:dyDescent="0.25">
      <c r="A3253" s="11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</row>
    <row r="3254" spans="1:19" x14ac:dyDescent="0.25">
      <c r="A3254" s="11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</row>
    <row r="3255" spans="1:19" x14ac:dyDescent="0.25">
      <c r="A3255" s="11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</row>
    <row r="3256" spans="1:19" x14ac:dyDescent="0.25">
      <c r="A3256" s="11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</row>
    <row r="3257" spans="1:19" x14ac:dyDescent="0.25">
      <c r="A3257" s="11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</row>
    <row r="3258" spans="1:19" x14ac:dyDescent="0.25">
      <c r="A3258" s="11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</row>
    <row r="3259" spans="1:19" x14ac:dyDescent="0.25">
      <c r="A3259" s="11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</row>
    <row r="3260" spans="1:19" x14ac:dyDescent="0.25">
      <c r="A3260" s="11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</row>
    <row r="3261" spans="1:19" x14ac:dyDescent="0.25">
      <c r="A3261" s="11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</row>
    <row r="3262" spans="1:19" x14ac:dyDescent="0.25">
      <c r="A3262" s="11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</row>
    <row r="3263" spans="1:19" x14ac:dyDescent="0.25">
      <c r="A3263" s="11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</row>
    <row r="3264" spans="1:19" x14ac:dyDescent="0.25">
      <c r="A3264" s="11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</row>
    <row r="3265" spans="1:19" x14ac:dyDescent="0.25">
      <c r="A3265" s="11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</row>
    <row r="3266" spans="1:19" x14ac:dyDescent="0.25">
      <c r="A3266" s="11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</row>
    <row r="3267" spans="1:19" x14ac:dyDescent="0.25">
      <c r="A3267" s="11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</row>
    <row r="3268" spans="1:19" x14ac:dyDescent="0.25">
      <c r="A3268" s="11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</row>
    <row r="3269" spans="1:19" x14ac:dyDescent="0.25">
      <c r="A3269" s="11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</row>
    <row r="3270" spans="1:19" x14ac:dyDescent="0.25">
      <c r="A3270" s="11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</row>
    <row r="3271" spans="1:19" x14ac:dyDescent="0.25">
      <c r="A3271" s="11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</row>
    <row r="3272" spans="1:19" x14ac:dyDescent="0.25">
      <c r="A3272" s="11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</row>
    <row r="3273" spans="1:19" x14ac:dyDescent="0.25">
      <c r="A3273" s="11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</row>
    <row r="3274" spans="1:19" x14ac:dyDescent="0.25">
      <c r="A3274" s="11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</row>
    <row r="3275" spans="1:19" x14ac:dyDescent="0.25">
      <c r="A3275" s="11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</row>
    <row r="3276" spans="1:19" x14ac:dyDescent="0.25">
      <c r="A3276" s="11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</row>
    <row r="3277" spans="1:19" x14ac:dyDescent="0.25">
      <c r="A3277" s="11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</row>
    <row r="3278" spans="1:19" x14ac:dyDescent="0.25">
      <c r="A3278" s="11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</row>
    <row r="3279" spans="1:19" x14ac:dyDescent="0.25">
      <c r="A3279" s="11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</row>
    <row r="3280" spans="1:19" x14ac:dyDescent="0.25">
      <c r="A3280" s="11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</row>
    <row r="3281" spans="1:19" x14ac:dyDescent="0.25">
      <c r="A3281" s="11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</row>
    <row r="3282" spans="1:19" x14ac:dyDescent="0.25">
      <c r="A3282" s="11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</row>
    <row r="3283" spans="1:19" x14ac:dyDescent="0.25">
      <c r="A3283" s="11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</row>
    <row r="3284" spans="1:19" x14ac:dyDescent="0.25">
      <c r="A3284" s="11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</row>
    <row r="3285" spans="1:19" x14ac:dyDescent="0.25">
      <c r="A3285" s="11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</row>
    <row r="3286" spans="1:19" x14ac:dyDescent="0.25">
      <c r="A3286" s="11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</row>
    <row r="3287" spans="1:19" x14ac:dyDescent="0.25">
      <c r="A3287" s="11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</row>
    <row r="3288" spans="1:19" x14ac:dyDescent="0.25">
      <c r="A3288" s="11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</row>
    <row r="3289" spans="1:19" x14ac:dyDescent="0.25">
      <c r="A3289" s="11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</row>
    <row r="3290" spans="1:19" x14ac:dyDescent="0.25">
      <c r="A3290" s="11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</row>
    <row r="3291" spans="1:19" x14ac:dyDescent="0.25">
      <c r="A3291" s="11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</row>
    <row r="3292" spans="1:19" x14ac:dyDescent="0.25">
      <c r="A3292" s="11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</row>
    <row r="3293" spans="1:19" x14ac:dyDescent="0.25">
      <c r="A3293" s="11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</row>
    <row r="3294" spans="1:19" x14ac:dyDescent="0.25">
      <c r="A3294" s="11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</row>
    <row r="3295" spans="1:19" x14ac:dyDescent="0.25">
      <c r="A3295" s="11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</row>
    <row r="3296" spans="1:19" x14ac:dyDescent="0.25">
      <c r="A3296" s="11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</row>
    <row r="3297" spans="1:19" x14ac:dyDescent="0.25">
      <c r="A3297" s="11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</row>
    <row r="3298" spans="1:19" x14ac:dyDescent="0.25">
      <c r="A3298" s="11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</row>
    <row r="3299" spans="1:19" x14ac:dyDescent="0.25">
      <c r="A3299" s="11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</row>
    <row r="3300" spans="1:19" x14ac:dyDescent="0.25">
      <c r="A3300" s="11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</row>
    <row r="3301" spans="1:19" x14ac:dyDescent="0.25">
      <c r="A3301" s="11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</row>
    <row r="3302" spans="1:19" x14ac:dyDescent="0.25">
      <c r="A3302" s="11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</row>
    <row r="3303" spans="1:19" x14ac:dyDescent="0.25">
      <c r="A3303" s="11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</row>
    <row r="3304" spans="1:19" x14ac:dyDescent="0.25">
      <c r="A3304" s="11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</row>
    <row r="3305" spans="1:19" x14ac:dyDescent="0.25">
      <c r="A3305" s="11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</row>
    <row r="3306" spans="1:19" x14ac:dyDescent="0.25">
      <c r="A3306" s="11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</row>
    <row r="3307" spans="1:19" x14ac:dyDescent="0.25">
      <c r="A3307" s="11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</row>
    <row r="3308" spans="1:19" x14ac:dyDescent="0.25">
      <c r="A3308" s="11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</row>
    <row r="3309" spans="1:19" x14ac:dyDescent="0.25">
      <c r="A3309" s="11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</row>
    <row r="3310" spans="1:19" x14ac:dyDescent="0.25">
      <c r="A3310" s="11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</row>
    <row r="3311" spans="1:19" x14ac:dyDescent="0.25">
      <c r="A3311" s="11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</row>
    <row r="3312" spans="1:19" x14ac:dyDescent="0.25">
      <c r="A3312" s="11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</row>
    <row r="3313" spans="1:19" x14ac:dyDescent="0.25">
      <c r="A3313" s="11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</row>
    <row r="3314" spans="1:19" x14ac:dyDescent="0.25">
      <c r="A3314" s="11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</row>
    <row r="3315" spans="1:19" x14ac:dyDescent="0.25">
      <c r="A3315" s="11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</row>
    <row r="3316" spans="1:19" x14ac:dyDescent="0.25">
      <c r="A3316" s="11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</row>
    <row r="3317" spans="1:19" x14ac:dyDescent="0.25">
      <c r="A3317" s="11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</row>
    <row r="3318" spans="1:19" x14ac:dyDescent="0.25">
      <c r="A3318" s="11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</row>
    <row r="3319" spans="1:19" x14ac:dyDescent="0.25">
      <c r="A3319" s="11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</row>
    <row r="3320" spans="1:19" x14ac:dyDescent="0.25">
      <c r="A3320" s="11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</row>
    <row r="3321" spans="1:19" x14ac:dyDescent="0.25">
      <c r="A3321" s="11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</row>
    <row r="3322" spans="1:19" x14ac:dyDescent="0.25">
      <c r="A3322" s="11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</row>
    <row r="3323" spans="1:19" x14ac:dyDescent="0.25">
      <c r="A3323" s="11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</row>
    <row r="3324" spans="1:19" x14ac:dyDescent="0.25">
      <c r="A3324" s="11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</row>
    <row r="3325" spans="1:19" x14ac:dyDescent="0.25">
      <c r="A3325" s="11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</row>
    <row r="3326" spans="1:19" x14ac:dyDescent="0.25">
      <c r="A3326" s="11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</row>
    <row r="3327" spans="1:19" x14ac:dyDescent="0.25">
      <c r="A3327" s="11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</row>
    <row r="3328" spans="1:19" x14ac:dyDescent="0.25">
      <c r="A3328" s="11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</row>
    <row r="3329" spans="1:19" x14ac:dyDescent="0.25">
      <c r="A3329" s="11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</row>
    <row r="3330" spans="1:19" x14ac:dyDescent="0.25">
      <c r="A3330" s="11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</row>
    <row r="3331" spans="1:19" x14ac:dyDescent="0.25">
      <c r="A3331" s="11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</row>
    <row r="3332" spans="1:19" x14ac:dyDescent="0.25">
      <c r="A3332" s="11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</row>
    <row r="3333" spans="1:19" x14ac:dyDescent="0.25">
      <c r="A3333" s="11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</row>
    <row r="3334" spans="1:19" x14ac:dyDescent="0.25">
      <c r="A3334" s="11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</row>
    <row r="3335" spans="1:19" x14ac:dyDescent="0.25">
      <c r="A3335" s="11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</row>
    <row r="3336" spans="1:19" x14ac:dyDescent="0.25">
      <c r="A3336" s="11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</row>
    <row r="3337" spans="1:19" x14ac:dyDescent="0.25">
      <c r="A3337" s="11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</row>
    <row r="3338" spans="1:19" x14ac:dyDescent="0.25">
      <c r="A3338" s="11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</row>
    <row r="3339" spans="1:19" x14ac:dyDescent="0.25">
      <c r="A3339" s="11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</row>
    <row r="3340" spans="1:19" x14ac:dyDescent="0.25">
      <c r="A3340" s="11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</row>
    <row r="3341" spans="1:19" x14ac:dyDescent="0.25">
      <c r="A3341" s="11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</row>
    <row r="3342" spans="1:19" x14ac:dyDescent="0.25">
      <c r="A3342" s="11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</row>
    <row r="3343" spans="1:19" x14ac:dyDescent="0.25">
      <c r="A3343" s="11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</row>
    <row r="3344" spans="1:19" x14ac:dyDescent="0.25">
      <c r="A3344" s="11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</row>
    <row r="3345" spans="1:19" x14ac:dyDescent="0.25">
      <c r="A3345" s="11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</row>
    <row r="3346" spans="1:19" x14ac:dyDescent="0.25">
      <c r="A3346" s="11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</row>
    <row r="3347" spans="1:19" x14ac:dyDescent="0.25">
      <c r="A3347" s="11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</row>
    <row r="3348" spans="1:19" x14ac:dyDescent="0.25">
      <c r="A3348" s="11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</row>
    <row r="3349" spans="1:19" x14ac:dyDescent="0.25">
      <c r="A3349" s="11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</row>
    <row r="3350" spans="1:19" x14ac:dyDescent="0.25">
      <c r="A3350" s="11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</row>
    <row r="3351" spans="1:19" x14ac:dyDescent="0.25">
      <c r="A3351" s="11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</row>
    <row r="3352" spans="1:19" x14ac:dyDescent="0.25">
      <c r="A3352" s="11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</row>
    <row r="3353" spans="1:19" x14ac:dyDescent="0.25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</row>
    <row r="3354" spans="1:19" x14ac:dyDescent="0.25">
      <c r="A3354" s="11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</row>
    <row r="3355" spans="1:19" x14ac:dyDescent="0.25">
      <c r="A3355" s="11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</row>
    <row r="3356" spans="1:19" x14ac:dyDescent="0.25">
      <c r="A3356" s="11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</row>
    <row r="3357" spans="1:19" x14ac:dyDescent="0.25">
      <c r="A3357" s="11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</row>
    <row r="3358" spans="1:19" x14ac:dyDescent="0.25">
      <c r="A3358" s="11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</row>
    <row r="3359" spans="1:19" x14ac:dyDescent="0.25">
      <c r="A3359" s="11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</row>
    <row r="3360" spans="1:19" x14ac:dyDescent="0.25">
      <c r="A3360" s="11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</row>
    <row r="3361" spans="1:19" x14ac:dyDescent="0.25">
      <c r="A3361" s="11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</row>
    <row r="3362" spans="1:19" x14ac:dyDescent="0.25">
      <c r="A3362" s="11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</row>
    <row r="3363" spans="1:19" x14ac:dyDescent="0.25">
      <c r="A3363" s="11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</row>
    <row r="3364" spans="1:19" x14ac:dyDescent="0.25">
      <c r="A3364" s="11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</row>
    <row r="3365" spans="1:19" x14ac:dyDescent="0.25">
      <c r="A3365" s="11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</row>
    <row r="3366" spans="1:19" x14ac:dyDescent="0.25">
      <c r="A3366" s="11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</row>
    <row r="3367" spans="1:19" x14ac:dyDescent="0.25">
      <c r="A3367" s="11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</row>
    <row r="3368" spans="1:19" x14ac:dyDescent="0.25">
      <c r="A3368" s="11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</row>
    <row r="3369" spans="1:19" x14ac:dyDescent="0.25">
      <c r="A3369" s="11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</row>
    <row r="3370" spans="1:19" x14ac:dyDescent="0.25">
      <c r="A3370" s="11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</row>
    <row r="3371" spans="1:19" x14ac:dyDescent="0.25">
      <c r="A3371" s="11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</row>
    <row r="3372" spans="1:19" x14ac:dyDescent="0.25">
      <c r="A3372" s="11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</row>
    <row r="3373" spans="1:19" x14ac:dyDescent="0.25">
      <c r="A3373" s="11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</row>
    <row r="3374" spans="1:19" x14ac:dyDescent="0.25">
      <c r="A3374" s="11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</row>
    <row r="3375" spans="1:19" x14ac:dyDescent="0.25">
      <c r="A3375" s="11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</row>
    <row r="3376" spans="1:19" x14ac:dyDescent="0.25">
      <c r="A3376" s="11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</row>
    <row r="3377" spans="1:19" x14ac:dyDescent="0.25">
      <c r="A3377" s="11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</row>
    <row r="3378" spans="1:19" x14ac:dyDescent="0.25">
      <c r="A3378" s="11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</row>
    <row r="3379" spans="1:19" x14ac:dyDescent="0.25">
      <c r="A3379" s="11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</row>
    <row r="3380" spans="1:19" x14ac:dyDescent="0.25">
      <c r="A3380" s="11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</row>
    <row r="3381" spans="1:19" x14ac:dyDescent="0.25">
      <c r="A3381" s="11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</row>
    <row r="3382" spans="1:19" x14ac:dyDescent="0.25">
      <c r="A3382" s="11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</row>
    <row r="3383" spans="1:19" x14ac:dyDescent="0.25">
      <c r="A3383" s="11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</row>
    <row r="3384" spans="1:19" x14ac:dyDescent="0.25">
      <c r="A3384" s="11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</row>
    <row r="3385" spans="1:19" x14ac:dyDescent="0.25">
      <c r="A3385" s="11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</row>
    <row r="3386" spans="1:19" x14ac:dyDescent="0.25">
      <c r="A3386" s="11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</row>
    <row r="3387" spans="1:19" x14ac:dyDescent="0.25">
      <c r="A3387" s="11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</row>
    <row r="3388" spans="1:19" x14ac:dyDescent="0.25">
      <c r="A3388" s="11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</row>
    <row r="3389" spans="1:19" x14ac:dyDescent="0.25">
      <c r="A3389" s="11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</row>
    <row r="3390" spans="1:19" x14ac:dyDescent="0.25">
      <c r="A3390" s="11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</row>
    <row r="3391" spans="1:19" x14ac:dyDescent="0.25">
      <c r="A3391" s="11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</row>
    <row r="3392" spans="1:19" x14ac:dyDescent="0.25">
      <c r="A3392" s="11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</row>
    <row r="3393" spans="1:19" x14ac:dyDescent="0.25">
      <c r="A3393" s="11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</row>
    <row r="3394" spans="1:19" x14ac:dyDescent="0.25">
      <c r="A3394" s="11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</row>
    <row r="3395" spans="1:19" x14ac:dyDescent="0.25">
      <c r="A3395" s="11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</row>
    <row r="3396" spans="1:19" x14ac:dyDescent="0.25">
      <c r="A3396" s="11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</row>
    <row r="3397" spans="1:19" x14ac:dyDescent="0.25">
      <c r="A3397" s="11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</row>
    <row r="3398" spans="1:19" x14ac:dyDescent="0.25">
      <c r="A3398" s="11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</row>
    <row r="3399" spans="1:19" x14ac:dyDescent="0.25">
      <c r="A3399" s="11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</row>
    <row r="3400" spans="1:19" x14ac:dyDescent="0.25">
      <c r="A3400" s="11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</row>
    <row r="3401" spans="1:19" x14ac:dyDescent="0.25">
      <c r="A3401" s="11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</row>
    <row r="3402" spans="1:19" x14ac:dyDescent="0.25">
      <c r="A3402" s="11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</row>
    <row r="3403" spans="1:19" x14ac:dyDescent="0.25">
      <c r="A3403" s="11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</row>
    <row r="3404" spans="1:19" x14ac:dyDescent="0.25">
      <c r="A3404" s="11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</row>
    <row r="3405" spans="1:19" x14ac:dyDescent="0.25">
      <c r="A3405" s="11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</row>
    <row r="3406" spans="1:19" x14ac:dyDescent="0.25">
      <c r="A3406" s="11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</row>
    <row r="3407" spans="1:19" x14ac:dyDescent="0.25">
      <c r="A3407" s="11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</row>
    <row r="3408" spans="1:19" x14ac:dyDescent="0.25">
      <c r="A3408" s="11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</row>
    <row r="3409" spans="1:19" x14ac:dyDescent="0.25">
      <c r="A3409" s="11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</row>
    <row r="3410" spans="1:19" x14ac:dyDescent="0.25">
      <c r="A3410" s="11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</row>
    <row r="3411" spans="1:19" x14ac:dyDescent="0.25">
      <c r="A3411" s="11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</row>
    <row r="3412" spans="1:19" x14ac:dyDescent="0.25">
      <c r="A3412" s="11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</row>
    <row r="3413" spans="1:19" x14ac:dyDescent="0.25">
      <c r="A3413" s="11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</row>
    <row r="3414" spans="1:19" x14ac:dyDescent="0.25">
      <c r="A3414" s="11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</row>
    <row r="3415" spans="1:19" x14ac:dyDescent="0.25">
      <c r="A3415" s="11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</row>
    <row r="3416" spans="1:19" x14ac:dyDescent="0.25">
      <c r="A3416" s="11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</row>
    <row r="3417" spans="1:19" x14ac:dyDescent="0.25">
      <c r="A3417" s="11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</row>
    <row r="3418" spans="1:19" x14ac:dyDescent="0.25">
      <c r="A3418" s="11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</row>
    <row r="3419" spans="1:19" x14ac:dyDescent="0.25">
      <c r="A3419" s="11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</row>
    <row r="3420" spans="1:19" x14ac:dyDescent="0.25">
      <c r="A3420" s="11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</row>
    <row r="3421" spans="1:19" x14ac:dyDescent="0.25">
      <c r="A3421" s="11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</row>
    <row r="3422" spans="1:19" x14ac:dyDescent="0.25">
      <c r="A3422" s="11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</row>
    <row r="3423" spans="1:19" x14ac:dyDescent="0.25">
      <c r="A3423" s="11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</row>
    <row r="3424" spans="1:19" x14ac:dyDescent="0.25">
      <c r="A3424" s="11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</row>
    <row r="3425" spans="1:19" x14ac:dyDescent="0.25">
      <c r="A3425" s="11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</row>
    <row r="3426" spans="1:19" x14ac:dyDescent="0.25">
      <c r="A3426" s="11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</row>
    <row r="3427" spans="1:19" x14ac:dyDescent="0.25">
      <c r="A3427" s="11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</row>
    <row r="3428" spans="1:19" x14ac:dyDescent="0.25">
      <c r="A3428" s="11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</row>
    <row r="3429" spans="1:19" x14ac:dyDescent="0.25">
      <c r="A3429" s="11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</row>
    <row r="3430" spans="1:19" x14ac:dyDescent="0.25">
      <c r="A3430" s="11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</row>
    <row r="3431" spans="1:19" x14ac:dyDescent="0.25">
      <c r="A3431" s="11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</row>
    <row r="3432" spans="1:19" x14ac:dyDescent="0.25">
      <c r="A3432" s="11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</row>
    <row r="3433" spans="1:19" x14ac:dyDescent="0.25">
      <c r="A3433" s="11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</row>
    <row r="3434" spans="1:19" x14ac:dyDescent="0.25">
      <c r="A3434" s="11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</row>
    <row r="3435" spans="1:19" x14ac:dyDescent="0.25">
      <c r="A3435" s="11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</row>
    <row r="3436" spans="1:19" x14ac:dyDescent="0.25">
      <c r="A3436" s="11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</row>
    <row r="3437" spans="1:19" x14ac:dyDescent="0.25">
      <c r="A3437" s="11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</row>
    <row r="3438" spans="1:19" x14ac:dyDescent="0.25">
      <c r="A3438" s="11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</row>
    <row r="3439" spans="1:19" x14ac:dyDescent="0.25">
      <c r="A3439" s="11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</row>
    <row r="3440" spans="1:19" x14ac:dyDescent="0.25">
      <c r="A3440" s="11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</row>
    <row r="3441" spans="1:19" x14ac:dyDescent="0.25">
      <c r="A3441" s="11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</row>
    <row r="3442" spans="1:19" x14ac:dyDescent="0.25">
      <c r="A3442" s="11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</row>
    <row r="3443" spans="1:19" x14ac:dyDescent="0.25">
      <c r="A3443" s="11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</row>
    <row r="3444" spans="1:19" x14ac:dyDescent="0.25">
      <c r="A3444" s="11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</row>
    <row r="3445" spans="1:19" x14ac:dyDescent="0.25">
      <c r="A3445" s="11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</row>
    <row r="3446" spans="1:19" x14ac:dyDescent="0.25">
      <c r="A3446" s="11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</row>
    <row r="3447" spans="1:19" x14ac:dyDescent="0.25">
      <c r="A3447" s="11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</row>
    <row r="3448" spans="1:19" x14ac:dyDescent="0.25">
      <c r="A3448" s="11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</row>
    <row r="3449" spans="1:19" x14ac:dyDescent="0.25">
      <c r="A3449" s="11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</row>
    <row r="3450" spans="1:19" x14ac:dyDescent="0.25">
      <c r="A3450" s="11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</row>
    <row r="3451" spans="1:19" x14ac:dyDescent="0.25">
      <c r="A3451" s="11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</row>
    <row r="3452" spans="1:19" x14ac:dyDescent="0.25">
      <c r="A3452" s="11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</row>
    <row r="3453" spans="1:19" x14ac:dyDescent="0.25">
      <c r="A3453" s="11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</row>
    <row r="3454" spans="1:19" x14ac:dyDescent="0.25">
      <c r="A3454" s="11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</row>
    <row r="3455" spans="1:19" x14ac:dyDescent="0.25">
      <c r="A3455" s="11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</row>
    <row r="3456" spans="1:19" x14ac:dyDescent="0.25">
      <c r="A3456" s="11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</row>
    <row r="3457" spans="1:19" x14ac:dyDescent="0.25">
      <c r="A3457" s="11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</row>
    <row r="3458" spans="1:19" x14ac:dyDescent="0.25">
      <c r="A3458" s="11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</row>
    <row r="3459" spans="1:19" x14ac:dyDescent="0.25">
      <c r="A3459" s="11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</row>
    <row r="3460" spans="1:19" x14ac:dyDescent="0.25">
      <c r="A3460" s="11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</row>
    <row r="3461" spans="1:19" x14ac:dyDescent="0.25">
      <c r="A3461" s="11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</row>
    <row r="3462" spans="1:19" x14ac:dyDescent="0.25">
      <c r="A3462" s="11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</row>
    <row r="3463" spans="1:19" x14ac:dyDescent="0.25">
      <c r="A3463" s="11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</row>
    <row r="3464" spans="1:19" x14ac:dyDescent="0.25">
      <c r="A3464" s="11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</row>
    <row r="3465" spans="1:19" x14ac:dyDescent="0.25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</row>
    <row r="3466" spans="1:19" x14ac:dyDescent="0.25">
      <c r="A3466" s="11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</row>
    <row r="3467" spans="1:19" x14ac:dyDescent="0.25">
      <c r="A3467" s="11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</row>
    <row r="3468" spans="1:19" x14ac:dyDescent="0.25">
      <c r="A3468" s="11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</row>
    <row r="3469" spans="1:19" x14ac:dyDescent="0.25">
      <c r="A3469" s="11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</row>
    <row r="3470" spans="1:19" x14ac:dyDescent="0.25">
      <c r="A3470" s="11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</row>
    <row r="3471" spans="1:19" x14ac:dyDescent="0.25">
      <c r="A3471" s="11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</row>
    <row r="3472" spans="1:19" x14ac:dyDescent="0.25">
      <c r="A3472" s="11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</row>
    <row r="3473" spans="1:19" x14ac:dyDescent="0.25">
      <c r="A3473" s="11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</row>
    <row r="3474" spans="1:19" x14ac:dyDescent="0.25">
      <c r="A3474" s="11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</row>
    <row r="3475" spans="1:19" x14ac:dyDescent="0.25">
      <c r="A3475" s="11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</row>
    <row r="3476" spans="1:19" x14ac:dyDescent="0.25">
      <c r="A3476" s="11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</row>
    <row r="3477" spans="1:19" x14ac:dyDescent="0.25">
      <c r="A3477" s="11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</row>
    <row r="3478" spans="1:19" x14ac:dyDescent="0.25">
      <c r="A3478" s="11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</row>
    <row r="3479" spans="1:19" x14ac:dyDescent="0.25">
      <c r="A3479" s="11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</row>
    <row r="3480" spans="1:19" x14ac:dyDescent="0.25">
      <c r="A3480" s="11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</row>
    <row r="3481" spans="1:19" x14ac:dyDescent="0.25">
      <c r="A3481" s="11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</row>
    <row r="3482" spans="1:19" x14ac:dyDescent="0.25">
      <c r="A3482" s="11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</row>
    <row r="3483" spans="1:19" x14ac:dyDescent="0.25">
      <c r="A3483" s="11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</row>
    <row r="3484" spans="1:19" x14ac:dyDescent="0.25">
      <c r="A3484" s="11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</row>
    <row r="3485" spans="1:19" x14ac:dyDescent="0.25">
      <c r="A3485" s="11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</row>
    <row r="3486" spans="1:19" x14ac:dyDescent="0.25">
      <c r="A3486" s="11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</row>
    <row r="3487" spans="1:19" x14ac:dyDescent="0.25">
      <c r="A3487" s="11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</row>
    <row r="3488" spans="1:19" x14ac:dyDescent="0.25">
      <c r="A3488" s="11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</row>
    <row r="3489" spans="1:19" x14ac:dyDescent="0.25">
      <c r="A3489" s="11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</row>
    <row r="3490" spans="1:19" x14ac:dyDescent="0.25">
      <c r="A3490" s="11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</row>
    <row r="3491" spans="1:19" x14ac:dyDescent="0.25">
      <c r="A3491" s="11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</row>
    <row r="3492" spans="1:19" x14ac:dyDescent="0.25">
      <c r="A3492" s="11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</row>
    <row r="3493" spans="1:19" x14ac:dyDescent="0.25">
      <c r="A3493" s="11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</row>
    <row r="3494" spans="1:19" x14ac:dyDescent="0.25">
      <c r="A3494" s="11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</row>
    <row r="3495" spans="1:19" x14ac:dyDescent="0.25">
      <c r="A3495" s="11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</row>
    <row r="3496" spans="1:19" x14ac:dyDescent="0.25">
      <c r="A3496" s="11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</row>
    <row r="3497" spans="1:19" x14ac:dyDescent="0.25">
      <c r="A3497" s="11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</row>
    <row r="3498" spans="1:19" x14ac:dyDescent="0.25">
      <c r="A3498" s="11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</row>
    <row r="3499" spans="1:19" x14ac:dyDescent="0.25">
      <c r="A3499" s="11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</row>
    <row r="3500" spans="1:19" x14ac:dyDescent="0.25">
      <c r="A3500" s="11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</row>
    <row r="3501" spans="1:19" x14ac:dyDescent="0.25">
      <c r="A3501" s="11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</row>
    <row r="3502" spans="1:19" x14ac:dyDescent="0.25">
      <c r="A3502" s="11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</row>
    <row r="3503" spans="1:19" x14ac:dyDescent="0.25">
      <c r="A3503" s="11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</row>
    <row r="3504" spans="1:19" x14ac:dyDescent="0.25">
      <c r="A3504" s="11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</row>
    <row r="3505" spans="1:19" x14ac:dyDescent="0.25">
      <c r="A3505" s="11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</row>
    <row r="3506" spans="1:19" x14ac:dyDescent="0.25">
      <c r="A3506" s="11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</row>
    <row r="3507" spans="1:19" x14ac:dyDescent="0.25">
      <c r="A3507" s="11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</row>
    <row r="3508" spans="1:19" x14ac:dyDescent="0.25">
      <c r="A3508" s="11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</row>
    <row r="3509" spans="1:19" x14ac:dyDescent="0.25">
      <c r="A3509" s="11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</row>
    <row r="3510" spans="1:19" x14ac:dyDescent="0.25">
      <c r="A3510" s="11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</row>
    <row r="3511" spans="1:19" x14ac:dyDescent="0.25">
      <c r="A3511" s="11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</row>
    <row r="3512" spans="1:19" x14ac:dyDescent="0.25">
      <c r="A3512" s="11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</row>
    <row r="3513" spans="1:19" x14ac:dyDescent="0.25">
      <c r="A3513" s="11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</row>
    <row r="3514" spans="1:19" x14ac:dyDescent="0.25">
      <c r="A3514" s="11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</row>
    <row r="3515" spans="1:19" x14ac:dyDescent="0.25">
      <c r="A3515" s="11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</row>
    <row r="3516" spans="1:19" x14ac:dyDescent="0.25">
      <c r="A3516" s="11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</row>
    <row r="3517" spans="1:19" x14ac:dyDescent="0.25">
      <c r="A3517" s="11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</row>
    <row r="3518" spans="1:19" x14ac:dyDescent="0.25">
      <c r="A3518" s="11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</row>
    <row r="3519" spans="1:19" x14ac:dyDescent="0.25">
      <c r="A3519" s="11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</row>
    <row r="3520" spans="1:19" x14ac:dyDescent="0.25">
      <c r="A3520" s="11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</row>
    <row r="3521" spans="1:19" x14ac:dyDescent="0.25">
      <c r="A3521" s="11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</row>
    <row r="3522" spans="1:19" x14ac:dyDescent="0.25">
      <c r="A3522" s="11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</row>
    <row r="3523" spans="1:19" x14ac:dyDescent="0.25">
      <c r="A3523" s="11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</row>
    <row r="3524" spans="1:19" x14ac:dyDescent="0.25">
      <c r="A3524" s="11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</row>
    <row r="3525" spans="1:19" x14ac:dyDescent="0.25">
      <c r="A3525" s="11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</row>
    <row r="3526" spans="1:19" x14ac:dyDescent="0.25">
      <c r="A3526" s="11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</row>
    <row r="3527" spans="1:19" x14ac:dyDescent="0.25">
      <c r="A3527" s="11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</row>
    <row r="3528" spans="1:19" x14ac:dyDescent="0.25">
      <c r="A3528" s="11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</row>
    <row r="3529" spans="1:19" x14ac:dyDescent="0.25">
      <c r="A3529" s="11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</row>
    <row r="3530" spans="1:19" x14ac:dyDescent="0.25">
      <c r="A3530" s="11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</row>
    <row r="3531" spans="1:19" x14ac:dyDescent="0.25">
      <c r="A3531" s="11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</row>
    <row r="3532" spans="1:19" x14ac:dyDescent="0.25">
      <c r="A3532" s="11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</row>
    <row r="3533" spans="1:19" x14ac:dyDescent="0.25">
      <c r="A3533" s="11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</row>
    <row r="3534" spans="1:19" x14ac:dyDescent="0.25">
      <c r="A3534" s="11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</row>
    <row r="3535" spans="1:19" x14ac:dyDescent="0.25">
      <c r="A3535" s="11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</row>
    <row r="3536" spans="1:19" x14ac:dyDescent="0.25">
      <c r="A3536" s="11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</row>
    <row r="3537" spans="1:19" x14ac:dyDescent="0.25">
      <c r="A3537" s="11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</row>
    <row r="3538" spans="1:19" x14ac:dyDescent="0.25">
      <c r="A3538" s="11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</row>
    <row r="3539" spans="1:19" x14ac:dyDescent="0.25">
      <c r="A3539" s="11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</row>
    <row r="3540" spans="1:19" x14ac:dyDescent="0.25">
      <c r="A3540" s="11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</row>
    <row r="3541" spans="1:19" x14ac:dyDescent="0.25">
      <c r="A3541" s="11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</row>
    <row r="3542" spans="1:19" x14ac:dyDescent="0.25">
      <c r="A3542" s="11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</row>
    <row r="3543" spans="1:19" x14ac:dyDescent="0.25">
      <c r="A3543" s="11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</row>
    <row r="3544" spans="1:19" x14ac:dyDescent="0.25">
      <c r="A3544" s="11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</row>
    <row r="3545" spans="1:19" x14ac:dyDescent="0.25">
      <c r="A3545" s="11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</row>
    <row r="3546" spans="1:19" x14ac:dyDescent="0.25">
      <c r="A3546" s="11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</row>
    <row r="3547" spans="1:19" x14ac:dyDescent="0.25">
      <c r="A3547" s="11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</row>
    <row r="3548" spans="1:19" x14ac:dyDescent="0.25">
      <c r="A3548" s="11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</row>
    <row r="3549" spans="1:19" x14ac:dyDescent="0.25">
      <c r="A3549" s="11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</row>
    <row r="3550" spans="1:19" x14ac:dyDescent="0.25">
      <c r="A3550" s="11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</row>
    <row r="3551" spans="1:19" x14ac:dyDescent="0.25">
      <c r="A3551" s="11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</row>
    <row r="3552" spans="1:19" x14ac:dyDescent="0.25">
      <c r="A3552" s="11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</row>
    <row r="3553" spans="1:19" x14ac:dyDescent="0.25">
      <c r="A3553" s="11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</row>
    <row r="3554" spans="1:19" x14ac:dyDescent="0.25">
      <c r="A3554" s="11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</row>
    <row r="3555" spans="1:19" x14ac:dyDescent="0.25">
      <c r="A3555" s="11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</row>
    <row r="3556" spans="1:19" x14ac:dyDescent="0.25">
      <c r="A3556" s="11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</row>
    <row r="3557" spans="1:19" x14ac:dyDescent="0.25">
      <c r="A3557" s="11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</row>
    <row r="3558" spans="1:19" x14ac:dyDescent="0.25">
      <c r="A3558" s="11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</row>
    <row r="3559" spans="1:19" x14ac:dyDescent="0.25">
      <c r="A3559" s="11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</row>
    <row r="3560" spans="1:19" x14ac:dyDescent="0.25">
      <c r="A3560" s="11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</row>
    <row r="3561" spans="1:19" x14ac:dyDescent="0.25">
      <c r="A3561" s="11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</row>
    <row r="3562" spans="1:19" x14ac:dyDescent="0.25">
      <c r="A3562" s="11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</row>
    <row r="3563" spans="1:19" x14ac:dyDescent="0.25">
      <c r="A3563" s="11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</row>
    <row r="3564" spans="1:19" x14ac:dyDescent="0.25">
      <c r="A3564" s="11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</row>
    <row r="3565" spans="1:19" x14ac:dyDescent="0.25">
      <c r="A3565" s="11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</row>
    <row r="3566" spans="1:19" x14ac:dyDescent="0.25">
      <c r="A3566" s="11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</row>
    <row r="3567" spans="1:19" x14ac:dyDescent="0.25">
      <c r="A3567" s="11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</row>
    <row r="3568" spans="1:19" x14ac:dyDescent="0.25">
      <c r="A3568" s="11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</row>
    <row r="3569" spans="1:19" x14ac:dyDescent="0.25">
      <c r="A3569" s="11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</row>
    <row r="3570" spans="1:19" x14ac:dyDescent="0.25">
      <c r="A3570" s="11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</row>
    <row r="3571" spans="1:19" x14ac:dyDescent="0.25">
      <c r="A3571" s="11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</row>
    <row r="3572" spans="1:19" x14ac:dyDescent="0.25">
      <c r="A3572" s="11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</row>
    <row r="3573" spans="1:19" x14ac:dyDescent="0.25">
      <c r="A3573" s="11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</row>
    <row r="3574" spans="1:19" x14ac:dyDescent="0.25">
      <c r="A3574" s="11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</row>
    <row r="3575" spans="1:19" x14ac:dyDescent="0.25">
      <c r="A3575" s="11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</row>
    <row r="3576" spans="1:19" x14ac:dyDescent="0.25">
      <c r="A3576" s="11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</row>
    <row r="3577" spans="1:19" x14ac:dyDescent="0.25">
      <c r="A3577" s="11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</row>
    <row r="3578" spans="1:19" x14ac:dyDescent="0.25">
      <c r="A3578" s="11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</row>
    <row r="3579" spans="1:19" x14ac:dyDescent="0.25">
      <c r="A3579" s="11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</row>
    <row r="3580" spans="1:19" x14ac:dyDescent="0.25">
      <c r="A3580" s="11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</row>
    <row r="3581" spans="1:19" x14ac:dyDescent="0.25">
      <c r="A3581" s="11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</row>
    <row r="3582" spans="1:19" x14ac:dyDescent="0.25">
      <c r="A3582" s="11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</row>
    <row r="3583" spans="1:19" x14ac:dyDescent="0.25">
      <c r="A3583" s="11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</row>
    <row r="3584" spans="1:19" x14ac:dyDescent="0.25">
      <c r="A3584" s="11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</row>
    <row r="3585" spans="1:19" x14ac:dyDescent="0.25">
      <c r="A3585" s="11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</row>
    <row r="3586" spans="1:19" x14ac:dyDescent="0.25">
      <c r="A3586" s="11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</row>
    <row r="3587" spans="1:19" x14ac:dyDescent="0.25">
      <c r="A3587" s="11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</row>
    <row r="3588" spans="1:19" x14ac:dyDescent="0.25">
      <c r="A3588" s="11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</row>
    <row r="3589" spans="1:19" x14ac:dyDescent="0.25">
      <c r="A3589" s="11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</row>
    <row r="3590" spans="1:19" x14ac:dyDescent="0.25">
      <c r="A3590" s="11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</row>
    <row r="3591" spans="1:19" x14ac:dyDescent="0.25">
      <c r="A3591" s="11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</row>
    <row r="3592" spans="1:19" x14ac:dyDescent="0.25">
      <c r="A3592" s="11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</row>
    <row r="3593" spans="1:19" x14ac:dyDescent="0.25">
      <c r="A3593" s="11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</row>
    <row r="3594" spans="1:19" x14ac:dyDescent="0.25">
      <c r="A3594" s="11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</row>
    <row r="3595" spans="1:19" x14ac:dyDescent="0.25">
      <c r="A3595" s="11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</row>
    <row r="3596" spans="1:19" x14ac:dyDescent="0.25">
      <c r="A3596" s="11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</row>
    <row r="3597" spans="1:19" x14ac:dyDescent="0.25">
      <c r="A3597" s="11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</row>
    <row r="3598" spans="1:19" x14ac:dyDescent="0.25">
      <c r="A3598" s="11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</row>
    <row r="3599" spans="1:19" x14ac:dyDescent="0.25">
      <c r="A3599" s="11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</row>
    <row r="3600" spans="1:19" x14ac:dyDescent="0.25">
      <c r="A3600" s="11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</row>
    <row r="3601" spans="1:19" x14ac:dyDescent="0.25">
      <c r="A3601" s="11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</row>
    <row r="3602" spans="1:19" x14ac:dyDescent="0.25">
      <c r="A3602" s="11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</row>
    <row r="3603" spans="1:19" x14ac:dyDescent="0.25">
      <c r="A3603" s="11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</row>
    <row r="3604" spans="1:19" x14ac:dyDescent="0.25">
      <c r="A3604" s="11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</row>
    <row r="3605" spans="1:19" x14ac:dyDescent="0.25">
      <c r="A3605" s="11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</row>
    <row r="3606" spans="1:19" x14ac:dyDescent="0.25">
      <c r="A3606" s="11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</row>
    <row r="3607" spans="1:19" x14ac:dyDescent="0.25">
      <c r="A3607" s="11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</row>
    <row r="3608" spans="1:19" x14ac:dyDescent="0.25">
      <c r="A3608" s="11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</row>
    <row r="3609" spans="1:19" x14ac:dyDescent="0.25">
      <c r="A3609" s="11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</row>
    <row r="3610" spans="1:19" x14ac:dyDescent="0.25">
      <c r="A3610" s="11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</row>
    <row r="3611" spans="1:19" x14ac:dyDescent="0.25">
      <c r="A3611" s="11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</row>
    <row r="3612" spans="1:19" x14ac:dyDescent="0.25">
      <c r="A3612" s="11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</row>
    <row r="3613" spans="1:19" x14ac:dyDescent="0.25">
      <c r="A3613" s="11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</row>
    <row r="3614" spans="1:19" x14ac:dyDescent="0.25">
      <c r="A3614" s="11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</row>
    <row r="3615" spans="1:19" x14ac:dyDescent="0.25">
      <c r="A3615" s="11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</row>
    <row r="3616" spans="1:19" x14ac:dyDescent="0.25">
      <c r="A3616" s="11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</row>
    <row r="3617" spans="1:19" x14ac:dyDescent="0.25">
      <c r="A3617" s="11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</row>
    <row r="3618" spans="1:19" x14ac:dyDescent="0.25">
      <c r="A3618" s="11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</row>
    <row r="3619" spans="1:19" x14ac:dyDescent="0.25">
      <c r="A3619" s="11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</row>
    <row r="3620" spans="1:19" x14ac:dyDescent="0.25">
      <c r="A3620" s="11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</row>
    <row r="3621" spans="1:19" x14ac:dyDescent="0.25">
      <c r="A3621" s="11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</row>
    <row r="3622" spans="1:19" x14ac:dyDescent="0.25">
      <c r="A3622" s="11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</row>
    <row r="3623" spans="1:19" x14ac:dyDescent="0.25">
      <c r="A3623" s="11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</row>
    <row r="3624" spans="1:19" x14ac:dyDescent="0.25">
      <c r="A3624" s="11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</row>
    <row r="3625" spans="1:19" x14ac:dyDescent="0.25">
      <c r="A3625" s="11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</row>
    <row r="3626" spans="1:19" x14ac:dyDescent="0.25">
      <c r="A3626" s="11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</row>
    <row r="3627" spans="1:19" x14ac:dyDescent="0.25">
      <c r="A3627" s="11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</row>
    <row r="3628" spans="1:19" x14ac:dyDescent="0.25">
      <c r="A3628" s="11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</row>
    <row r="3629" spans="1:19" x14ac:dyDescent="0.25">
      <c r="A3629" s="11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</row>
    <row r="3630" spans="1:19" x14ac:dyDescent="0.25">
      <c r="A3630" s="11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</row>
    <row r="3631" spans="1:19" x14ac:dyDescent="0.25">
      <c r="A3631" s="11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</row>
    <row r="3632" spans="1:19" x14ac:dyDescent="0.25">
      <c r="A3632" s="11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</row>
    <row r="3633" spans="1:19" x14ac:dyDescent="0.25">
      <c r="A3633" s="11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</row>
    <row r="3634" spans="1:19" x14ac:dyDescent="0.25">
      <c r="A3634" s="11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</row>
    <row r="3635" spans="1:19" x14ac:dyDescent="0.25">
      <c r="A3635" s="11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</row>
    <row r="3636" spans="1:19" x14ac:dyDescent="0.25">
      <c r="A3636" s="11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</row>
    <row r="3637" spans="1:19" x14ac:dyDescent="0.25">
      <c r="A3637" s="11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</row>
    <row r="3638" spans="1:19" x14ac:dyDescent="0.25">
      <c r="A3638" s="11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</row>
    <row r="3639" spans="1:19" x14ac:dyDescent="0.25">
      <c r="A3639" s="11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</row>
    <row r="3640" spans="1:19" x14ac:dyDescent="0.25">
      <c r="A3640" s="11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</row>
    <row r="3641" spans="1:19" x14ac:dyDescent="0.25">
      <c r="A3641" s="11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</row>
    <row r="3642" spans="1:19" x14ac:dyDescent="0.25">
      <c r="A3642" s="11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</row>
    <row r="3643" spans="1:19" x14ac:dyDescent="0.25">
      <c r="A3643" s="11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</row>
    <row r="3644" spans="1:19" x14ac:dyDescent="0.25">
      <c r="A3644" s="11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</row>
    <row r="3645" spans="1:19" x14ac:dyDescent="0.25">
      <c r="A3645" s="11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</row>
    <row r="3646" spans="1:19" x14ac:dyDescent="0.25">
      <c r="A3646" s="11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</row>
    <row r="3647" spans="1:19" x14ac:dyDescent="0.25">
      <c r="A3647" s="11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</row>
    <row r="3648" spans="1:19" x14ac:dyDescent="0.25">
      <c r="A3648" s="11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</row>
    <row r="3649" spans="1:19" x14ac:dyDescent="0.25">
      <c r="A3649" s="11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</row>
    <row r="3650" spans="1:19" x14ac:dyDescent="0.25">
      <c r="A3650" s="11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</row>
    <row r="3651" spans="1:19" x14ac:dyDescent="0.25">
      <c r="A3651" s="11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</row>
    <row r="3652" spans="1:19" x14ac:dyDescent="0.25">
      <c r="A3652" s="11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</row>
    <row r="3653" spans="1:19" x14ac:dyDescent="0.25">
      <c r="A3653" s="11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</row>
    <row r="3654" spans="1:19" x14ac:dyDescent="0.25">
      <c r="A3654" s="11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</row>
    <row r="3655" spans="1:19" x14ac:dyDescent="0.25">
      <c r="A3655" s="11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</row>
    <row r="3656" spans="1:19" x14ac:dyDescent="0.25">
      <c r="A3656" s="11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</row>
    <row r="3657" spans="1:19" x14ac:dyDescent="0.25">
      <c r="A3657" s="11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</row>
    <row r="3658" spans="1:19" x14ac:dyDescent="0.25">
      <c r="A3658" s="11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</row>
    <row r="3659" spans="1:19" x14ac:dyDescent="0.25">
      <c r="A3659" s="11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</row>
    <row r="3660" spans="1:19" x14ac:dyDescent="0.25">
      <c r="A3660" s="11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</row>
    <row r="3661" spans="1:19" x14ac:dyDescent="0.25">
      <c r="A3661" s="11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</row>
    <row r="3662" spans="1:19" x14ac:dyDescent="0.25">
      <c r="A3662" s="11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</row>
    <row r="3663" spans="1:19" x14ac:dyDescent="0.25">
      <c r="A3663" s="11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</row>
    <row r="3664" spans="1:19" x14ac:dyDescent="0.25">
      <c r="A3664" s="11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</row>
    <row r="3665" spans="1:19" x14ac:dyDescent="0.25">
      <c r="A3665" s="11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</row>
    <row r="3666" spans="1:19" x14ac:dyDescent="0.25">
      <c r="A3666" s="11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</row>
    <row r="3667" spans="1:19" x14ac:dyDescent="0.25">
      <c r="A3667" s="11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</row>
    <row r="3668" spans="1:19" x14ac:dyDescent="0.25">
      <c r="A3668" s="11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</row>
    <row r="3669" spans="1:19" x14ac:dyDescent="0.25">
      <c r="A3669" s="11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</row>
    <row r="3670" spans="1:19" x14ac:dyDescent="0.25">
      <c r="A3670" s="11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</row>
    <row r="3671" spans="1:19" x14ac:dyDescent="0.25">
      <c r="A3671" s="11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</row>
    <row r="3672" spans="1:19" x14ac:dyDescent="0.25">
      <c r="A3672" s="11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</row>
    <row r="3673" spans="1:19" x14ac:dyDescent="0.25">
      <c r="A3673" s="11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</row>
    <row r="3674" spans="1:19" x14ac:dyDescent="0.25">
      <c r="A3674" s="11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</row>
    <row r="3675" spans="1:19" x14ac:dyDescent="0.25">
      <c r="A3675" s="11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</row>
    <row r="3676" spans="1:19" x14ac:dyDescent="0.25">
      <c r="A3676" s="11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</row>
    <row r="3677" spans="1:19" x14ac:dyDescent="0.25">
      <c r="A3677" s="11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</row>
    <row r="3678" spans="1:19" x14ac:dyDescent="0.25">
      <c r="A3678" s="11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</row>
    <row r="3679" spans="1:19" x14ac:dyDescent="0.25">
      <c r="A3679" s="11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</row>
    <row r="3680" spans="1:19" x14ac:dyDescent="0.25">
      <c r="A3680" s="11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</row>
    <row r="3681" spans="1:19" x14ac:dyDescent="0.25">
      <c r="A3681" s="11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</row>
    <row r="3682" spans="1:19" x14ac:dyDescent="0.25">
      <c r="A3682" s="11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</row>
    <row r="3683" spans="1:19" x14ac:dyDescent="0.25">
      <c r="A3683" s="11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</row>
    <row r="3684" spans="1:19" x14ac:dyDescent="0.25">
      <c r="A3684" s="11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</row>
    <row r="3685" spans="1:19" x14ac:dyDescent="0.25">
      <c r="A3685" s="11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</row>
    <row r="3686" spans="1:19" x14ac:dyDescent="0.25">
      <c r="A3686" s="11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</row>
    <row r="3687" spans="1:19" x14ac:dyDescent="0.25">
      <c r="A3687" s="11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</row>
    <row r="3688" spans="1:19" x14ac:dyDescent="0.25">
      <c r="A3688" s="11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</row>
    <row r="3689" spans="1:19" x14ac:dyDescent="0.25">
      <c r="A3689" s="11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</row>
    <row r="3690" spans="1:19" x14ac:dyDescent="0.25">
      <c r="A3690" s="11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</row>
    <row r="3691" spans="1:19" x14ac:dyDescent="0.25">
      <c r="A3691" s="11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</row>
    <row r="3692" spans="1:19" x14ac:dyDescent="0.25">
      <c r="A3692" s="11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</row>
    <row r="3693" spans="1:19" x14ac:dyDescent="0.25">
      <c r="A3693" s="11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</row>
    <row r="3694" spans="1:19" x14ac:dyDescent="0.25">
      <c r="A3694" s="11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</row>
    <row r="3695" spans="1:19" x14ac:dyDescent="0.25">
      <c r="A3695" s="11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</row>
    <row r="3696" spans="1:19" x14ac:dyDescent="0.25">
      <c r="A3696" s="11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</row>
    <row r="3697" spans="1:19" x14ac:dyDescent="0.25">
      <c r="A3697" s="11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</row>
    <row r="3698" spans="1:19" x14ac:dyDescent="0.25">
      <c r="A3698" s="11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</row>
    <row r="3699" spans="1:19" x14ac:dyDescent="0.25">
      <c r="A3699" s="11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</row>
    <row r="3700" spans="1:19" x14ac:dyDescent="0.25">
      <c r="A3700" s="11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</row>
    <row r="3701" spans="1:19" x14ac:dyDescent="0.25">
      <c r="A3701" s="11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</row>
    <row r="3702" spans="1:19" x14ac:dyDescent="0.25">
      <c r="A3702" s="11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</row>
    <row r="3703" spans="1:19" x14ac:dyDescent="0.25">
      <c r="A3703" s="11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</row>
    <row r="3704" spans="1:19" x14ac:dyDescent="0.25">
      <c r="A3704" s="11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</row>
    <row r="3705" spans="1:19" x14ac:dyDescent="0.25">
      <c r="A3705" s="11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</row>
    <row r="3706" spans="1:19" x14ac:dyDescent="0.25">
      <c r="A3706" s="11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</row>
    <row r="3707" spans="1:19" x14ac:dyDescent="0.25">
      <c r="A3707" s="11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</row>
    <row r="3708" spans="1:19" x14ac:dyDescent="0.25">
      <c r="A3708" s="11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</row>
    <row r="3709" spans="1:19" x14ac:dyDescent="0.25">
      <c r="A3709" s="11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</row>
    <row r="3710" spans="1:19" x14ac:dyDescent="0.25">
      <c r="A3710" s="11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</row>
    <row r="3711" spans="1:19" x14ac:dyDescent="0.25">
      <c r="A3711" s="11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</row>
    <row r="3712" spans="1:19" x14ac:dyDescent="0.25">
      <c r="A3712" s="11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</row>
    <row r="3713" spans="1:19" x14ac:dyDescent="0.25">
      <c r="A3713" s="11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</row>
    <row r="3714" spans="1:19" x14ac:dyDescent="0.25">
      <c r="A3714" s="11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</row>
    <row r="3715" spans="1:19" x14ac:dyDescent="0.25">
      <c r="A3715" s="11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</row>
    <row r="3716" spans="1:19" x14ac:dyDescent="0.25">
      <c r="A3716" s="11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</row>
    <row r="3717" spans="1:19" x14ac:dyDescent="0.25">
      <c r="A3717" s="11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</row>
    <row r="3718" spans="1:19" x14ac:dyDescent="0.25">
      <c r="A3718" s="11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</row>
    <row r="3719" spans="1:19" x14ac:dyDescent="0.25">
      <c r="A3719" s="11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</row>
    <row r="3720" spans="1:19" x14ac:dyDescent="0.25">
      <c r="A3720" s="11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</row>
    <row r="3721" spans="1:19" x14ac:dyDescent="0.25">
      <c r="A3721" s="11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</row>
    <row r="3722" spans="1:19" x14ac:dyDescent="0.25">
      <c r="A3722" s="11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</row>
    <row r="3723" spans="1:19" x14ac:dyDescent="0.25">
      <c r="A3723" s="11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</row>
    <row r="3724" spans="1:19" x14ac:dyDescent="0.25">
      <c r="A3724" s="11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</row>
    <row r="3725" spans="1:19" x14ac:dyDescent="0.25">
      <c r="A3725" s="11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</row>
    <row r="3726" spans="1:19" x14ac:dyDescent="0.25">
      <c r="A3726" s="11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</row>
    <row r="3727" spans="1:19" x14ac:dyDescent="0.25">
      <c r="A3727" s="11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</row>
    <row r="3728" spans="1:19" x14ac:dyDescent="0.25">
      <c r="A3728" s="11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</row>
    <row r="3729" spans="1:19" x14ac:dyDescent="0.25">
      <c r="A3729" s="11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</row>
    <row r="3730" spans="1:19" x14ac:dyDescent="0.25">
      <c r="A3730" s="11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</row>
    <row r="3731" spans="1:19" x14ac:dyDescent="0.25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</row>
    <row r="3732" spans="1:19" x14ac:dyDescent="0.25">
      <c r="A3732" s="11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</row>
    <row r="3733" spans="1:19" x14ac:dyDescent="0.25">
      <c r="A3733" s="11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</row>
    <row r="3734" spans="1:19" x14ac:dyDescent="0.25">
      <c r="A3734" s="11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</row>
    <row r="3735" spans="1:19" x14ac:dyDescent="0.25">
      <c r="A3735" s="11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</row>
    <row r="3736" spans="1:19" x14ac:dyDescent="0.25">
      <c r="A3736" s="11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</row>
    <row r="3737" spans="1:19" x14ac:dyDescent="0.25">
      <c r="A3737" s="11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</row>
    <row r="3738" spans="1:19" x14ac:dyDescent="0.25">
      <c r="A3738" s="11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</row>
    <row r="3739" spans="1:19" x14ac:dyDescent="0.25">
      <c r="A3739" s="11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</row>
    <row r="3740" spans="1:19" x14ac:dyDescent="0.25">
      <c r="A3740" s="11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</row>
    <row r="3741" spans="1:19" x14ac:dyDescent="0.25">
      <c r="A3741" s="11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</row>
    <row r="3742" spans="1:19" x14ac:dyDescent="0.25">
      <c r="A3742" s="11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</row>
    <row r="3743" spans="1:19" x14ac:dyDescent="0.25">
      <c r="A3743" s="11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</row>
    <row r="3744" spans="1:19" x14ac:dyDescent="0.25">
      <c r="A3744" s="11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</row>
    <row r="3745" spans="1:19" x14ac:dyDescent="0.25">
      <c r="A3745" s="11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</row>
    <row r="3746" spans="1:19" x14ac:dyDescent="0.25">
      <c r="A3746" s="11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</row>
    <row r="3747" spans="1:19" x14ac:dyDescent="0.25">
      <c r="A3747" s="11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</row>
    <row r="3748" spans="1:19" x14ac:dyDescent="0.25">
      <c r="A3748" s="11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</row>
    <row r="3749" spans="1:19" x14ac:dyDescent="0.25">
      <c r="A3749" s="11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</row>
    <row r="3750" spans="1:19" x14ac:dyDescent="0.25">
      <c r="A3750" s="11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</row>
    <row r="3751" spans="1:19" x14ac:dyDescent="0.25">
      <c r="A3751" s="11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</row>
    <row r="3752" spans="1:19" x14ac:dyDescent="0.25">
      <c r="A3752" s="11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</row>
    <row r="3753" spans="1:19" x14ac:dyDescent="0.25">
      <c r="A3753" s="11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</row>
    <row r="3754" spans="1:19" x14ac:dyDescent="0.25">
      <c r="A3754" s="11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</row>
    <row r="3755" spans="1:19" x14ac:dyDescent="0.25">
      <c r="A3755" s="11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</row>
    <row r="3756" spans="1:19" x14ac:dyDescent="0.25">
      <c r="A3756" s="11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</row>
    <row r="3757" spans="1:19" x14ac:dyDescent="0.25">
      <c r="A3757" s="11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</row>
    <row r="3758" spans="1:19" x14ac:dyDescent="0.25">
      <c r="A3758" s="11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</row>
    <row r="3759" spans="1:19" x14ac:dyDescent="0.25">
      <c r="A3759" s="11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</row>
    <row r="3760" spans="1:19" x14ac:dyDescent="0.25">
      <c r="A3760" s="11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</row>
    <row r="3761" spans="1:19" x14ac:dyDescent="0.25">
      <c r="A3761" s="11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</row>
    <row r="3762" spans="1:19" x14ac:dyDescent="0.25">
      <c r="A3762" s="11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</row>
    <row r="3763" spans="1:19" x14ac:dyDescent="0.25">
      <c r="A3763" s="11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</row>
    <row r="3764" spans="1:19" x14ac:dyDescent="0.25">
      <c r="A3764" s="11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</row>
    <row r="3765" spans="1:19" x14ac:dyDescent="0.25">
      <c r="A3765" s="11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</row>
    <row r="3766" spans="1:19" x14ac:dyDescent="0.25">
      <c r="A3766" s="11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</row>
    <row r="3767" spans="1:19" x14ac:dyDescent="0.25">
      <c r="A3767" s="11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</row>
    <row r="3768" spans="1:19" x14ac:dyDescent="0.25">
      <c r="A3768" s="11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</row>
    <row r="3769" spans="1:19" x14ac:dyDescent="0.25">
      <c r="A3769" s="11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</row>
    <row r="3770" spans="1:19" x14ac:dyDescent="0.25">
      <c r="A3770" s="11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</row>
    <row r="3771" spans="1:19" x14ac:dyDescent="0.25">
      <c r="A3771" s="11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</row>
    <row r="3772" spans="1:19" x14ac:dyDescent="0.25">
      <c r="A3772" s="11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</row>
    <row r="3773" spans="1:19" x14ac:dyDescent="0.25">
      <c r="A3773" s="11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</row>
    <row r="3774" spans="1:19" x14ac:dyDescent="0.25">
      <c r="A3774" s="11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</row>
    <row r="3775" spans="1:19" x14ac:dyDescent="0.25">
      <c r="A3775" s="11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</row>
    <row r="3776" spans="1:19" x14ac:dyDescent="0.25">
      <c r="A3776" s="11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</row>
    <row r="3777" spans="1:19" x14ac:dyDescent="0.25">
      <c r="A3777" s="11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</row>
    <row r="3778" spans="1:19" x14ac:dyDescent="0.25">
      <c r="A3778" s="11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</row>
    <row r="3779" spans="1:19" x14ac:dyDescent="0.25">
      <c r="A3779" s="11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</row>
    <row r="3780" spans="1:19" x14ac:dyDescent="0.25">
      <c r="A3780" s="11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</row>
    <row r="3781" spans="1:19" x14ac:dyDescent="0.25">
      <c r="A3781" s="11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</row>
    <row r="3782" spans="1:19" x14ac:dyDescent="0.25">
      <c r="A3782" s="11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</row>
    <row r="3783" spans="1:19" x14ac:dyDescent="0.25">
      <c r="A3783" s="11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</row>
    <row r="3784" spans="1:19" x14ac:dyDescent="0.25">
      <c r="A3784" s="11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</row>
    <row r="3785" spans="1:19" x14ac:dyDescent="0.25">
      <c r="A3785" s="11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</row>
    <row r="3786" spans="1:19" x14ac:dyDescent="0.25">
      <c r="A3786" s="11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</row>
    <row r="3787" spans="1:19" x14ac:dyDescent="0.25">
      <c r="A3787" s="11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</row>
    <row r="3788" spans="1:19" x14ac:dyDescent="0.25">
      <c r="A3788" s="11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</row>
    <row r="3789" spans="1:19" x14ac:dyDescent="0.25">
      <c r="A3789" s="11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</row>
    <row r="3790" spans="1:19" x14ac:dyDescent="0.25">
      <c r="A3790" s="11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</row>
    <row r="3791" spans="1:19" x14ac:dyDescent="0.25">
      <c r="A3791" s="11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</row>
    <row r="3792" spans="1:19" x14ac:dyDescent="0.25">
      <c r="A3792" s="11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</row>
    <row r="3793" spans="1:19" x14ac:dyDescent="0.25">
      <c r="A3793" s="11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</row>
    <row r="3794" spans="1:19" x14ac:dyDescent="0.25">
      <c r="A3794" s="11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</row>
    <row r="3795" spans="1:19" x14ac:dyDescent="0.25">
      <c r="A3795" s="11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</row>
    <row r="3796" spans="1:19" x14ac:dyDescent="0.25">
      <c r="A3796" s="11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</row>
    <row r="3797" spans="1:19" x14ac:dyDescent="0.25">
      <c r="A3797" s="11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</row>
    <row r="3798" spans="1:19" x14ac:dyDescent="0.25">
      <c r="A3798" s="11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</row>
    <row r="3799" spans="1:19" x14ac:dyDescent="0.25">
      <c r="A3799" s="11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</row>
    <row r="3800" spans="1:19" x14ac:dyDescent="0.25">
      <c r="A3800" s="11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</row>
    <row r="3801" spans="1:19" x14ac:dyDescent="0.25">
      <c r="A3801" s="11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</row>
    <row r="3802" spans="1:19" x14ac:dyDescent="0.25">
      <c r="A3802" s="11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</row>
    <row r="3803" spans="1:19" x14ac:dyDescent="0.25">
      <c r="A3803" s="11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</row>
    <row r="3804" spans="1:19" x14ac:dyDescent="0.25">
      <c r="A3804" s="11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</row>
    <row r="3805" spans="1:19" x14ac:dyDescent="0.25">
      <c r="A3805" s="11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</row>
    <row r="3806" spans="1:19" x14ac:dyDescent="0.25">
      <c r="A3806" s="11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</row>
    <row r="3807" spans="1:19" x14ac:dyDescent="0.25">
      <c r="A3807" s="11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</row>
    <row r="3808" spans="1:19" x14ac:dyDescent="0.25">
      <c r="A3808" s="11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</row>
    <row r="3809" spans="1:19" x14ac:dyDescent="0.25">
      <c r="A3809" s="11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</row>
    <row r="3810" spans="1:19" x14ac:dyDescent="0.25">
      <c r="A3810" s="11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</row>
    <row r="3811" spans="1:19" x14ac:dyDescent="0.25">
      <c r="A3811" s="11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</row>
    <row r="3812" spans="1:19" x14ac:dyDescent="0.25">
      <c r="A3812" s="11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</row>
    <row r="3813" spans="1:19" x14ac:dyDescent="0.25">
      <c r="A3813" s="11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</row>
    <row r="3814" spans="1:19" x14ac:dyDescent="0.25">
      <c r="A3814" s="11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</row>
    <row r="3815" spans="1:19" x14ac:dyDescent="0.25">
      <c r="A3815" s="11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</row>
    <row r="3816" spans="1:19" x14ac:dyDescent="0.25">
      <c r="A3816" s="11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</row>
    <row r="3817" spans="1:19" x14ac:dyDescent="0.25">
      <c r="A3817" s="11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</row>
    <row r="3818" spans="1:19" x14ac:dyDescent="0.25">
      <c r="A3818" s="11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</row>
    <row r="3819" spans="1:19" x14ac:dyDescent="0.25">
      <c r="A3819" s="11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</row>
    <row r="3820" spans="1:19" x14ac:dyDescent="0.25">
      <c r="A3820" s="11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</row>
    <row r="3821" spans="1:19" x14ac:dyDescent="0.25">
      <c r="A3821" s="11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</row>
    <row r="3822" spans="1:19" x14ac:dyDescent="0.25">
      <c r="A3822" s="11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</row>
    <row r="3823" spans="1:19" x14ac:dyDescent="0.25">
      <c r="A3823" s="11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</row>
    <row r="3824" spans="1:19" x14ac:dyDescent="0.25">
      <c r="A3824" s="11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</row>
    <row r="3825" spans="1:19" x14ac:dyDescent="0.25">
      <c r="A3825" s="11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</row>
    <row r="3826" spans="1:19" x14ac:dyDescent="0.25">
      <c r="A3826" s="11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</row>
    <row r="3827" spans="1:19" x14ac:dyDescent="0.25">
      <c r="A3827" s="11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</row>
    <row r="3828" spans="1:19" x14ac:dyDescent="0.25">
      <c r="A3828" s="11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</row>
    <row r="3829" spans="1:19" x14ac:dyDescent="0.25">
      <c r="A3829" s="11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</row>
    <row r="3830" spans="1:19" x14ac:dyDescent="0.25">
      <c r="A3830" s="11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</row>
    <row r="3831" spans="1:19" x14ac:dyDescent="0.25">
      <c r="A3831" s="11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</row>
    <row r="3832" spans="1:19" x14ac:dyDescent="0.25">
      <c r="A3832" s="11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</row>
    <row r="3833" spans="1:19" x14ac:dyDescent="0.25">
      <c r="A3833" s="11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</row>
    <row r="3834" spans="1:19" x14ac:dyDescent="0.25">
      <c r="A3834" s="11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</row>
    <row r="3835" spans="1:19" x14ac:dyDescent="0.25">
      <c r="A3835" s="11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</row>
    <row r="3836" spans="1:19" x14ac:dyDescent="0.25">
      <c r="A3836" s="11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</row>
    <row r="3837" spans="1:19" x14ac:dyDescent="0.25">
      <c r="A3837" s="11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</row>
    <row r="3838" spans="1:19" x14ac:dyDescent="0.25">
      <c r="A3838" s="11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</row>
    <row r="3839" spans="1:19" x14ac:dyDescent="0.25">
      <c r="A3839" s="11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</row>
    <row r="3840" spans="1:19" x14ac:dyDescent="0.25">
      <c r="A3840" s="11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</row>
    <row r="3841" spans="1:19" x14ac:dyDescent="0.25">
      <c r="A3841" s="11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</row>
    <row r="3842" spans="1:19" x14ac:dyDescent="0.25">
      <c r="A3842" s="11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</row>
    <row r="3843" spans="1:19" x14ac:dyDescent="0.25">
      <c r="A3843" s="11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</row>
    <row r="3844" spans="1:19" x14ac:dyDescent="0.25">
      <c r="A3844" s="11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</row>
    <row r="3845" spans="1:19" x14ac:dyDescent="0.25">
      <c r="A3845" s="11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</row>
    <row r="3846" spans="1:19" x14ac:dyDescent="0.25">
      <c r="A3846" s="11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</row>
    <row r="3847" spans="1:19" x14ac:dyDescent="0.25">
      <c r="A3847" s="11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</row>
    <row r="3848" spans="1:19" x14ac:dyDescent="0.25">
      <c r="A3848" s="11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</row>
    <row r="3849" spans="1:19" x14ac:dyDescent="0.25">
      <c r="A3849" s="11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</row>
    <row r="3850" spans="1:19" x14ac:dyDescent="0.25">
      <c r="A3850" s="11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</row>
    <row r="3851" spans="1:19" x14ac:dyDescent="0.25">
      <c r="A3851" s="11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</row>
    <row r="3852" spans="1:19" x14ac:dyDescent="0.25">
      <c r="A3852" s="11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</row>
    <row r="3853" spans="1:19" x14ac:dyDescent="0.25">
      <c r="A3853" s="11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</row>
    <row r="3854" spans="1:19" x14ac:dyDescent="0.25">
      <c r="A3854" s="11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</row>
    <row r="3855" spans="1:19" x14ac:dyDescent="0.25">
      <c r="A3855" s="11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</row>
    <row r="3856" spans="1:19" x14ac:dyDescent="0.25">
      <c r="A3856" s="11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</row>
    <row r="3857" spans="1:19" x14ac:dyDescent="0.25">
      <c r="A3857" s="11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</row>
    <row r="3858" spans="1:19" x14ac:dyDescent="0.25">
      <c r="A3858" s="11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</row>
    <row r="3859" spans="1:19" x14ac:dyDescent="0.25">
      <c r="A3859" s="11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</row>
    <row r="3860" spans="1:19" x14ac:dyDescent="0.25">
      <c r="A3860" s="11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</row>
    <row r="3861" spans="1:19" x14ac:dyDescent="0.25">
      <c r="A3861" s="11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</row>
    <row r="3862" spans="1:19" x14ac:dyDescent="0.25">
      <c r="A3862" s="11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</row>
    <row r="3863" spans="1:19" x14ac:dyDescent="0.25">
      <c r="A3863" s="11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</row>
    <row r="3864" spans="1:19" x14ac:dyDescent="0.25">
      <c r="A3864" s="11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</row>
    <row r="3865" spans="1:19" x14ac:dyDescent="0.25">
      <c r="A3865" s="11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</row>
    <row r="3866" spans="1:19" x14ac:dyDescent="0.25">
      <c r="A3866" s="11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</row>
    <row r="3867" spans="1:19" x14ac:dyDescent="0.25">
      <c r="A3867" s="11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</row>
    <row r="3868" spans="1:19" x14ac:dyDescent="0.25">
      <c r="A3868" s="11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</row>
    <row r="3869" spans="1:19" x14ac:dyDescent="0.25">
      <c r="A3869" s="11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</row>
    <row r="3870" spans="1:19" x14ac:dyDescent="0.25">
      <c r="A3870" s="11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</row>
    <row r="3871" spans="1:19" x14ac:dyDescent="0.25">
      <c r="A3871" s="11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</row>
    <row r="3872" spans="1:19" x14ac:dyDescent="0.25">
      <c r="A3872" s="11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</row>
    <row r="3873" spans="1:19" x14ac:dyDescent="0.25">
      <c r="A3873" s="11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</row>
    <row r="3874" spans="1:19" x14ac:dyDescent="0.25">
      <c r="A3874" s="11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</row>
    <row r="3875" spans="1:19" x14ac:dyDescent="0.25">
      <c r="A3875" s="11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</row>
    <row r="3876" spans="1:19" x14ac:dyDescent="0.25">
      <c r="A3876" s="11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</row>
    <row r="3877" spans="1:19" x14ac:dyDescent="0.25">
      <c r="A3877" s="11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</row>
    <row r="3878" spans="1:19" x14ac:dyDescent="0.25">
      <c r="A3878" s="11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</row>
    <row r="3879" spans="1:19" x14ac:dyDescent="0.25">
      <c r="A3879" s="11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</row>
    <row r="3880" spans="1:19" x14ac:dyDescent="0.25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</row>
    <row r="3881" spans="1:19" x14ac:dyDescent="0.25">
      <c r="A3881" s="11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</row>
    <row r="3882" spans="1:19" x14ac:dyDescent="0.25">
      <c r="A3882" s="11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</row>
    <row r="3883" spans="1:19" x14ac:dyDescent="0.25">
      <c r="A3883" s="11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</row>
    <row r="3884" spans="1:19" x14ac:dyDescent="0.25">
      <c r="A3884" s="11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</row>
    <row r="3885" spans="1:19" x14ac:dyDescent="0.25">
      <c r="A3885" s="11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</row>
    <row r="3886" spans="1:19" x14ac:dyDescent="0.25">
      <c r="A3886" s="11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</row>
    <row r="3887" spans="1:19" x14ac:dyDescent="0.25">
      <c r="A3887" s="11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</row>
    <row r="3888" spans="1:19" x14ac:dyDescent="0.25">
      <c r="A3888" s="11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</row>
    <row r="3889" spans="1:19" x14ac:dyDescent="0.25">
      <c r="A3889" s="11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</row>
    <row r="3890" spans="1:19" x14ac:dyDescent="0.25">
      <c r="A3890" s="11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</row>
    <row r="3891" spans="1:19" x14ac:dyDescent="0.25">
      <c r="A3891" s="11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</row>
    <row r="3892" spans="1:19" x14ac:dyDescent="0.25">
      <c r="A3892" s="11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</row>
    <row r="3893" spans="1:19" x14ac:dyDescent="0.25">
      <c r="A3893" s="11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</row>
    <row r="3894" spans="1:19" x14ac:dyDescent="0.25">
      <c r="A3894" s="11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</row>
    <row r="3895" spans="1:19" x14ac:dyDescent="0.25">
      <c r="A3895" s="11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</row>
    <row r="3896" spans="1:19" x14ac:dyDescent="0.25">
      <c r="A3896" s="11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</row>
    <row r="3897" spans="1:19" x14ac:dyDescent="0.25">
      <c r="A3897" s="11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</row>
    <row r="3898" spans="1:19" x14ac:dyDescent="0.25">
      <c r="A3898" s="11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</row>
    <row r="3899" spans="1:19" x14ac:dyDescent="0.25">
      <c r="A3899" s="11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</row>
    <row r="3900" spans="1:19" x14ac:dyDescent="0.25">
      <c r="A3900" s="11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</row>
    <row r="3901" spans="1:19" x14ac:dyDescent="0.25">
      <c r="A3901" s="11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</row>
    <row r="3902" spans="1:19" x14ac:dyDescent="0.25">
      <c r="A3902" s="11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</row>
    <row r="3903" spans="1:19" x14ac:dyDescent="0.25">
      <c r="A3903" s="11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</row>
    <row r="3904" spans="1:19" x14ac:dyDescent="0.25">
      <c r="A3904" s="11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</row>
    <row r="3905" spans="1:19" x14ac:dyDescent="0.25">
      <c r="A3905" s="11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</row>
    <row r="3906" spans="1:19" x14ac:dyDescent="0.25">
      <c r="A3906" s="11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</row>
    <row r="3907" spans="1:19" x14ac:dyDescent="0.25">
      <c r="A3907" s="11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</row>
    <row r="3908" spans="1:19" x14ac:dyDescent="0.25">
      <c r="A3908" s="11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</row>
    <row r="3909" spans="1:19" x14ac:dyDescent="0.25">
      <c r="A3909" s="11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</row>
    <row r="3910" spans="1:19" x14ac:dyDescent="0.25">
      <c r="A3910" s="11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</row>
    <row r="3911" spans="1:19" x14ac:dyDescent="0.25">
      <c r="A3911" s="11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</row>
    <row r="3912" spans="1:19" x14ac:dyDescent="0.25">
      <c r="A3912" s="11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</row>
    <row r="3913" spans="1:19" x14ac:dyDescent="0.25">
      <c r="A3913" s="11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</row>
    <row r="3914" spans="1:19" x14ac:dyDescent="0.25">
      <c r="A3914" s="11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</row>
    <row r="3915" spans="1:19" x14ac:dyDescent="0.25">
      <c r="A3915" s="11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</row>
    <row r="3916" spans="1:19" x14ac:dyDescent="0.25">
      <c r="A3916" s="11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</row>
    <row r="3917" spans="1:19" x14ac:dyDescent="0.25">
      <c r="A3917" s="11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</row>
    <row r="3918" spans="1:19" x14ac:dyDescent="0.25">
      <c r="A3918" s="11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</row>
    <row r="3919" spans="1:19" x14ac:dyDescent="0.25">
      <c r="A3919" s="11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</row>
    <row r="3920" spans="1:19" x14ac:dyDescent="0.25">
      <c r="A3920" s="11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</row>
    <row r="3921" spans="1:19" x14ac:dyDescent="0.25">
      <c r="A3921" s="11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</row>
    <row r="3922" spans="1:19" x14ac:dyDescent="0.25">
      <c r="A3922" s="11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</row>
    <row r="3923" spans="1:19" x14ac:dyDescent="0.25">
      <c r="A3923" s="11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</row>
    <row r="3924" spans="1:19" x14ac:dyDescent="0.25">
      <c r="A3924" s="11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</row>
    <row r="3925" spans="1:19" x14ac:dyDescent="0.25">
      <c r="A3925" s="11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</row>
    <row r="3926" spans="1:19" x14ac:dyDescent="0.25">
      <c r="A3926" s="11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</row>
    <row r="3927" spans="1:19" x14ac:dyDescent="0.25">
      <c r="A3927" s="11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</row>
    <row r="3928" spans="1:19" x14ac:dyDescent="0.25">
      <c r="A3928" s="11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</row>
    <row r="3929" spans="1:19" x14ac:dyDescent="0.25">
      <c r="A3929" s="11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</row>
    <row r="3930" spans="1:19" x14ac:dyDescent="0.25">
      <c r="A3930" s="11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</row>
    <row r="3931" spans="1:19" x14ac:dyDescent="0.25">
      <c r="A3931" s="11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</row>
    <row r="3932" spans="1:19" x14ac:dyDescent="0.25">
      <c r="A3932" s="11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</row>
    <row r="3933" spans="1:19" x14ac:dyDescent="0.25">
      <c r="A3933" s="11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</row>
    <row r="3934" spans="1:19" x14ac:dyDescent="0.25">
      <c r="A3934" s="11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</row>
    <row r="3935" spans="1:19" x14ac:dyDescent="0.25">
      <c r="A3935" s="11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</row>
    <row r="3936" spans="1:19" x14ac:dyDescent="0.25">
      <c r="A3936" s="11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</row>
    <row r="3937" spans="1:19" x14ac:dyDescent="0.25">
      <c r="A3937" s="11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</row>
    <row r="3938" spans="1:19" x14ac:dyDescent="0.25">
      <c r="A3938" s="11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</row>
    <row r="3939" spans="1:19" x14ac:dyDescent="0.25">
      <c r="A3939" s="11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</row>
    <row r="3940" spans="1:19" x14ac:dyDescent="0.25">
      <c r="A3940" s="11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</row>
    <row r="3941" spans="1:19" x14ac:dyDescent="0.25">
      <c r="A3941" s="11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</row>
    <row r="3942" spans="1:19" x14ac:dyDescent="0.25">
      <c r="A3942" s="11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</row>
    <row r="3943" spans="1:19" x14ac:dyDescent="0.25">
      <c r="A3943" s="11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</row>
    <row r="3944" spans="1:19" x14ac:dyDescent="0.25">
      <c r="A3944" s="11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</row>
    <row r="3945" spans="1:19" x14ac:dyDescent="0.25">
      <c r="A3945" s="11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</row>
    <row r="3946" spans="1:19" x14ac:dyDescent="0.25">
      <c r="A3946" s="11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</row>
    <row r="3947" spans="1:19" x14ac:dyDescent="0.25">
      <c r="A3947" s="11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</row>
    <row r="3948" spans="1:19" x14ac:dyDescent="0.25">
      <c r="A3948" s="11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</row>
    <row r="3949" spans="1:19" x14ac:dyDescent="0.25">
      <c r="A3949" s="11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</row>
    <row r="3950" spans="1:19" x14ac:dyDescent="0.25">
      <c r="A3950" s="11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</row>
    <row r="3951" spans="1:19" x14ac:dyDescent="0.25">
      <c r="A3951" s="11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</row>
    <row r="3952" spans="1:19" x14ac:dyDescent="0.25">
      <c r="A3952" s="11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</row>
    <row r="3953" spans="1:19" x14ac:dyDescent="0.25">
      <c r="A3953" s="11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</row>
    <row r="3954" spans="1:19" x14ac:dyDescent="0.25">
      <c r="A3954" s="11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</row>
    <row r="3955" spans="1:19" x14ac:dyDescent="0.25">
      <c r="A3955" s="11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</row>
    <row r="3956" spans="1:19" x14ac:dyDescent="0.25">
      <c r="A3956" s="11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</row>
    <row r="3957" spans="1:19" x14ac:dyDescent="0.25">
      <c r="A3957" s="11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</row>
    <row r="3958" spans="1:19" x14ac:dyDescent="0.25">
      <c r="A3958" s="11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</row>
    <row r="3959" spans="1:19" x14ac:dyDescent="0.25">
      <c r="A3959" s="11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</row>
    <row r="3960" spans="1:19" x14ac:dyDescent="0.25">
      <c r="A3960" s="11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</row>
    <row r="3961" spans="1:19" x14ac:dyDescent="0.25">
      <c r="A3961" s="11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</row>
    <row r="3962" spans="1:19" x14ac:dyDescent="0.25">
      <c r="A3962" s="11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</row>
    <row r="3963" spans="1:19" x14ac:dyDescent="0.25">
      <c r="A3963" s="11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</row>
    <row r="3964" spans="1:19" x14ac:dyDescent="0.25">
      <c r="A3964" s="11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</row>
    <row r="3965" spans="1:19" x14ac:dyDescent="0.25">
      <c r="A3965" s="11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</row>
    <row r="3966" spans="1:19" x14ac:dyDescent="0.25">
      <c r="A3966" s="11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</row>
    <row r="3967" spans="1:19" x14ac:dyDescent="0.25">
      <c r="A3967" s="11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</row>
    <row r="3968" spans="1:19" x14ac:dyDescent="0.25">
      <c r="A3968" s="11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</row>
    <row r="3969" spans="1:19" x14ac:dyDescent="0.25">
      <c r="A3969" s="11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</row>
    <row r="3970" spans="1:19" x14ac:dyDescent="0.25">
      <c r="A3970" s="11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</row>
    <row r="3971" spans="1:19" x14ac:dyDescent="0.25">
      <c r="A3971" s="11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</row>
    <row r="3972" spans="1:19" x14ac:dyDescent="0.25">
      <c r="A3972" s="11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</row>
    <row r="3973" spans="1:19" x14ac:dyDescent="0.25">
      <c r="A3973" s="11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</row>
    <row r="3974" spans="1:19" x14ac:dyDescent="0.25">
      <c r="A3974" s="11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</row>
    <row r="3975" spans="1:19" x14ac:dyDescent="0.25">
      <c r="A3975" s="11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</row>
    <row r="3976" spans="1:19" x14ac:dyDescent="0.25">
      <c r="A3976" s="11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</row>
    <row r="3977" spans="1:19" x14ac:dyDescent="0.25">
      <c r="A3977" s="11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</row>
    <row r="3978" spans="1:19" x14ac:dyDescent="0.25">
      <c r="A3978" s="11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</row>
    <row r="3979" spans="1:19" x14ac:dyDescent="0.25">
      <c r="A3979" s="11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</row>
    <row r="3980" spans="1:19" x14ac:dyDescent="0.25">
      <c r="A3980" s="11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</row>
    <row r="3981" spans="1:19" x14ac:dyDescent="0.25">
      <c r="A3981" s="11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</row>
    <row r="3982" spans="1:19" x14ac:dyDescent="0.25">
      <c r="A3982" s="11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</row>
    <row r="3983" spans="1:19" x14ac:dyDescent="0.25">
      <c r="A3983" s="11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</row>
    <row r="3984" spans="1:19" x14ac:dyDescent="0.25">
      <c r="A3984" s="11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</row>
    <row r="3985" spans="1:19" x14ac:dyDescent="0.25">
      <c r="A3985" s="11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</row>
    <row r="3986" spans="1:19" x14ac:dyDescent="0.25">
      <c r="A3986" s="11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</row>
    <row r="3987" spans="1:19" x14ac:dyDescent="0.25">
      <c r="A3987" s="11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</row>
    <row r="3988" spans="1:19" x14ac:dyDescent="0.25">
      <c r="A3988" s="11"/>
      <c r="B3988" s="11"/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</row>
    <row r="3989" spans="1:19" x14ac:dyDescent="0.25">
      <c r="A3989" s="11"/>
      <c r="B3989" s="11"/>
      <c r="C3989" s="11"/>
      <c r="D3989" s="11"/>
      <c r="E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</row>
    <row r="3990" spans="1:19" x14ac:dyDescent="0.25">
      <c r="A3990" s="11"/>
      <c r="B3990" s="11"/>
      <c r="C3990" s="11"/>
      <c r="D3990" s="11"/>
      <c r="E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</row>
    <row r="3991" spans="1:19" x14ac:dyDescent="0.25">
      <c r="A3991" s="11"/>
      <c r="B3991" s="11"/>
      <c r="C3991" s="11"/>
      <c r="D3991" s="11"/>
      <c r="E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</row>
    <row r="3992" spans="1:19" x14ac:dyDescent="0.25">
      <c r="A3992" s="11"/>
      <c r="B3992" s="11"/>
      <c r="C3992" s="11"/>
      <c r="D3992" s="11"/>
      <c r="E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</row>
    <row r="3993" spans="1:19" x14ac:dyDescent="0.25">
      <c r="A3993" s="11"/>
      <c r="B3993" s="11"/>
      <c r="C3993" s="11"/>
      <c r="D3993" s="11"/>
      <c r="E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</row>
    <row r="3994" spans="1:19" x14ac:dyDescent="0.25">
      <c r="A3994" s="11"/>
      <c r="B3994" s="11"/>
      <c r="C3994" s="11"/>
      <c r="D3994" s="11"/>
      <c r="E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</row>
    <row r="3995" spans="1:19" x14ac:dyDescent="0.25">
      <c r="A3995" s="11"/>
      <c r="B3995" s="11"/>
      <c r="C3995" s="11"/>
      <c r="D3995" s="11"/>
      <c r="E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</row>
    <row r="3996" spans="1:19" x14ac:dyDescent="0.25">
      <c r="A3996" s="11"/>
      <c r="B3996" s="11"/>
      <c r="C3996" s="11"/>
      <c r="D3996" s="11"/>
      <c r="E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</row>
    <row r="3997" spans="1:19" x14ac:dyDescent="0.25">
      <c r="A3997" s="11"/>
      <c r="B3997" s="11"/>
      <c r="C3997" s="11"/>
      <c r="D3997" s="11"/>
      <c r="E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</row>
    <row r="3998" spans="1:19" x14ac:dyDescent="0.25">
      <c r="A3998" s="11"/>
      <c r="B3998" s="11"/>
      <c r="C3998" s="11"/>
      <c r="D3998" s="11"/>
      <c r="E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</row>
    <row r="3999" spans="1:19" x14ac:dyDescent="0.25">
      <c r="A3999" s="11"/>
      <c r="B3999" s="11"/>
      <c r="C3999" s="11"/>
      <c r="D3999" s="11"/>
      <c r="E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</row>
    <row r="4000" spans="1:19" x14ac:dyDescent="0.25">
      <c r="A4000" s="11"/>
      <c r="B4000" s="11"/>
      <c r="C4000" s="11"/>
      <c r="D4000" s="11"/>
      <c r="E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</row>
    <row r="4001" spans="1:19" x14ac:dyDescent="0.25">
      <c r="A4001" s="11"/>
      <c r="B4001" s="11"/>
      <c r="C4001" s="11"/>
      <c r="D4001" s="11"/>
      <c r="E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</row>
    <row r="4002" spans="1:19" x14ac:dyDescent="0.25">
      <c r="A4002" s="11"/>
      <c r="B4002" s="11"/>
      <c r="C4002" s="11"/>
      <c r="D4002" s="11"/>
      <c r="E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</row>
    <row r="4003" spans="1:19" x14ac:dyDescent="0.25">
      <c r="A4003" s="11"/>
      <c r="B4003" s="11"/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</row>
    <row r="4004" spans="1:19" x14ac:dyDescent="0.25">
      <c r="A4004" s="11"/>
      <c r="B4004" s="11"/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</row>
    <row r="4005" spans="1:19" x14ac:dyDescent="0.25">
      <c r="A4005" s="11"/>
      <c r="B4005" s="11"/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</row>
    <row r="4006" spans="1:19" x14ac:dyDescent="0.25">
      <c r="A4006" s="11"/>
      <c r="B4006" s="11"/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</row>
    <row r="4007" spans="1:19" x14ac:dyDescent="0.25">
      <c r="A4007" s="11"/>
      <c r="B4007" s="11"/>
      <c r="C4007" s="11"/>
      <c r="D4007" s="11"/>
      <c r="E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</row>
    <row r="4008" spans="1:19" x14ac:dyDescent="0.25">
      <c r="A4008" s="11"/>
      <c r="B4008" s="11"/>
      <c r="C4008" s="11"/>
      <c r="D4008" s="11"/>
      <c r="E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</row>
    <row r="4009" spans="1:19" x14ac:dyDescent="0.25">
      <c r="A4009" s="11"/>
      <c r="B4009" s="11"/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</row>
    <row r="4010" spans="1:19" x14ac:dyDescent="0.25">
      <c r="A4010" s="11"/>
      <c r="B4010" s="11"/>
      <c r="C4010" s="11"/>
      <c r="D4010" s="11"/>
      <c r="E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</row>
    <row r="4011" spans="1:19" x14ac:dyDescent="0.25">
      <c r="A4011" s="11"/>
      <c r="B4011" s="11"/>
      <c r="C4011" s="11"/>
      <c r="D4011" s="11"/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</row>
    <row r="4012" spans="1:19" x14ac:dyDescent="0.25">
      <c r="A4012" s="11"/>
      <c r="B4012" s="11"/>
      <c r="C4012" s="11"/>
      <c r="D4012" s="11"/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</row>
    <row r="4013" spans="1:19" x14ac:dyDescent="0.25">
      <c r="A4013" s="11"/>
      <c r="B4013" s="11"/>
      <c r="C4013" s="11"/>
      <c r="D4013" s="11"/>
      <c r="E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</row>
    <row r="4014" spans="1:19" x14ac:dyDescent="0.25">
      <c r="A4014" s="11"/>
      <c r="B4014" s="11"/>
      <c r="C4014" s="11"/>
      <c r="D4014" s="11"/>
      <c r="E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</row>
    <row r="4015" spans="1:19" x14ac:dyDescent="0.25">
      <c r="A4015" s="11"/>
      <c r="B4015" s="11"/>
      <c r="C4015" s="11"/>
      <c r="D4015" s="11"/>
      <c r="E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</row>
    <row r="4016" spans="1:19" x14ac:dyDescent="0.25">
      <c r="A4016" s="11"/>
      <c r="B4016" s="11"/>
      <c r="C4016" s="11"/>
      <c r="D4016" s="11"/>
      <c r="E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</row>
    <row r="4017" spans="1:19" x14ac:dyDescent="0.25">
      <c r="A4017" s="11"/>
      <c r="B4017" s="11"/>
      <c r="C4017" s="11"/>
      <c r="D4017" s="11"/>
      <c r="E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</row>
    <row r="4018" spans="1:19" x14ac:dyDescent="0.25">
      <c r="A4018" s="11"/>
      <c r="B4018" s="11"/>
      <c r="C4018" s="11"/>
      <c r="D4018" s="11"/>
      <c r="E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</row>
    <row r="4019" spans="1:19" x14ac:dyDescent="0.25">
      <c r="A4019" s="11"/>
      <c r="B4019" s="11"/>
      <c r="C4019" s="11"/>
      <c r="D4019" s="11"/>
      <c r="E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</row>
    <row r="4020" spans="1:19" x14ac:dyDescent="0.25">
      <c r="A4020" s="11"/>
      <c r="B4020" s="11"/>
      <c r="C4020" s="11"/>
      <c r="D4020" s="11"/>
      <c r="E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</row>
    <row r="4021" spans="1:19" x14ac:dyDescent="0.25">
      <c r="A4021" s="11"/>
      <c r="B4021" s="11"/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</row>
    <row r="4022" spans="1:19" x14ac:dyDescent="0.25">
      <c r="A4022" s="11"/>
      <c r="B4022" s="11"/>
      <c r="C4022" s="11"/>
      <c r="D4022" s="11"/>
      <c r="E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</row>
    <row r="4023" spans="1:19" x14ac:dyDescent="0.25">
      <c r="A4023" s="11"/>
      <c r="B4023" s="11"/>
      <c r="C4023" s="11"/>
      <c r="D4023" s="11"/>
      <c r="E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</row>
    <row r="4024" spans="1:19" x14ac:dyDescent="0.25">
      <c r="A4024" s="11"/>
      <c r="B4024" s="11"/>
      <c r="C4024" s="11"/>
      <c r="D4024" s="11"/>
      <c r="E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</row>
    <row r="4025" spans="1:19" x14ac:dyDescent="0.25">
      <c r="A4025" s="11"/>
      <c r="B4025" s="11"/>
      <c r="C4025" s="11"/>
      <c r="D4025" s="11"/>
      <c r="E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</row>
    <row r="4026" spans="1:19" x14ac:dyDescent="0.25">
      <c r="A4026" s="11"/>
      <c r="B4026" s="11"/>
      <c r="C4026" s="11"/>
      <c r="D4026" s="11"/>
      <c r="E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</row>
    <row r="4027" spans="1:19" x14ac:dyDescent="0.25">
      <c r="A4027" s="11"/>
      <c r="B4027" s="11"/>
      <c r="C4027" s="11"/>
      <c r="D4027" s="11"/>
      <c r="E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</row>
    <row r="4028" spans="1:19" x14ac:dyDescent="0.25">
      <c r="A4028" s="11"/>
      <c r="B4028" s="11"/>
      <c r="C4028" s="11"/>
      <c r="D4028" s="11"/>
      <c r="E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</row>
    <row r="4029" spans="1:19" x14ac:dyDescent="0.25">
      <c r="A4029" s="11"/>
      <c r="B4029" s="11"/>
      <c r="C4029" s="11"/>
      <c r="D4029" s="11"/>
      <c r="E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</row>
    <row r="4030" spans="1:19" x14ac:dyDescent="0.25">
      <c r="A4030" s="11"/>
      <c r="B4030" s="11"/>
      <c r="C4030" s="11"/>
      <c r="D4030" s="11"/>
      <c r="E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</row>
    <row r="4031" spans="1:19" x14ac:dyDescent="0.25">
      <c r="A4031" s="11"/>
      <c r="B4031" s="11"/>
      <c r="C4031" s="11"/>
      <c r="D4031" s="11"/>
      <c r="E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</row>
    <row r="4032" spans="1:19" x14ac:dyDescent="0.25">
      <c r="A4032" s="11"/>
      <c r="B4032" s="11"/>
      <c r="C4032" s="11"/>
      <c r="D4032" s="11"/>
      <c r="E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</row>
    <row r="4033" spans="1:19" x14ac:dyDescent="0.25">
      <c r="A4033" s="11"/>
      <c r="B4033" s="11"/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</row>
    <row r="4034" spans="1:19" x14ac:dyDescent="0.25">
      <c r="A4034" s="11"/>
      <c r="B4034" s="11"/>
      <c r="C4034" s="11"/>
      <c r="D4034" s="11"/>
      <c r="E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</row>
    <row r="4035" spans="1:19" x14ac:dyDescent="0.25">
      <c r="A4035" s="11"/>
      <c r="B4035" s="11"/>
      <c r="C4035" s="11"/>
      <c r="D4035" s="11"/>
      <c r="E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</row>
    <row r="4036" spans="1:19" x14ac:dyDescent="0.25">
      <c r="A4036" s="11"/>
      <c r="B4036" s="11"/>
      <c r="C4036" s="11"/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</row>
    <row r="4037" spans="1:19" x14ac:dyDescent="0.25">
      <c r="A4037" s="11"/>
      <c r="B4037" s="11"/>
      <c r="C4037" s="11"/>
      <c r="D4037" s="11"/>
      <c r="E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</row>
    <row r="4038" spans="1:19" x14ac:dyDescent="0.25">
      <c r="A4038" s="11"/>
      <c r="B4038" s="11"/>
      <c r="C4038" s="11"/>
      <c r="D4038" s="11"/>
      <c r="E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</row>
    <row r="4039" spans="1:19" x14ac:dyDescent="0.25">
      <c r="A4039" s="11"/>
      <c r="B4039" s="11"/>
      <c r="C4039" s="11"/>
      <c r="D4039" s="11"/>
      <c r="E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</row>
    <row r="4040" spans="1:19" x14ac:dyDescent="0.25">
      <c r="A4040" s="11"/>
      <c r="B4040" s="11"/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</row>
    <row r="4041" spans="1:19" x14ac:dyDescent="0.25">
      <c r="A4041" s="11"/>
      <c r="B4041" s="11"/>
      <c r="C4041" s="11"/>
      <c r="D4041" s="11"/>
      <c r="E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</row>
    <row r="4042" spans="1:19" x14ac:dyDescent="0.25">
      <c r="A4042" s="11"/>
      <c r="B4042" s="11"/>
      <c r="C4042" s="11"/>
      <c r="D4042" s="11"/>
      <c r="E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</row>
    <row r="4043" spans="1:19" x14ac:dyDescent="0.25">
      <c r="A4043" s="11"/>
      <c r="B4043" s="11"/>
      <c r="C4043" s="11"/>
      <c r="D4043" s="11"/>
      <c r="E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</row>
    <row r="4044" spans="1:19" x14ac:dyDescent="0.25">
      <c r="A4044" s="11"/>
      <c r="B4044" s="11"/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</row>
    <row r="4045" spans="1:19" x14ac:dyDescent="0.25">
      <c r="A4045" s="11"/>
      <c r="B4045" s="11"/>
      <c r="C4045" s="11"/>
      <c r="D4045" s="11"/>
      <c r="E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</row>
    <row r="4046" spans="1:19" x14ac:dyDescent="0.25">
      <c r="A4046" s="11"/>
      <c r="B4046" s="11"/>
      <c r="C4046" s="11"/>
      <c r="D4046" s="11"/>
      <c r="E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</row>
    <row r="4047" spans="1:19" x14ac:dyDescent="0.25">
      <c r="A4047" s="11"/>
      <c r="B4047" s="11"/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</row>
    <row r="4048" spans="1:19" x14ac:dyDescent="0.25">
      <c r="A4048" s="11"/>
      <c r="B4048" s="11"/>
      <c r="C4048" s="11"/>
      <c r="D4048" s="11"/>
      <c r="E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</row>
    <row r="4049" spans="1:19" x14ac:dyDescent="0.25">
      <c r="A4049" s="11"/>
      <c r="B4049" s="11"/>
      <c r="C4049" s="11"/>
      <c r="D4049" s="11"/>
      <c r="E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</row>
    <row r="4050" spans="1:19" x14ac:dyDescent="0.25">
      <c r="A4050" s="11"/>
      <c r="B4050" s="11"/>
      <c r="C4050" s="11"/>
      <c r="D4050" s="11"/>
      <c r="E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</row>
    <row r="4051" spans="1:19" x14ac:dyDescent="0.25">
      <c r="A4051" s="11"/>
      <c r="B4051" s="11"/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</row>
    <row r="4052" spans="1:19" x14ac:dyDescent="0.25">
      <c r="A4052" s="11"/>
      <c r="B4052" s="11"/>
      <c r="C4052" s="11"/>
      <c r="D4052" s="11"/>
      <c r="E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</row>
    <row r="4053" spans="1:19" x14ac:dyDescent="0.25">
      <c r="A4053" s="11"/>
      <c r="B4053" s="11"/>
      <c r="C4053" s="11"/>
      <c r="D4053" s="11"/>
      <c r="E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</row>
    <row r="4054" spans="1:19" x14ac:dyDescent="0.25">
      <c r="A4054" s="11"/>
      <c r="B4054" s="11"/>
      <c r="C4054" s="11"/>
      <c r="D4054" s="11"/>
      <c r="E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</row>
    <row r="4055" spans="1:19" x14ac:dyDescent="0.25">
      <c r="A4055" s="11"/>
      <c r="B4055" s="11"/>
      <c r="C4055" s="11"/>
      <c r="D4055" s="11"/>
      <c r="E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</row>
    <row r="4056" spans="1:19" x14ac:dyDescent="0.25">
      <c r="A4056" s="11"/>
      <c r="B4056" s="11"/>
      <c r="C4056" s="11"/>
      <c r="D4056" s="11"/>
      <c r="E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</row>
    <row r="4057" spans="1:19" x14ac:dyDescent="0.25">
      <c r="A4057" s="11"/>
      <c r="B4057" s="11"/>
      <c r="C4057" s="11"/>
      <c r="D4057" s="11"/>
      <c r="E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</row>
    <row r="4058" spans="1:19" x14ac:dyDescent="0.25">
      <c r="A4058" s="11"/>
      <c r="B4058" s="11"/>
      <c r="C4058" s="11"/>
      <c r="D4058" s="11"/>
      <c r="E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</row>
    <row r="4059" spans="1:19" x14ac:dyDescent="0.25">
      <c r="A4059" s="11"/>
      <c r="B4059" s="11"/>
      <c r="C4059" s="11"/>
      <c r="D4059" s="11"/>
      <c r="E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</row>
    <row r="4060" spans="1:19" x14ac:dyDescent="0.25">
      <c r="A4060" s="11"/>
      <c r="B4060" s="11"/>
      <c r="C4060" s="11"/>
      <c r="D4060" s="11"/>
      <c r="E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</row>
    <row r="4061" spans="1:19" x14ac:dyDescent="0.25">
      <c r="A4061" s="11"/>
      <c r="B4061" s="11"/>
      <c r="C4061" s="11"/>
      <c r="D4061" s="11"/>
      <c r="E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</row>
    <row r="4062" spans="1:19" x14ac:dyDescent="0.25">
      <c r="A4062" s="11"/>
      <c r="B4062" s="11"/>
      <c r="C4062" s="11"/>
      <c r="D4062" s="11"/>
      <c r="E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</row>
    <row r="4063" spans="1:19" x14ac:dyDescent="0.25">
      <c r="A4063" s="11"/>
      <c r="B4063" s="11"/>
      <c r="C4063" s="11"/>
      <c r="D4063" s="11"/>
      <c r="E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</row>
    <row r="4064" spans="1:19" x14ac:dyDescent="0.25">
      <c r="A4064" s="11"/>
      <c r="B4064" s="11"/>
      <c r="C4064" s="11"/>
      <c r="D4064" s="11"/>
      <c r="E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</row>
    <row r="4065" spans="1:19" x14ac:dyDescent="0.25">
      <c r="A4065" s="11"/>
      <c r="B4065" s="11"/>
      <c r="C4065" s="11"/>
      <c r="D4065" s="11"/>
      <c r="E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</row>
    <row r="4066" spans="1:19" x14ac:dyDescent="0.25">
      <c r="A4066" s="11"/>
      <c r="B4066" s="11"/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</row>
    <row r="4067" spans="1:19" x14ac:dyDescent="0.25">
      <c r="A4067" s="11"/>
      <c r="B4067" s="11"/>
      <c r="C4067" s="11"/>
      <c r="D4067" s="11"/>
      <c r="E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</row>
    <row r="4068" spans="1:19" x14ac:dyDescent="0.25">
      <c r="A4068" s="11"/>
      <c r="B4068" s="11"/>
      <c r="C4068" s="11"/>
      <c r="D4068" s="11"/>
      <c r="E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</row>
    <row r="4069" spans="1:19" x14ac:dyDescent="0.25">
      <c r="A4069" s="11"/>
      <c r="B4069" s="11"/>
      <c r="C4069" s="11"/>
      <c r="D4069" s="11"/>
      <c r="E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</row>
    <row r="4070" spans="1:19" x14ac:dyDescent="0.25">
      <c r="A4070" s="11"/>
      <c r="B4070" s="11"/>
      <c r="C4070" s="11"/>
      <c r="D4070" s="11"/>
      <c r="E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</row>
    <row r="4071" spans="1:19" x14ac:dyDescent="0.25">
      <c r="A4071" s="11"/>
      <c r="B4071" s="11"/>
      <c r="C4071" s="11"/>
      <c r="D4071" s="11"/>
      <c r="E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</row>
    <row r="4072" spans="1:19" x14ac:dyDescent="0.25">
      <c r="A4072" s="11"/>
      <c r="B4072" s="11"/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</row>
    <row r="4073" spans="1:19" x14ac:dyDescent="0.25">
      <c r="A4073" s="11"/>
      <c r="B4073" s="11"/>
      <c r="C4073" s="11"/>
      <c r="D4073" s="11"/>
      <c r="E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</row>
    <row r="4074" spans="1:19" x14ac:dyDescent="0.25">
      <c r="A4074" s="11"/>
      <c r="B4074" s="11"/>
      <c r="C4074" s="11"/>
      <c r="D4074" s="11"/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</row>
    <row r="4075" spans="1:19" x14ac:dyDescent="0.25">
      <c r="A4075" s="11"/>
      <c r="B4075" s="11"/>
      <c r="C4075" s="11"/>
      <c r="D4075" s="11"/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</row>
    <row r="4076" spans="1:19" x14ac:dyDescent="0.25">
      <c r="A4076" s="11"/>
      <c r="B4076" s="11"/>
      <c r="C4076" s="11"/>
      <c r="D4076" s="11"/>
      <c r="E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</row>
    <row r="4077" spans="1:19" x14ac:dyDescent="0.25">
      <c r="A4077" s="11"/>
      <c r="B4077" s="11"/>
      <c r="C4077" s="11"/>
      <c r="D4077" s="11"/>
      <c r="E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</row>
    <row r="4078" spans="1:19" x14ac:dyDescent="0.25">
      <c r="A4078" s="11"/>
      <c r="B4078" s="11"/>
      <c r="C4078" s="11"/>
      <c r="D4078" s="11"/>
      <c r="E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</row>
    <row r="4079" spans="1:19" x14ac:dyDescent="0.25">
      <c r="A4079" s="11"/>
      <c r="B4079" s="11"/>
      <c r="C4079" s="11"/>
      <c r="D4079" s="11"/>
      <c r="E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</row>
    <row r="4080" spans="1:19" x14ac:dyDescent="0.25">
      <c r="A4080" s="11"/>
      <c r="B4080" s="11"/>
      <c r="C4080" s="11"/>
      <c r="D4080" s="11"/>
      <c r="E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</row>
    <row r="4081" spans="1:19" x14ac:dyDescent="0.25">
      <c r="A4081" s="11"/>
      <c r="B4081" s="11"/>
      <c r="C4081" s="11"/>
      <c r="D4081" s="11"/>
      <c r="E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</row>
    <row r="4082" spans="1:19" x14ac:dyDescent="0.25">
      <c r="A4082" s="11"/>
      <c r="B4082" s="11"/>
      <c r="C4082" s="11"/>
      <c r="D4082" s="11"/>
      <c r="E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</row>
    <row r="4083" spans="1:19" x14ac:dyDescent="0.25">
      <c r="A4083" s="11"/>
      <c r="B4083" s="11"/>
      <c r="C4083" s="11"/>
      <c r="D4083" s="11"/>
      <c r="E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</row>
    <row r="4084" spans="1:19" x14ac:dyDescent="0.25">
      <c r="A4084" s="11"/>
      <c r="B4084" s="11"/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</row>
    <row r="4085" spans="1:19" x14ac:dyDescent="0.25">
      <c r="A4085" s="11"/>
      <c r="B4085" s="11"/>
      <c r="C4085" s="11"/>
      <c r="D4085" s="11"/>
      <c r="E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</row>
    <row r="4086" spans="1:19" x14ac:dyDescent="0.25">
      <c r="A4086" s="11"/>
      <c r="B4086" s="11"/>
      <c r="C4086" s="11"/>
      <c r="D4086" s="11"/>
      <c r="E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</row>
    <row r="4087" spans="1:19" x14ac:dyDescent="0.25">
      <c r="A4087" s="11"/>
      <c r="B4087" s="11"/>
      <c r="C4087" s="11"/>
      <c r="D4087" s="11"/>
      <c r="E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</row>
    <row r="4088" spans="1:19" x14ac:dyDescent="0.25">
      <c r="A4088" s="11"/>
      <c r="B4088" s="11"/>
      <c r="C4088" s="11"/>
      <c r="D4088" s="11"/>
      <c r="E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</row>
    <row r="4089" spans="1:19" x14ac:dyDescent="0.25">
      <c r="A4089" s="11"/>
      <c r="B4089" s="11"/>
      <c r="C4089" s="11"/>
      <c r="D4089" s="11"/>
      <c r="E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</row>
    <row r="4090" spans="1:19" x14ac:dyDescent="0.25">
      <c r="A4090" s="11"/>
      <c r="B4090" s="11"/>
      <c r="C4090" s="11"/>
      <c r="D4090" s="11"/>
      <c r="E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</row>
    <row r="4091" spans="1:19" x14ac:dyDescent="0.25">
      <c r="A4091" s="11"/>
      <c r="B4091" s="11"/>
      <c r="C4091" s="11"/>
      <c r="D4091" s="11"/>
      <c r="E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</row>
    <row r="4092" spans="1:19" x14ac:dyDescent="0.25">
      <c r="A4092" s="11"/>
      <c r="B4092" s="11"/>
      <c r="C4092" s="11"/>
      <c r="D4092" s="11"/>
      <c r="E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</row>
    <row r="4093" spans="1:19" x14ac:dyDescent="0.25">
      <c r="A4093" s="11"/>
      <c r="B4093" s="11"/>
      <c r="C4093" s="11"/>
      <c r="D4093" s="11"/>
      <c r="E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</row>
    <row r="4094" spans="1:19" x14ac:dyDescent="0.25">
      <c r="A4094" s="11"/>
      <c r="B4094" s="11"/>
      <c r="C4094" s="11"/>
      <c r="D4094" s="11"/>
      <c r="E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</row>
    <row r="4095" spans="1:19" x14ac:dyDescent="0.25">
      <c r="A4095" s="11"/>
      <c r="B4095" s="11"/>
      <c r="C4095" s="11"/>
      <c r="D4095" s="11"/>
      <c r="E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</row>
    <row r="4096" spans="1:19" x14ac:dyDescent="0.25">
      <c r="A4096" s="11"/>
      <c r="B4096" s="11"/>
      <c r="C4096" s="11"/>
      <c r="D4096" s="11"/>
      <c r="E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</row>
    <row r="4097" spans="1:19" x14ac:dyDescent="0.25">
      <c r="A4097" s="11"/>
      <c r="B4097" s="11"/>
      <c r="C4097" s="11"/>
      <c r="D4097" s="11"/>
      <c r="E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</row>
    <row r="4098" spans="1:19" x14ac:dyDescent="0.25">
      <c r="A4098" s="11"/>
      <c r="B4098" s="11"/>
      <c r="C4098" s="11"/>
      <c r="D4098" s="11"/>
      <c r="E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</row>
    <row r="4099" spans="1:19" x14ac:dyDescent="0.25">
      <c r="A4099" s="11"/>
      <c r="B4099" s="11"/>
      <c r="C4099" s="11"/>
      <c r="D4099" s="11"/>
      <c r="E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</row>
    <row r="4100" spans="1:19" x14ac:dyDescent="0.25">
      <c r="A4100" s="11"/>
      <c r="B4100" s="11"/>
      <c r="C4100" s="11"/>
      <c r="D4100" s="11"/>
      <c r="E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</row>
    <row r="4101" spans="1:19" x14ac:dyDescent="0.25">
      <c r="A4101" s="11"/>
      <c r="B4101" s="11"/>
      <c r="C4101" s="11"/>
      <c r="D4101" s="11"/>
      <c r="E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</row>
    <row r="4102" spans="1:19" x14ac:dyDescent="0.25">
      <c r="A4102" s="11"/>
      <c r="B4102" s="11"/>
      <c r="C4102" s="11"/>
      <c r="D4102" s="11"/>
      <c r="E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</row>
    <row r="4103" spans="1:19" x14ac:dyDescent="0.25">
      <c r="A4103" s="11"/>
      <c r="B4103" s="11"/>
      <c r="C4103" s="11"/>
      <c r="D4103" s="11"/>
      <c r="E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</row>
    <row r="4104" spans="1:19" x14ac:dyDescent="0.25">
      <c r="A4104" s="11"/>
      <c r="B4104" s="11"/>
      <c r="C4104" s="11"/>
      <c r="D4104" s="11"/>
      <c r="E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</row>
    <row r="4105" spans="1:19" x14ac:dyDescent="0.25">
      <c r="A4105" s="11"/>
      <c r="B4105" s="11"/>
      <c r="C4105" s="11"/>
      <c r="D4105" s="11"/>
      <c r="E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</row>
    <row r="4106" spans="1:19" x14ac:dyDescent="0.25">
      <c r="A4106" s="11"/>
      <c r="B4106" s="11"/>
      <c r="C4106" s="11"/>
      <c r="D4106" s="11"/>
      <c r="E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</row>
    <row r="4107" spans="1:19" x14ac:dyDescent="0.25">
      <c r="A4107" s="11"/>
      <c r="B4107" s="11"/>
      <c r="C4107" s="11"/>
      <c r="D4107" s="11"/>
      <c r="E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</row>
    <row r="4108" spans="1:19" x14ac:dyDescent="0.25">
      <c r="A4108" s="11"/>
      <c r="B4108" s="11"/>
      <c r="C4108" s="11"/>
      <c r="D4108" s="11"/>
      <c r="E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</row>
    <row r="4109" spans="1:19" x14ac:dyDescent="0.25">
      <c r="A4109" s="11"/>
      <c r="B4109" s="11"/>
      <c r="C4109" s="11"/>
      <c r="D4109" s="11"/>
      <c r="E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</row>
    <row r="4110" spans="1:19" x14ac:dyDescent="0.25">
      <c r="A4110" s="11"/>
      <c r="B4110" s="11"/>
      <c r="C4110" s="11"/>
      <c r="D4110" s="11"/>
      <c r="E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</row>
    <row r="4111" spans="1:19" x14ac:dyDescent="0.25">
      <c r="A4111" s="11"/>
      <c r="B4111" s="11"/>
      <c r="C4111" s="11"/>
      <c r="D4111" s="11"/>
      <c r="E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</row>
    <row r="4112" spans="1:19" x14ac:dyDescent="0.25">
      <c r="A4112" s="11"/>
      <c r="B4112" s="11"/>
      <c r="C4112" s="11"/>
      <c r="D4112" s="11"/>
      <c r="E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</row>
    <row r="4113" spans="1:19" x14ac:dyDescent="0.25">
      <c r="A4113" s="11"/>
      <c r="B4113" s="11"/>
      <c r="C4113" s="11"/>
      <c r="D4113" s="11"/>
      <c r="E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</row>
    <row r="4114" spans="1:19" x14ac:dyDescent="0.25">
      <c r="A4114" s="11"/>
      <c r="B4114" s="11"/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</row>
    <row r="4115" spans="1:19" x14ac:dyDescent="0.25">
      <c r="A4115" s="11"/>
      <c r="B4115" s="11"/>
      <c r="C4115" s="11"/>
      <c r="D4115" s="11"/>
      <c r="E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</row>
    <row r="4116" spans="1:19" x14ac:dyDescent="0.25">
      <c r="A4116" s="11"/>
      <c r="B4116" s="11"/>
      <c r="C4116" s="11"/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</row>
    <row r="4117" spans="1:19" x14ac:dyDescent="0.25">
      <c r="A4117" s="11"/>
      <c r="B4117" s="11"/>
      <c r="C4117" s="11"/>
      <c r="D4117" s="11"/>
      <c r="E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</row>
    <row r="4118" spans="1:19" x14ac:dyDescent="0.25">
      <c r="A4118" s="11"/>
      <c r="B4118" s="11"/>
      <c r="C4118" s="11"/>
      <c r="D4118" s="11"/>
      <c r="E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</row>
    <row r="4119" spans="1:19" x14ac:dyDescent="0.25">
      <c r="A4119" s="11"/>
      <c r="B4119" s="11"/>
      <c r="C4119" s="11"/>
      <c r="D4119" s="11"/>
      <c r="E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</row>
    <row r="4120" spans="1:19" x14ac:dyDescent="0.25">
      <c r="A4120" s="11"/>
      <c r="B4120" s="11"/>
      <c r="C4120" s="11"/>
      <c r="D4120" s="11"/>
      <c r="E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</row>
    <row r="4121" spans="1:19" x14ac:dyDescent="0.25">
      <c r="A4121" s="11"/>
      <c r="B4121" s="11"/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</row>
    <row r="4122" spans="1:19" x14ac:dyDescent="0.25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</row>
    <row r="4123" spans="1:19" x14ac:dyDescent="0.25">
      <c r="A4123" s="11"/>
      <c r="B4123" s="11"/>
      <c r="C4123" s="11"/>
      <c r="D4123" s="11"/>
      <c r="E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</row>
    <row r="4124" spans="1:19" x14ac:dyDescent="0.25">
      <c r="A4124" s="11"/>
      <c r="B4124" s="11"/>
      <c r="C4124" s="11"/>
      <c r="D4124" s="11"/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</row>
    <row r="4125" spans="1:19" x14ac:dyDescent="0.25">
      <c r="A4125" s="11"/>
      <c r="B4125" s="11"/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</row>
    <row r="4126" spans="1:19" x14ac:dyDescent="0.25">
      <c r="A4126" s="11"/>
      <c r="B4126" s="11"/>
      <c r="C4126" s="11"/>
      <c r="D4126" s="11"/>
      <c r="E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</row>
    <row r="4127" spans="1:19" x14ac:dyDescent="0.25">
      <c r="A4127" s="11"/>
      <c r="B4127" s="11"/>
      <c r="C4127" s="11"/>
      <c r="D4127" s="11"/>
      <c r="E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</row>
    <row r="4128" spans="1:19" x14ac:dyDescent="0.25">
      <c r="A4128" s="11"/>
      <c r="B4128" s="11"/>
      <c r="C4128" s="11"/>
      <c r="D4128" s="11"/>
      <c r="E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</row>
    <row r="4129" spans="1:19" x14ac:dyDescent="0.25">
      <c r="A4129" s="11"/>
      <c r="B4129" s="11"/>
      <c r="C4129" s="11"/>
      <c r="D4129" s="11"/>
      <c r="E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</row>
    <row r="4130" spans="1:19" x14ac:dyDescent="0.25">
      <c r="A4130" s="11"/>
      <c r="B4130" s="11"/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</row>
    <row r="4131" spans="1:19" x14ac:dyDescent="0.25">
      <c r="A4131" s="11"/>
      <c r="B4131" s="11"/>
      <c r="C4131" s="11"/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</row>
    <row r="4132" spans="1:19" x14ac:dyDescent="0.25">
      <c r="A4132" s="11"/>
      <c r="B4132" s="11"/>
      <c r="C4132" s="11"/>
      <c r="D4132" s="11"/>
      <c r="E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</row>
    <row r="4133" spans="1:19" x14ac:dyDescent="0.25">
      <c r="A4133" s="11"/>
      <c r="B4133" s="11"/>
      <c r="C4133" s="11"/>
      <c r="D4133" s="11"/>
      <c r="E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</row>
    <row r="4134" spans="1:19" x14ac:dyDescent="0.25">
      <c r="A4134" s="11"/>
      <c r="B4134" s="11"/>
      <c r="C4134" s="11"/>
      <c r="D4134" s="11"/>
      <c r="E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</row>
    <row r="4135" spans="1:19" x14ac:dyDescent="0.25">
      <c r="A4135" s="11"/>
      <c r="B4135" s="11"/>
      <c r="C4135" s="11"/>
      <c r="D4135" s="11"/>
      <c r="E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</row>
    <row r="4136" spans="1:19" x14ac:dyDescent="0.25">
      <c r="A4136" s="11"/>
      <c r="B4136" s="11"/>
      <c r="C4136" s="11"/>
      <c r="D4136" s="11"/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</row>
    <row r="4137" spans="1:19" x14ac:dyDescent="0.25">
      <c r="A4137" s="11"/>
      <c r="B4137" s="11"/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</row>
    <row r="4138" spans="1:19" x14ac:dyDescent="0.25">
      <c r="A4138" s="11"/>
      <c r="B4138" s="11"/>
      <c r="C4138" s="11"/>
      <c r="D4138" s="11"/>
      <c r="E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</row>
    <row r="4139" spans="1:19" x14ac:dyDescent="0.25">
      <c r="A4139" s="11"/>
      <c r="B4139" s="11"/>
      <c r="C4139" s="11"/>
      <c r="D4139" s="11"/>
      <c r="E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</row>
    <row r="4140" spans="1:19" x14ac:dyDescent="0.25">
      <c r="A4140" s="11"/>
      <c r="B4140" s="11"/>
      <c r="C4140" s="11"/>
      <c r="D4140" s="11"/>
      <c r="E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</row>
    <row r="4141" spans="1:19" x14ac:dyDescent="0.25">
      <c r="A4141" s="11"/>
      <c r="B4141" s="11"/>
      <c r="C4141" s="11"/>
      <c r="D4141" s="11"/>
      <c r="E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</row>
    <row r="4142" spans="1:19" x14ac:dyDescent="0.25">
      <c r="A4142" s="11"/>
      <c r="B4142" s="11"/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</row>
    <row r="4143" spans="1:19" x14ac:dyDescent="0.25">
      <c r="A4143" s="11"/>
      <c r="B4143" s="11"/>
      <c r="C4143" s="11"/>
      <c r="D4143" s="11"/>
      <c r="E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</row>
    <row r="4144" spans="1:19" x14ac:dyDescent="0.25">
      <c r="A4144" s="11"/>
      <c r="B4144" s="11"/>
      <c r="C4144" s="11"/>
      <c r="D4144" s="11"/>
      <c r="E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</row>
    <row r="4145" spans="1:19" x14ac:dyDescent="0.25">
      <c r="A4145" s="11"/>
      <c r="B4145" s="11"/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</row>
    <row r="4146" spans="1:19" x14ac:dyDescent="0.25">
      <c r="A4146" s="11"/>
      <c r="B4146" s="11"/>
      <c r="C4146" s="11"/>
      <c r="D4146" s="11"/>
      <c r="E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</row>
    <row r="4147" spans="1:19" x14ac:dyDescent="0.25">
      <c r="A4147" s="11"/>
      <c r="B4147" s="11"/>
      <c r="C4147" s="11"/>
      <c r="D4147" s="11"/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</row>
    <row r="4148" spans="1:19" x14ac:dyDescent="0.25">
      <c r="A4148" s="11"/>
      <c r="B4148" s="11"/>
      <c r="C4148" s="11"/>
      <c r="D4148" s="11"/>
      <c r="E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</row>
    <row r="4149" spans="1:19" x14ac:dyDescent="0.25">
      <c r="A4149" s="11"/>
      <c r="B4149" s="11"/>
      <c r="C4149" s="11"/>
      <c r="D4149" s="11"/>
      <c r="E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</row>
    <row r="4150" spans="1:19" x14ac:dyDescent="0.25">
      <c r="A4150" s="11"/>
      <c r="B4150" s="11"/>
      <c r="C4150" s="11"/>
      <c r="D4150" s="11"/>
      <c r="E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</row>
    <row r="4151" spans="1:19" x14ac:dyDescent="0.25">
      <c r="A4151" s="11"/>
      <c r="B4151" s="11"/>
      <c r="C4151" s="11"/>
      <c r="D4151" s="11"/>
      <c r="E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</row>
    <row r="4152" spans="1:19" x14ac:dyDescent="0.25">
      <c r="A4152" s="11"/>
      <c r="B4152" s="11"/>
      <c r="C4152" s="11"/>
      <c r="D4152" s="11"/>
      <c r="E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</row>
    <row r="4153" spans="1:19" x14ac:dyDescent="0.25">
      <c r="A4153" s="11"/>
      <c r="B4153" s="11"/>
      <c r="C4153" s="11"/>
      <c r="D4153" s="11"/>
      <c r="E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</row>
    <row r="4154" spans="1:19" x14ac:dyDescent="0.25">
      <c r="A4154" s="11"/>
      <c r="B4154" s="11"/>
      <c r="C4154" s="11"/>
      <c r="D4154" s="11"/>
      <c r="E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</row>
    <row r="4155" spans="1:19" x14ac:dyDescent="0.25">
      <c r="A4155" s="11"/>
      <c r="B4155" s="11"/>
      <c r="C4155" s="11"/>
      <c r="D4155" s="11"/>
      <c r="E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</row>
    <row r="4156" spans="1:19" x14ac:dyDescent="0.25">
      <c r="A4156" s="11"/>
      <c r="B4156" s="11"/>
      <c r="C4156" s="11"/>
      <c r="D4156" s="11"/>
      <c r="E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</row>
    <row r="4157" spans="1:19" x14ac:dyDescent="0.25">
      <c r="A4157" s="11"/>
      <c r="B4157" s="11"/>
      <c r="C4157" s="11"/>
      <c r="D4157" s="11"/>
      <c r="E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</row>
    <row r="4158" spans="1:19" x14ac:dyDescent="0.25">
      <c r="A4158" s="11"/>
      <c r="B4158" s="11"/>
      <c r="C4158" s="11"/>
      <c r="D4158" s="11"/>
      <c r="E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</row>
    <row r="4159" spans="1:19" x14ac:dyDescent="0.25">
      <c r="A4159" s="11"/>
      <c r="B4159" s="11"/>
      <c r="C4159" s="11"/>
      <c r="D4159" s="11"/>
      <c r="E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</row>
    <row r="4160" spans="1:19" x14ac:dyDescent="0.25">
      <c r="A4160" s="11"/>
      <c r="B4160" s="11"/>
      <c r="C4160" s="11"/>
      <c r="D4160" s="11"/>
      <c r="E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</row>
    <row r="4161" spans="1:19" x14ac:dyDescent="0.25">
      <c r="A4161" s="11"/>
      <c r="B4161" s="11"/>
      <c r="C4161" s="11"/>
      <c r="D4161" s="11"/>
      <c r="E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</row>
    <row r="4162" spans="1:19" x14ac:dyDescent="0.25">
      <c r="A4162" s="11"/>
      <c r="B4162" s="11"/>
      <c r="C4162" s="11"/>
      <c r="D4162" s="11"/>
      <c r="E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</row>
    <row r="4163" spans="1:19" x14ac:dyDescent="0.25">
      <c r="A4163" s="11"/>
      <c r="B4163" s="11"/>
      <c r="C4163" s="11"/>
      <c r="D4163" s="11"/>
      <c r="E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</row>
    <row r="4164" spans="1:19" x14ac:dyDescent="0.25">
      <c r="A4164" s="11"/>
      <c r="B4164" s="11"/>
      <c r="C4164" s="11"/>
      <c r="D4164" s="11"/>
      <c r="E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</row>
    <row r="4165" spans="1:19" x14ac:dyDescent="0.25">
      <c r="A4165" s="11"/>
      <c r="B4165" s="11"/>
      <c r="C4165" s="11"/>
      <c r="D4165" s="11"/>
      <c r="E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</row>
    <row r="4166" spans="1:19" x14ac:dyDescent="0.25">
      <c r="A4166" s="11"/>
      <c r="B4166" s="11"/>
      <c r="C4166" s="11"/>
      <c r="D4166" s="11"/>
      <c r="E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</row>
    <row r="4167" spans="1:19" x14ac:dyDescent="0.25">
      <c r="A4167" s="11"/>
      <c r="B4167" s="11"/>
      <c r="C4167" s="11"/>
      <c r="D4167" s="11"/>
      <c r="E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</row>
    <row r="4168" spans="1:19" x14ac:dyDescent="0.25">
      <c r="A4168" s="11"/>
      <c r="B4168" s="11"/>
      <c r="C4168" s="11"/>
      <c r="D4168" s="11"/>
      <c r="E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</row>
    <row r="4169" spans="1:19" x14ac:dyDescent="0.25">
      <c r="A4169" s="11"/>
      <c r="B4169" s="11"/>
      <c r="C4169" s="11"/>
      <c r="D4169" s="11"/>
      <c r="E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</row>
    <row r="4170" spans="1:19" x14ac:dyDescent="0.25">
      <c r="A4170" s="11"/>
      <c r="B4170" s="11"/>
      <c r="C4170" s="11"/>
      <c r="D4170" s="11"/>
      <c r="E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</row>
    <row r="4171" spans="1:19" x14ac:dyDescent="0.25">
      <c r="A4171" s="11"/>
      <c r="B4171" s="11"/>
      <c r="C4171" s="11"/>
      <c r="D4171" s="11"/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</row>
    <row r="4172" spans="1:19" x14ac:dyDescent="0.25">
      <c r="A4172" s="11"/>
      <c r="B4172" s="11"/>
      <c r="C4172" s="11"/>
      <c r="D4172" s="11"/>
      <c r="E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</row>
    <row r="4173" spans="1:19" x14ac:dyDescent="0.25">
      <c r="A4173" s="11"/>
      <c r="B4173" s="11"/>
      <c r="C4173" s="11"/>
      <c r="D4173" s="11"/>
      <c r="E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</row>
    <row r="4174" spans="1:19" x14ac:dyDescent="0.25">
      <c r="A4174" s="11"/>
      <c r="B4174" s="11"/>
      <c r="C4174" s="11"/>
      <c r="D4174" s="11"/>
      <c r="E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</row>
    <row r="4175" spans="1:19" x14ac:dyDescent="0.25">
      <c r="A4175" s="11"/>
      <c r="B4175" s="11"/>
      <c r="C4175" s="11"/>
      <c r="D4175" s="11"/>
      <c r="E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</row>
    <row r="4176" spans="1:19" x14ac:dyDescent="0.25">
      <c r="A4176" s="11"/>
      <c r="B4176" s="11"/>
      <c r="C4176" s="11"/>
      <c r="D4176" s="11"/>
      <c r="E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</row>
    <row r="4177" spans="1:19" x14ac:dyDescent="0.25">
      <c r="A4177" s="11"/>
      <c r="B4177" s="11"/>
      <c r="C4177" s="11"/>
      <c r="D4177" s="11"/>
      <c r="E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</row>
    <row r="4178" spans="1:19" x14ac:dyDescent="0.25">
      <c r="A4178" s="11"/>
      <c r="B4178" s="11"/>
      <c r="C4178" s="11"/>
      <c r="D4178" s="11"/>
      <c r="E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</row>
    <row r="4179" spans="1:19" x14ac:dyDescent="0.25">
      <c r="A4179" s="11"/>
      <c r="B4179" s="11"/>
      <c r="C4179" s="11"/>
      <c r="D4179" s="11"/>
      <c r="E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</row>
    <row r="4180" spans="1:19" x14ac:dyDescent="0.25">
      <c r="A4180" s="11"/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</row>
    <row r="4181" spans="1:19" x14ac:dyDescent="0.25">
      <c r="A4181" s="11"/>
      <c r="B4181" s="11"/>
      <c r="C4181" s="11"/>
      <c r="D4181" s="11"/>
      <c r="E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</row>
    <row r="4182" spans="1:19" x14ac:dyDescent="0.25">
      <c r="A4182" s="11"/>
      <c r="B4182" s="11"/>
      <c r="C4182" s="11"/>
      <c r="D4182" s="11"/>
      <c r="E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</row>
    <row r="4183" spans="1:19" x14ac:dyDescent="0.25">
      <c r="A4183" s="11"/>
      <c r="B4183" s="11"/>
      <c r="C4183" s="11"/>
      <c r="D4183" s="11"/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</row>
    <row r="4184" spans="1:19" x14ac:dyDescent="0.25">
      <c r="A4184" s="11"/>
      <c r="B4184" s="11"/>
      <c r="C4184" s="11"/>
      <c r="D4184" s="11"/>
      <c r="E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</row>
    <row r="4185" spans="1:19" x14ac:dyDescent="0.25">
      <c r="A4185" s="11"/>
      <c r="B4185" s="11"/>
      <c r="C4185" s="11"/>
      <c r="D4185" s="11"/>
      <c r="E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</row>
    <row r="4186" spans="1:19" x14ac:dyDescent="0.25">
      <c r="A4186" s="11"/>
      <c r="B4186" s="11"/>
      <c r="C4186" s="11"/>
      <c r="D4186" s="11"/>
      <c r="E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</row>
    <row r="4187" spans="1:19" x14ac:dyDescent="0.25">
      <c r="A4187" s="11"/>
      <c r="B4187" s="11"/>
      <c r="C4187" s="11"/>
      <c r="D4187" s="11"/>
      <c r="E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</row>
    <row r="4188" spans="1:19" x14ac:dyDescent="0.25">
      <c r="A4188" s="11"/>
      <c r="B4188" s="11"/>
      <c r="C4188" s="11"/>
      <c r="D4188" s="11"/>
      <c r="E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</row>
    <row r="4189" spans="1:19" x14ac:dyDescent="0.25">
      <c r="A4189" s="11"/>
      <c r="B4189" s="11"/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</row>
    <row r="4190" spans="1:19" x14ac:dyDescent="0.25">
      <c r="A4190" s="11"/>
      <c r="B4190" s="11"/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</row>
    <row r="4191" spans="1:19" x14ac:dyDescent="0.25">
      <c r="A4191" s="11"/>
      <c r="B4191" s="11"/>
      <c r="C4191" s="11"/>
      <c r="D4191" s="11"/>
      <c r="E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</row>
    <row r="4192" spans="1:19" x14ac:dyDescent="0.25">
      <c r="A4192" s="11"/>
      <c r="B4192" s="11"/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</row>
    <row r="4193" spans="1:19" x14ac:dyDescent="0.25">
      <c r="A4193" s="11"/>
      <c r="B4193" s="11"/>
      <c r="C4193" s="11"/>
      <c r="D4193" s="11"/>
      <c r="E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</row>
    <row r="4194" spans="1:19" x14ac:dyDescent="0.25">
      <c r="A4194" s="11"/>
      <c r="B4194" s="11"/>
      <c r="C4194" s="11"/>
      <c r="D4194" s="11"/>
      <c r="E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</row>
    <row r="4195" spans="1:19" x14ac:dyDescent="0.25">
      <c r="A4195" s="11"/>
      <c r="B4195" s="11"/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</row>
    <row r="4196" spans="1:19" x14ac:dyDescent="0.25">
      <c r="A4196" s="11"/>
      <c r="B4196" s="11"/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</row>
    <row r="4197" spans="1:19" x14ac:dyDescent="0.25">
      <c r="A4197" s="11"/>
      <c r="B4197" s="11"/>
      <c r="C4197" s="11"/>
      <c r="D4197" s="11"/>
      <c r="E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</row>
    <row r="4198" spans="1:19" x14ac:dyDescent="0.25">
      <c r="A4198" s="11"/>
      <c r="B4198" s="11"/>
      <c r="C4198" s="11"/>
      <c r="D4198" s="11"/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</row>
    <row r="4199" spans="1:19" x14ac:dyDescent="0.25">
      <c r="A4199" s="11"/>
      <c r="B4199" s="11"/>
      <c r="C4199" s="11"/>
      <c r="D4199" s="11"/>
      <c r="E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</row>
    <row r="4200" spans="1:19" x14ac:dyDescent="0.25">
      <c r="A4200" s="11"/>
      <c r="B4200" s="11"/>
      <c r="C4200" s="11"/>
      <c r="D4200" s="11"/>
      <c r="E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</row>
    <row r="4201" spans="1:19" x14ac:dyDescent="0.25">
      <c r="A4201" s="11"/>
      <c r="B4201" s="11"/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</row>
    <row r="4202" spans="1:19" x14ac:dyDescent="0.25">
      <c r="A4202" s="11"/>
      <c r="B4202" s="11"/>
      <c r="C4202" s="11"/>
      <c r="D4202" s="11"/>
      <c r="E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</row>
    <row r="4203" spans="1:19" x14ac:dyDescent="0.25">
      <c r="A4203" s="11"/>
      <c r="B4203" s="11"/>
      <c r="C4203" s="11"/>
      <c r="D4203" s="11"/>
      <c r="E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</row>
    <row r="4204" spans="1:19" x14ac:dyDescent="0.25">
      <c r="A4204" s="11"/>
      <c r="B4204" s="11"/>
      <c r="C4204" s="11"/>
      <c r="D4204" s="11"/>
      <c r="E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</row>
    <row r="4205" spans="1:19" x14ac:dyDescent="0.25">
      <c r="A4205" s="11"/>
      <c r="B4205" s="11"/>
      <c r="C4205" s="11"/>
      <c r="D4205" s="11"/>
      <c r="E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</row>
    <row r="4206" spans="1:19" x14ac:dyDescent="0.25">
      <c r="A4206" s="11"/>
      <c r="B4206" s="11"/>
      <c r="C4206" s="11"/>
      <c r="D4206" s="11"/>
      <c r="E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</row>
    <row r="4207" spans="1:19" x14ac:dyDescent="0.25">
      <c r="A4207" s="11"/>
      <c r="B4207" s="11"/>
      <c r="C4207" s="11"/>
      <c r="D4207" s="11"/>
      <c r="E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</row>
    <row r="4208" spans="1:19" x14ac:dyDescent="0.25">
      <c r="A4208" s="11"/>
      <c r="B4208" s="11"/>
      <c r="C4208" s="11"/>
      <c r="D4208" s="11"/>
      <c r="E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</row>
    <row r="4209" spans="1:19" x14ac:dyDescent="0.25">
      <c r="A4209" s="11"/>
      <c r="B4209" s="11"/>
      <c r="C4209" s="11"/>
      <c r="D4209" s="11"/>
      <c r="E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</row>
    <row r="4210" spans="1:19" x14ac:dyDescent="0.25">
      <c r="A4210" s="11"/>
      <c r="B4210" s="11"/>
      <c r="C4210" s="11"/>
      <c r="D4210" s="11"/>
      <c r="E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</row>
    <row r="4211" spans="1:19" x14ac:dyDescent="0.25">
      <c r="A4211" s="11"/>
      <c r="B4211" s="11"/>
      <c r="C4211" s="11"/>
      <c r="D4211" s="11"/>
      <c r="E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</row>
    <row r="4212" spans="1:19" x14ac:dyDescent="0.25">
      <c r="A4212" s="11"/>
      <c r="B4212" s="11"/>
      <c r="C4212" s="11"/>
      <c r="D4212" s="11"/>
      <c r="E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</row>
    <row r="4213" spans="1:19" x14ac:dyDescent="0.25">
      <c r="A4213" s="11"/>
      <c r="B4213" s="11"/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</row>
    <row r="4214" spans="1:19" x14ac:dyDescent="0.25">
      <c r="A4214" s="11"/>
      <c r="B4214" s="11"/>
      <c r="C4214" s="11"/>
      <c r="D4214" s="11"/>
      <c r="E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</row>
    <row r="4215" spans="1:19" x14ac:dyDescent="0.25">
      <c r="A4215" s="11"/>
      <c r="B4215" s="11"/>
      <c r="C4215" s="11"/>
      <c r="D4215" s="11"/>
      <c r="E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</row>
    <row r="4216" spans="1:19" x14ac:dyDescent="0.25">
      <c r="A4216" s="11"/>
      <c r="B4216" s="11"/>
      <c r="C4216" s="11"/>
      <c r="D4216" s="11"/>
      <c r="E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</row>
    <row r="4217" spans="1:19" x14ac:dyDescent="0.25">
      <c r="A4217" s="11"/>
      <c r="B4217" s="11"/>
      <c r="C4217" s="11"/>
      <c r="D4217" s="11"/>
      <c r="E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</row>
    <row r="4218" spans="1:19" x14ac:dyDescent="0.25">
      <c r="A4218" s="11"/>
      <c r="B4218" s="11"/>
      <c r="C4218" s="11"/>
      <c r="D4218" s="11"/>
      <c r="E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</row>
    <row r="4219" spans="1:19" x14ac:dyDescent="0.25">
      <c r="A4219" s="11"/>
      <c r="B4219" s="11"/>
      <c r="C4219" s="11"/>
      <c r="D4219" s="11"/>
      <c r="E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</row>
    <row r="4220" spans="1:19" x14ac:dyDescent="0.25">
      <c r="A4220" s="11"/>
      <c r="B4220" s="11"/>
      <c r="C4220" s="11"/>
      <c r="D4220" s="11"/>
      <c r="E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</row>
    <row r="4221" spans="1:19" x14ac:dyDescent="0.25">
      <c r="A4221" s="11"/>
      <c r="B4221" s="11"/>
      <c r="C4221" s="11"/>
      <c r="D4221" s="11"/>
      <c r="E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</row>
    <row r="4222" spans="1:19" x14ac:dyDescent="0.25">
      <c r="A4222" s="11"/>
      <c r="B4222" s="11"/>
      <c r="C4222" s="11"/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</row>
    <row r="4223" spans="1:19" x14ac:dyDescent="0.25">
      <c r="A4223" s="11"/>
      <c r="B4223" s="11"/>
      <c r="C4223" s="11"/>
      <c r="D4223" s="11"/>
      <c r="E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</row>
    <row r="4224" spans="1:19" x14ac:dyDescent="0.25">
      <c r="A4224" s="11"/>
      <c r="B4224" s="11"/>
      <c r="C4224" s="11"/>
      <c r="D4224" s="11"/>
      <c r="E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</row>
    <row r="4225" spans="1:19" x14ac:dyDescent="0.25">
      <c r="A4225" s="11"/>
      <c r="B4225" s="11"/>
      <c r="C4225" s="11"/>
      <c r="D4225" s="11"/>
      <c r="E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</row>
    <row r="4226" spans="1:19" x14ac:dyDescent="0.25">
      <c r="A4226" s="11"/>
      <c r="B4226" s="11"/>
      <c r="C4226" s="11"/>
      <c r="D4226" s="11"/>
      <c r="E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</row>
    <row r="4227" spans="1:19" x14ac:dyDescent="0.25">
      <c r="A4227" s="11"/>
      <c r="B4227" s="11"/>
      <c r="C4227" s="11"/>
      <c r="D4227" s="11"/>
      <c r="E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</row>
    <row r="4228" spans="1:19" x14ac:dyDescent="0.25">
      <c r="A4228" s="11"/>
      <c r="B4228" s="11"/>
      <c r="C4228" s="11"/>
      <c r="D4228" s="11"/>
      <c r="E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</row>
    <row r="4229" spans="1:19" x14ac:dyDescent="0.25">
      <c r="A4229" s="11"/>
      <c r="B4229" s="11"/>
      <c r="C4229" s="11"/>
      <c r="D4229" s="11"/>
      <c r="E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</row>
    <row r="4230" spans="1:19" x14ac:dyDescent="0.25">
      <c r="A4230" s="11"/>
      <c r="B4230" s="11"/>
      <c r="C4230" s="11"/>
      <c r="D4230" s="11"/>
      <c r="E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</row>
    <row r="4231" spans="1:19" x14ac:dyDescent="0.25">
      <c r="A4231" s="11"/>
      <c r="B4231" s="11"/>
      <c r="C4231" s="11"/>
      <c r="D4231" s="11"/>
      <c r="E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</row>
    <row r="4232" spans="1:19" x14ac:dyDescent="0.25">
      <c r="A4232" s="11"/>
      <c r="B4232" s="11"/>
      <c r="C4232" s="11"/>
      <c r="D4232" s="11"/>
      <c r="E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</row>
    <row r="4233" spans="1:19" x14ac:dyDescent="0.25">
      <c r="A4233" s="11"/>
      <c r="B4233" s="11"/>
      <c r="C4233" s="11"/>
      <c r="D4233" s="11"/>
      <c r="E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</row>
    <row r="4234" spans="1:19" x14ac:dyDescent="0.25">
      <c r="A4234" s="11"/>
      <c r="B4234" s="11"/>
      <c r="C4234" s="11"/>
      <c r="D4234" s="11"/>
      <c r="E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</row>
    <row r="4235" spans="1:19" x14ac:dyDescent="0.25">
      <c r="A4235" s="11"/>
      <c r="B4235" s="11"/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</row>
    <row r="4236" spans="1:19" x14ac:dyDescent="0.25">
      <c r="A4236" s="11"/>
      <c r="B4236" s="11"/>
      <c r="C4236" s="11"/>
      <c r="D4236" s="11"/>
      <c r="E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</row>
    <row r="4237" spans="1:19" x14ac:dyDescent="0.25">
      <c r="A4237" s="11"/>
      <c r="B4237" s="11"/>
      <c r="C4237" s="11"/>
      <c r="D4237" s="11"/>
      <c r="E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</row>
    <row r="4238" spans="1:19" x14ac:dyDescent="0.25">
      <c r="A4238" s="11"/>
      <c r="B4238" s="11"/>
      <c r="C4238" s="11"/>
      <c r="D4238" s="11"/>
      <c r="E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</row>
    <row r="4239" spans="1:19" x14ac:dyDescent="0.25">
      <c r="A4239" s="11"/>
      <c r="B4239" s="11"/>
      <c r="C4239" s="11"/>
      <c r="D4239" s="11"/>
      <c r="E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</row>
    <row r="4240" spans="1:19" x14ac:dyDescent="0.25">
      <c r="A4240" s="11"/>
      <c r="B4240" s="11"/>
      <c r="C4240" s="11"/>
      <c r="D4240" s="11"/>
      <c r="E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</row>
    <row r="4241" spans="1:19" x14ac:dyDescent="0.25">
      <c r="A4241" s="11"/>
      <c r="B4241" s="11"/>
      <c r="C4241" s="11"/>
      <c r="D4241" s="11"/>
      <c r="E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</row>
    <row r="4242" spans="1:19" x14ac:dyDescent="0.25">
      <c r="A4242" s="11"/>
      <c r="B4242" s="11"/>
      <c r="C4242" s="11"/>
      <c r="D4242" s="11"/>
      <c r="E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</row>
    <row r="4243" spans="1:19" x14ac:dyDescent="0.25">
      <c r="A4243" s="11"/>
      <c r="B4243" s="11"/>
      <c r="C4243" s="11"/>
      <c r="D4243" s="11"/>
      <c r="E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</row>
    <row r="4244" spans="1:19" x14ac:dyDescent="0.25">
      <c r="A4244" s="11"/>
      <c r="B4244" s="11"/>
      <c r="C4244" s="11"/>
      <c r="D4244" s="11"/>
      <c r="E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</row>
    <row r="4245" spans="1:19" x14ac:dyDescent="0.25">
      <c r="A4245" s="11"/>
      <c r="B4245" s="11"/>
      <c r="C4245" s="11"/>
      <c r="D4245" s="11"/>
      <c r="E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</row>
    <row r="4246" spans="1:19" x14ac:dyDescent="0.25">
      <c r="A4246" s="11"/>
      <c r="B4246" s="11"/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</row>
    <row r="4247" spans="1:19" x14ac:dyDescent="0.25">
      <c r="A4247" s="11"/>
      <c r="B4247" s="11"/>
      <c r="C4247" s="11"/>
      <c r="D4247" s="11"/>
      <c r="E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</row>
    <row r="4248" spans="1:19" x14ac:dyDescent="0.25">
      <c r="A4248" s="11"/>
      <c r="B4248" s="11"/>
      <c r="C4248" s="11"/>
      <c r="D4248" s="11"/>
      <c r="E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</row>
    <row r="4249" spans="1:19" x14ac:dyDescent="0.25">
      <c r="A4249" s="11"/>
      <c r="B4249" s="11"/>
      <c r="C4249" s="11"/>
      <c r="D4249" s="11"/>
      <c r="E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</row>
    <row r="4250" spans="1:19" x14ac:dyDescent="0.25">
      <c r="A4250" s="11"/>
      <c r="B4250" s="11"/>
      <c r="C4250" s="11"/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</row>
    <row r="4251" spans="1:19" x14ac:dyDescent="0.25">
      <c r="A4251" s="11"/>
      <c r="B4251" s="11"/>
      <c r="C4251" s="11"/>
      <c r="D4251" s="11"/>
      <c r="E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</row>
    <row r="4252" spans="1:19" x14ac:dyDescent="0.25">
      <c r="A4252" s="11"/>
      <c r="B4252" s="11"/>
      <c r="C4252" s="11"/>
      <c r="D4252" s="11"/>
      <c r="E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</row>
    <row r="4253" spans="1:19" x14ac:dyDescent="0.25">
      <c r="A4253" s="11"/>
      <c r="B4253" s="11"/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</row>
    <row r="4254" spans="1:19" x14ac:dyDescent="0.25">
      <c r="A4254" s="11"/>
      <c r="B4254" s="11"/>
      <c r="C4254" s="11"/>
      <c r="D4254" s="11"/>
      <c r="E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</row>
    <row r="4255" spans="1:19" x14ac:dyDescent="0.25">
      <c r="A4255" s="11"/>
      <c r="B4255" s="11"/>
      <c r="C4255" s="11"/>
      <c r="D4255" s="11"/>
      <c r="E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</row>
    <row r="4256" spans="1:19" x14ac:dyDescent="0.25">
      <c r="A4256" s="11"/>
      <c r="B4256" s="11"/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</row>
    <row r="4257" spans="1:19" x14ac:dyDescent="0.25">
      <c r="A4257" s="11"/>
      <c r="B4257" s="11"/>
      <c r="C4257" s="11"/>
      <c r="D4257" s="11"/>
      <c r="E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</row>
    <row r="4258" spans="1:19" x14ac:dyDescent="0.25">
      <c r="A4258" s="11"/>
      <c r="B4258" s="11"/>
      <c r="C4258" s="11"/>
      <c r="D4258" s="11"/>
      <c r="E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</row>
    <row r="4259" spans="1:19" x14ac:dyDescent="0.25">
      <c r="A4259" s="11"/>
      <c r="B4259" s="11"/>
      <c r="C4259" s="11"/>
      <c r="D4259" s="11"/>
      <c r="E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</row>
    <row r="4260" spans="1:19" x14ac:dyDescent="0.25">
      <c r="A4260" s="11"/>
      <c r="B4260" s="11"/>
      <c r="C4260" s="11"/>
      <c r="D4260" s="11"/>
      <c r="E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</row>
    <row r="4261" spans="1:19" x14ac:dyDescent="0.25">
      <c r="A4261" s="11"/>
      <c r="B4261" s="11"/>
      <c r="C4261" s="11"/>
      <c r="D4261" s="11"/>
      <c r="E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</row>
    <row r="4262" spans="1:19" x14ac:dyDescent="0.25">
      <c r="A4262" s="11"/>
      <c r="B4262" s="11"/>
      <c r="C4262" s="11"/>
      <c r="D4262" s="11"/>
      <c r="E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</row>
    <row r="4263" spans="1:19" x14ac:dyDescent="0.25">
      <c r="A4263" s="11"/>
      <c r="B4263" s="11"/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</row>
    <row r="4264" spans="1:19" x14ac:dyDescent="0.25">
      <c r="A4264" s="11"/>
      <c r="B4264" s="11"/>
      <c r="C4264" s="11"/>
      <c r="D4264" s="11"/>
      <c r="E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</row>
    <row r="4265" spans="1:19" x14ac:dyDescent="0.25">
      <c r="A4265" s="11"/>
      <c r="B4265" s="11"/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</row>
    <row r="4266" spans="1:19" x14ac:dyDescent="0.25">
      <c r="A4266" s="11"/>
      <c r="B4266" s="11"/>
      <c r="C4266" s="11"/>
      <c r="D4266" s="11"/>
      <c r="E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</row>
    <row r="4267" spans="1:19" x14ac:dyDescent="0.25">
      <c r="A4267" s="11"/>
      <c r="B4267" s="11"/>
      <c r="C4267" s="11"/>
      <c r="D4267" s="11"/>
      <c r="E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</row>
    <row r="4268" spans="1:19" x14ac:dyDescent="0.25">
      <c r="A4268" s="11"/>
      <c r="B4268" s="11"/>
      <c r="C4268" s="11"/>
      <c r="D4268" s="11"/>
      <c r="E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</row>
    <row r="4269" spans="1:19" x14ac:dyDescent="0.25">
      <c r="A4269" s="11"/>
      <c r="B4269" s="11"/>
      <c r="C4269" s="11"/>
      <c r="D4269" s="11"/>
      <c r="E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</row>
    <row r="4270" spans="1:19" x14ac:dyDescent="0.25">
      <c r="A4270" s="11"/>
      <c r="B4270" s="11"/>
      <c r="C4270" s="11"/>
      <c r="D4270" s="11"/>
      <c r="E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</row>
    <row r="4271" spans="1:19" x14ac:dyDescent="0.25">
      <c r="A4271" s="11"/>
      <c r="B4271" s="11"/>
      <c r="C4271" s="11"/>
      <c r="D4271" s="11"/>
      <c r="E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</row>
    <row r="4272" spans="1:19" x14ac:dyDescent="0.25">
      <c r="A4272" s="11"/>
      <c r="B4272" s="11"/>
      <c r="C4272" s="11"/>
      <c r="D4272" s="11"/>
      <c r="E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</row>
    <row r="4273" spans="1:19" x14ac:dyDescent="0.25">
      <c r="A4273" s="11"/>
      <c r="B4273" s="11"/>
      <c r="C4273" s="11"/>
      <c r="D4273" s="11"/>
      <c r="E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</row>
    <row r="4274" spans="1:19" x14ac:dyDescent="0.25">
      <c r="A4274" s="11"/>
      <c r="B4274" s="11"/>
      <c r="C4274" s="11"/>
      <c r="D4274" s="11"/>
      <c r="E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</row>
    <row r="4275" spans="1:19" x14ac:dyDescent="0.25">
      <c r="A4275" s="11"/>
      <c r="B4275" s="11"/>
      <c r="C4275" s="11"/>
      <c r="D4275" s="11"/>
      <c r="E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</row>
    <row r="4276" spans="1:19" x14ac:dyDescent="0.25">
      <c r="A4276" s="11"/>
      <c r="B4276" s="11"/>
      <c r="C4276" s="11"/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</row>
    <row r="4277" spans="1:19" x14ac:dyDescent="0.25">
      <c r="A4277" s="11"/>
      <c r="B4277" s="11"/>
      <c r="C4277" s="11"/>
      <c r="D4277" s="11"/>
      <c r="E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</row>
    <row r="4278" spans="1:19" x14ac:dyDescent="0.25">
      <c r="A4278" s="11"/>
      <c r="B4278" s="11"/>
      <c r="C4278" s="11"/>
      <c r="D4278" s="11"/>
      <c r="E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</row>
    <row r="4279" spans="1:19" x14ac:dyDescent="0.25">
      <c r="A4279" s="11"/>
      <c r="B4279" s="11"/>
      <c r="C4279" s="11"/>
      <c r="D4279" s="11"/>
      <c r="E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</row>
    <row r="4280" spans="1:19" x14ac:dyDescent="0.25">
      <c r="A4280" s="11"/>
      <c r="B4280" s="11"/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</row>
    <row r="4281" spans="1:19" x14ac:dyDescent="0.25">
      <c r="A4281" s="11"/>
      <c r="B4281" s="11"/>
      <c r="C4281" s="11"/>
      <c r="D4281" s="11"/>
      <c r="E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</row>
    <row r="4282" spans="1:19" x14ac:dyDescent="0.25">
      <c r="A4282" s="11"/>
      <c r="B4282" s="11"/>
      <c r="C4282" s="11"/>
      <c r="D4282" s="11"/>
      <c r="E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</row>
    <row r="4283" spans="1:19" x14ac:dyDescent="0.25">
      <c r="A4283" s="11"/>
      <c r="B4283" s="11"/>
      <c r="C4283" s="11"/>
      <c r="D4283" s="11"/>
      <c r="E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</row>
    <row r="4284" spans="1:19" x14ac:dyDescent="0.25">
      <c r="A4284" s="11"/>
      <c r="B4284" s="11"/>
      <c r="C4284" s="11"/>
      <c r="D4284" s="11"/>
      <c r="E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</row>
    <row r="4285" spans="1:19" x14ac:dyDescent="0.25">
      <c r="A4285" s="11"/>
      <c r="B4285" s="11"/>
      <c r="C4285" s="11"/>
      <c r="D4285" s="11"/>
      <c r="E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</row>
    <row r="4286" spans="1:19" x14ac:dyDescent="0.25">
      <c r="A4286" s="11"/>
      <c r="B4286" s="11"/>
      <c r="C4286" s="11"/>
      <c r="D4286" s="11"/>
      <c r="E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</row>
    <row r="4287" spans="1:19" x14ac:dyDescent="0.25">
      <c r="A4287" s="11"/>
      <c r="B4287" s="11"/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</row>
    <row r="4288" spans="1:19" x14ac:dyDescent="0.25">
      <c r="A4288" s="11"/>
      <c r="B4288" s="11"/>
      <c r="C4288" s="11"/>
      <c r="D4288" s="11"/>
      <c r="E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</row>
    <row r="4289" spans="1:19" x14ac:dyDescent="0.25">
      <c r="A4289" s="11"/>
      <c r="B4289" s="11"/>
      <c r="C4289" s="11"/>
      <c r="D4289" s="11"/>
      <c r="E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</row>
    <row r="4290" spans="1:19" x14ac:dyDescent="0.25">
      <c r="A4290" s="11"/>
      <c r="B4290" s="11"/>
      <c r="C4290" s="11"/>
      <c r="D4290" s="11"/>
      <c r="E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</row>
    <row r="4291" spans="1:19" x14ac:dyDescent="0.25">
      <c r="A4291" s="11"/>
      <c r="B4291" s="11"/>
      <c r="C4291" s="11"/>
      <c r="D4291" s="11"/>
      <c r="E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</row>
    <row r="4292" spans="1:19" x14ac:dyDescent="0.25">
      <c r="A4292" s="11"/>
      <c r="B4292" s="11"/>
      <c r="C4292" s="11"/>
      <c r="D4292" s="11"/>
      <c r="E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</row>
    <row r="4293" spans="1:19" x14ac:dyDescent="0.25">
      <c r="A4293" s="11"/>
      <c r="B4293" s="11"/>
      <c r="C4293" s="11"/>
      <c r="D4293" s="11"/>
      <c r="E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</row>
    <row r="4294" spans="1:19" x14ac:dyDescent="0.25">
      <c r="A4294" s="11"/>
      <c r="B4294" s="11"/>
      <c r="C4294" s="11"/>
      <c r="D4294" s="11"/>
      <c r="E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</row>
    <row r="4295" spans="1:19" x14ac:dyDescent="0.25">
      <c r="A4295" s="11"/>
      <c r="B4295" s="11"/>
      <c r="C4295" s="11"/>
      <c r="D4295" s="11"/>
      <c r="E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</row>
    <row r="4296" spans="1:19" x14ac:dyDescent="0.25">
      <c r="A4296" s="11"/>
      <c r="B4296" s="11"/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</row>
    <row r="4297" spans="1:19" x14ac:dyDescent="0.25">
      <c r="A4297" s="11"/>
      <c r="B4297" s="11"/>
      <c r="C4297" s="11"/>
      <c r="D4297" s="11"/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</row>
    <row r="4298" spans="1:19" x14ac:dyDescent="0.25">
      <c r="A4298" s="11"/>
      <c r="B4298" s="11"/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</row>
    <row r="4299" spans="1:19" x14ac:dyDescent="0.25">
      <c r="A4299" s="11"/>
      <c r="B4299" s="11"/>
      <c r="C4299" s="11"/>
      <c r="D4299" s="11"/>
      <c r="E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</row>
    <row r="4300" spans="1:19" x14ac:dyDescent="0.25">
      <c r="A4300" s="11"/>
      <c r="B4300" s="11"/>
      <c r="C4300" s="11"/>
      <c r="D4300" s="11"/>
      <c r="E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</row>
    <row r="4301" spans="1:19" x14ac:dyDescent="0.25">
      <c r="A4301" s="11"/>
      <c r="B4301" s="11"/>
      <c r="C4301" s="11"/>
      <c r="D4301" s="11"/>
      <c r="E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</row>
    <row r="4302" spans="1:19" x14ac:dyDescent="0.25">
      <c r="A4302" s="11"/>
      <c r="B4302" s="11"/>
      <c r="C4302" s="11"/>
      <c r="D4302" s="11"/>
      <c r="E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</row>
    <row r="4303" spans="1:19" x14ac:dyDescent="0.25">
      <c r="A4303" s="11"/>
      <c r="B4303" s="11"/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</row>
    <row r="4304" spans="1:19" x14ac:dyDescent="0.25">
      <c r="A4304" s="11"/>
      <c r="B4304" s="11"/>
      <c r="C4304" s="11"/>
      <c r="D4304" s="11"/>
      <c r="E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</row>
    <row r="4305" spans="1:19" x14ac:dyDescent="0.25">
      <c r="A4305" s="11"/>
      <c r="B4305" s="11"/>
      <c r="C4305" s="11"/>
      <c r="D4305" s="11"/>
      <c r="E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</row>
    <row r="4306" spans="1:19" x14ac:dyDescent="0.25">
      <c r="A4306" s="11"/>
      <c r="B4306" s="11"/>
      <c r="C4306" s="11"/>
      <c r="D4306" s="11"/>
      <c r="E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</row>
    <row r="4307" spans="1:19" x14ac:dyDescent="0.25">
      <c r="A4307" s="11"/>
      <c r="B4307" s="11"/>
      <c r="C4307" s="11"/>
      <c r="D4307" s="11"/>
      <c r="E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</row>
    <row r="4308" spans="1:19" x14ac:dyDescent="0.25">
      <c r="A4308" s="11"/>
      <c r="B4308" s="11"/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</row>
    <row r="4309" spans="1:19" x14ac:dyDescent="0.25">
      <c r="A4309" s="11"/>
      <c r="B4309" s="11"/>
      <c r="C4309" s="11"/>
      <c r="D4309" s="11"/>
      <c r="E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</row>
    <row r="4310" spans="1:19" x14ac:dyDescent="0.25">
      <c r="A4310" s="11"/>
      <c r="B4310" s="11"/>
      <c r="C4310" s="11"/>
      <c r="D4310" s="11"/>
      <c r="E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</row>
    <row r="4311" spans="1:19" x14ac:dyDescent="0.25">
      <c r="A4311" s="11"/>
      <c r="B4311" s="11"/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</row>
    <row r="4312" spans="1:19" x14ac:dyDescent="0.25">
      <c r="A4312" s="11"/>
      <c r="B4312" s="11"/>
      <c r="C4312" s="11"/>
      <c r="D4312" s="11"/>
      <c r="E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</row>
    <row r="4313" spans="1:19" x14ac:dyDescent="0.25">
      <c r="A4313" s="11"/>
      <c r="B4313" s="11"/>
      <c r="C4313" s="11"/>
      <c r="D4313" s="11"/>
      <c r="E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</row>
    <row r="4314" spans="1:19" x14ac:dyDescent="0.25">
      <c r="A4314" s="11"/>
      <c r="B4314" s="11"/>
      <c r="C4314" s="11"/>
      <c r="D4314" s="11"/>
      <c r="E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</row>
    <row r="4315" spans="1:19" x14ac:dyDescent="0.25">
      <c r="A4315" s="11"/>
      <c r="B4315" s="11"/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</row>
    <row r="4316" spans="1:19" x14ac:dyDescent="0.25">
      <c r="A4316" s="11"/>
      <c r="B4316" s="11"/>
      <c r="C4316" s="11"/>
      <c r="D4316" s="11"/>
      <c r="E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</row>
    <row r="4317" spans="1:19" x14ac:dyDescent="0.25">
      <c r="A4317" s="11"/>
      <c r="B4317" s="11"/>
      <c r="C4317" s="11"/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</row>
    <row r="4318" spans="1:19" x14ac:dyDescent="0.25">
      <c r="A4318" s="11"/>
      <c r="B4318" s="11"/>
      <c r="C4318" s="11"/>
      <c r="D4318" s="11"/>
      <c r="E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</row>
    <row r="4319" spans="1:19" x14ac:dyDescent="0.25">
      <c r="A4319" s="11"/>
      <c r="B4319" s="11"/>
      <c r="C4319" s="11"/>
      <c r="D4319" s="11"/>
      <c r="E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</row>
    <row r="4320" spans="1:19" x14ac:dyDescent="0.25">
      <c r="A4320" s="11"/>
      <c r="B4320" s="11"/>
      <c r="C4320" s="11"/>
      <c r="D4320" s="11"/>
      <c r="E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</row>
    <row r="4321" spans="1:19" x14ac:dyDescent="0.25">
      <c r="A4321" s="11"/>
      <c r="B4321" s="11"/>
      <c r="C4321" s="11"/>
      <c r="D4321" s="11"/>
      <c r="E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</row>
    <row r="4322" spans="1:19" x14ac:dyDescent="0.25">
      <c r="A4322" s="11"/>
      <c r="B4322" s="11"/>
      <c r="C4322" s="11"/>
      <c r="D4322" s="11"/>
      <c r="E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</row>
    <row r="4323" spans="1:19" x14ac:dyDescent="0.25">
      <c r="A4323" s="11"/>
      <c r="B4323" s="11"/>
      <c r="C4323" s="11"/>
      <c r="D4323" s="11"/>
      <c r="E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</row>
    <row r="4324" spans="1:19" x14ac:dyDescent="0.25">
      <c r="A4324" s="11"/>
      <c r="B4324" s="11"/>
      <c r="C4324" s="11"/>
      <c r="D4324" s="11"/>
      <c r="E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</row>
    <row r="4325" spans="1:19" x14ac:dyDescent="0.25">
      <c r="A4325" s="11"/>
      <c r="B4325" s="11"/>
      <c r="C4325" s="11"/>
      <c r="D4325" s="11"/>
      <c r="E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</row>
    <row r="4326" spans="1:19" x14ac:dyDescent="0.25">
      <c r="A4326" s="11"/>
      <c r="B4326" s="11"/>
      <c r="C4326" s="11"/>
      <c r="D4326" s="11"/>
      <c r="E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</row>
    <row r="4327" spans="1:19" x14ac:dyDescent="0.25">
      <c r="A4327" s="11"/>
      <c r="B4327" s="11"/>
      <c r="C4327" s="11"/>
      <c r="D4327" s="11"/>
      <c r="E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</row>
    <row r="4328" spans="1:19" x14ac:dyDescent="0.25">
      <c r="A4328" s="11"/>
      <c r="B4328" s="11"/>
      <c r="C4328" s="11"/>
      <c r="D4328" s="11"/>
      <c r="E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</row>
    <row r="4329" spans="1:19" x14ac:dyDescent="0.25">
      <c r="A4329" s="11"/>
      <c r="B4329" s="11"/>
      <c r="C4329" s="11"/>
      <c r="D4329" s="11"/>
      <c r="E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</row>
    <row r="4330" spans="1:19" x14ac:dyDescent="0.25">
      <c r="A4330" s="11"/>
      <c r="B4330" s="11"/>
      <c r="C4330" s="11"/>
      <c r="D4330" s="11"/>
      <c r="E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</row>
    <row r="4331" spans="1:19" x14ac:dyDescent="0.25">
      <c r="A4331" s="11"/>
      <c r="B4331" s="11"/>
      <c r="C4331" s="11"/>
      <c r="D4331" s="11"/>
      <c r="E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</row>
    <row r="4332" spans="1:19" x14ac:dyDescent="0.25">
      <c r="A4332" s="11"/>
      <c r="B4332" s="11"/>
      <c r="C4332" s="11"/>
      <c r="D4332" s="11"/>
      <c r="E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</row>
    <row r="4333" spans="1:19" x14ac:dyDescent="0.25">
      <c r="A4333" s="11"/>
      <c r="B4333" s="11"/>
      <c r="C4333" s="11"/>
      <c r="D4333" s="11"/>
      <c r="E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</row>
    <row r="4334" spans="1:19" x14ac:dyDescent="0.25">
      <c r="A4334" s="11"/>
      <c r="B4334" s="11"/>
      <c r="C4334" s="11"/>
      <c r="D4334" s="11"/>
      <c r="E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</row>
    <row r="4335" spans="1:19" x14ac:dyDescent="0.25">
      <c r="A4335" s="11"/>
      <c r="B4335" s="11"/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</row>
    <row r="4336" spans="1:19" x14ac:dyDescent="0.25">
      <c r="A4336" s="11"/>
      <c r="B4336" s="11"/>
      <c r="C4336" s="11"/>
      <c r="D4336" s="11"/>
      <c r="E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</row>
    <row r="4337" spans="1:19" x14ac:dyDescent="0.25">
      <c r="A4337" s="11"/>
      <c r="B4337" s="11"/>
      <c r="C4337" s="11"/>
      <c r="D4337" s="11"/>
      <c r="E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</row>
    <row r="4338" spans="1:19" x14ac:dyDescent="0.25">
      <c r="A4338" s="11"/>
      <c r="B4338" s="11"/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</row>
    <row r="4339" spans="1:19" x14ac:dyDescent="0.25">
      <c r="A4339" s="11"/>
      <c r="B4339" s="11"/>
      <c r="C4339" s="11"/>
      <c r="D4339" s="11"/>
      <c r="E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</row>
    <row r="4340" spans="1:19" x14ac:dyDescent="0.25">
      <c r="A4340" s="11"/>
      <c r="B4340" s="11"/>
      <c r="C4340" s="11"/>
      <c r="D4340" s="11"/>
      <c r="E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</row>
    <row r="4341" spans="1:19" x14ac:dyDescent="0.25">
      <c r="A4341" s="11"/>
      <c r="B4341" s="11"/>
      <c r="C4341" s="11"/>
      <c r="D4341" s="11"/>
      <c r="E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</row>
    <row r="4342" spans="1:19" x14ac:dyDescent="0.25">
      <c r="A4342" s="11"/>
      <c r="B4342" s="11"/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</row>
    <row r="4343" spans="1:19" x14ac:dyDescent="0.25">
      <c r="A4343" s="11"/>
      <c r="B4343" s="11"/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</row>
    <row r="4344" spans="1:19" x14ac:dyDescent="0.25">
      <c r="A4344" s="11"/>
      <c r="B4344" s="11"/>
      <c r="C4344" s="11"/>
      <c r="D4344" s="11"/>
      <c r="E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</row>
    <row r="4345" spans="1:19" x14ac:dyDescent="0.25">
      <c r="A4345" s="11"/>
      <c r="B4345" s="11"/>
      <c r="C4345" s="11"/>
      <c r="D4345" s="11"/>
      <c r="E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</row>
    <row r="4346" spans="1:19" x14ac:dyDescent="0.25">
      <c r="A4346" s="11"/>
      <c r="B4346" s="11"/>
      <c r="C4346" s="11"/>
      <c r="D4346" s="11"/>
      <c r="E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</row>
    <row r="4347" spans="1:19" x14ac:dyDescent="0.25">
      <c r="A4347" s="11"/>
      <c r="B4347" s="11"/>
      <c r="C4347" s="11"/>
      <c r="D4347" s="11"/>
      <c r="E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</row>
    <row r="4348" spans="1:19" x14ac:dyDescent="0.25">
      <c r="A4348" s="11"/>
      <c r="B4348" s="11"/>
      <c r="C4348" s="11"/>
      <c r="D4348" s="11"/>
      <c r="E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</row>
    <row r="4349" spans="1:19" x14ac:dyDescent="0.25">
      <c r="A4349" s="11"/>
      <c r="B4349" s="11"/>
      <c r="C4349" s="11"/>
      <c r="D4349" s="11"/>
      <c r="E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</row>
    <row r="4350" spans="1:19" x14ac:dyDescent="0.25">
      <c r="A4350" s="11"/>
      <c r="B4350" s="11"/>
      <c r="C4350" s="11"/>
      <c r="D4350" s="11"/>
      <c r="E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</row>
    <row r="4351" spans="1:19" x14ac:dyDescent="0.25">
      <c r="A4351" s="11"/>
      <c r="B4351" s="11"/>
      <c r="C4351" s="11"/>
      <c r="D4351" s="11"/>
      <c r="E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</row>
    <row r="4352" spans="1:19" x14ac:dyDescent="0.25">
      <c r="A4352" s="11"/>
      <c r="B4352" s="11"/>
      <c r="C4352" s="11"/>
      <c r="D4352" s="11"/>
      <c r="E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</row>
    <row r="4353" spans="1:19" x14ac:dyDescent="0.25">
      <c r="A4353" s="11"/>
      <c r="B4353" s="11"/>
      <c r="C4353" s="11"/>
      <c r="D4353" s="11"/>
      <c r="E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</row>
    <row r="4354" spans="1:19" x14ac:dyDescent="0.25">
      <c r="A4354" s="11"/>
      <c r="B4354" s="11"/>
      <c r="C4354" s="11"/>
      <c r="D4354" s="11"/>
      <c r="E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</row>
    <row r="4355" spans="1:19" x14ac:dyDescent="0.25">
      <c r="A4355" s="11"/>
      <c r="B4355" s="11"/>
      <c r="C4355" s="11"/>
      <c r="D4355" s="11"/>
      <c r="E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</row>
    <row r="4356" spans="1:19" x14ac:dyDescent="0.25">
      <c r="A4356" s="11"/>
      <c r="B4356" s="11"/>
      <c r="C4356" s="11"/>
      <c r="D4356" s="11"/>
      <c r="E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</row>
    <row r="4357" spans="1:19" x14ac:dyDescent="0.25">
      <c r="A4357" s="11"/>
      <c r="B4357" s="11"/>
      <c r="C4357" s="11"/>
      <c r="D4357" s="11"/>
      <c r="E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</row>
    <row r="4358" spans="1:19" x14ac:dyDescent="0.25">
      <c r="A4358" s="11"/>
      <c r="B4358" s="11"/>
      <c r="C4358" s="11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</row>
    <row r="4359" spans="1:19" x14ac:dyDescent="0.25">
      <c r="A4359" s="11"/>
      <c r="B4359" s="11"/>
      <c r="C4359" s="11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</row>
    <row r="4360" spans="1:19" x14ac:dyDescent="0.25">
      <c r="A4360" s="11"/>
      <c r="B4360" s="11"/>
      <c r="C4360" s="11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</row>
    <row r="4361" spans="1:19" x14ac:dyDescent="0.25">
      <c r="A4361" s="11"/>
      <c r="B4361" s="11"/>
      <c r="C4361" s="11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</row>
    <row r="4362" spans="1:19" x14ac:dyDescent="0.25">
      <c r="A4362" s="11"/>
      <c r="B4362" s="11"/>
      <c r="C4362" s="11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</row>
    <row r="4363" spans="1:19" x14ac:dyDescent="0.25">
      <c r="A4363" s="11"/>
      <c r="B4363" s="11"/>
      <c r="C4363" s="11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</row>
    <row r="4364" spans="1:19" x14ac:dyDescent="0.25">
      <c r="A4364" s="11"/>
      <c r="B4364" s="11"/>
      <c r="C4364" s="11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</row>
    <row r="4365" spans="1:19" x14ac:dyDescent="0.25">
      <c r="A4365" s="11"/>
      <c r="B4365" s="11"/>
      <c r="C4365" s="11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</row>
    <row r="4366" spans="1:19" x14ac:dyDescent="0.25">
      <c r="A4366" s="11"/>
      <c r="B4366" s="11"/>
      <c r="C4366" s="11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</row>
    <row r="4367" spans="1:19" x14ac:dyDescent="0.25">
      <c r="A4367" s="11"/>
      <c r="B4367" s="11"/>
      <c r="C4367" s="11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</row>
    <row r="4368" spans="1:19" x14ac:dyDescent="0.25">
      <c r="A4368" s="11"/>
      <c r="B4368" s="11"/>
      <c r="C4368" s="11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</row>
    <row r="4369" spans="1:19" x14ac:dyDescent="0.25">
      <c r="A4369" s="11"/>
      <c r="B4369" s="11"/>
      <c r="C4369" s="11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</row>
    <row r="4370" spans="1:19" x14ac:dyDescent="0.25">
      <c r="A4370" s="11"/>
      <c r="B4370" s="11"/>
      <c r="C4370" s="11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</row>
    <row r="4371" spans="1:19" x14ac:dyDescent="0.25">
      <c r="A4371" s="11"/>
      <c r="B4371" s="11"/>
      <c r="C4371" s="11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</row>
    <row r="4372" spans="1:19" x14ac:dyDescent="0.25">
      <c r="A4372" s="11"/>
      <c r="B4372" s="11"/>
      <c r="C4372" s="11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</row>
    <row r="4373" spans="1:19" x14ac:dyDescent="0.25">
      <c r="A4373" s="11"/>
      <c r="B4373" s="11"/>
      <c r="C4373" s="11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</row>
    <row r="4374" spans="1:19" x14ac:dyDescent="0.25">
      <c r="A4374" s="11"/>
      <c r="B4374" s="11"/>
      <c r="C4374" s="11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</row>
    <row r="4375" spans="1:19" x14ac:dyDescent="0.25">
      <c r="A4375" s="11"/>
      <c r="B4375" s="11"/>
      <c r="C4375" s="11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</row>
    <row r="4376" spans="1:19" x14ac:dyDescent="0.25">
      <c r="A4376" s="11"/>
      <c r="B4376" s="11"/>
      <c r="C4376" s="11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</row>
    <row r="4377" spans="1:19" x14ac:dyDescent="0.25">
      <c r="A4377" s="11"/>
      <c r="B4377" s="11"/>
      <c r="C4377" s="11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</row>
    <row r="4378" spans="1:19" x14ac:dyDescent="0.25">
      <c r="A4378" s="11"/>
      <c r="B4378" s="11"/>
      <c r="C4378" s="11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</row>
    <row r="4379" spans="1:19" x14ac:dyDescent="0.25">
      <c r="A4379" s="11"/>
      <c r="B4379" s="11"/>
      <c r="C4379" s="11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</row>
    <row r="4380" spans="1:19" x14ac:dyDescent="0.25">
      <c r="A4380" s="11"/>
      <c r="B4380" s="11"/>
      <c r="C4380" s="11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</row>
    <row r="4381" spans="1:19" x14ac:dyDescent="0.25">
      <c r="A4381" s="11"/>
      <c r="B4381" s="11"/>
      <c r="C4381" s="11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</row>
    <row r="4382" spans="1:19" x14ac:dyDescent="0.25">
      <c r="A4382" s="11"/>
      <c r="B4382" s="11"/>
      <c r="C4382" s="11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</row>
    <row r="4383" spans="1:19" x14ac:dyDescent="0.25">
      <c r="A4383" s="11"/>
      <c r="B4383" s="11"/>
      <c r="C4383" s="11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</row>
    <row r="4384" spans="1:19" x14ac:dyDescent="0.25">
      <c r="A4384" s="11"/>
      <c r="B4384" s="11"/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</row>
    <row r="4385" spans="1:19" x14ac:dyDescent="0.25">
      <c r="A4385" s="11"/>
      <c r="B4385" s="11"/>
      <c r="C4385" s="11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</row>
    <row r="4386" spans="1:19" x14ac:dyDescent="0.25">
      <c r="A4386" s="11"/>
      <c r="B4386" s="11"/>
      <c r="C4386" s="11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</row>
    <row r="4387" spans="1:19" x14ac:dyDescent="0.25">
      <c r="A4387" s="11"/>
      <c r="B4387" s="11"/>
      <c r="C4387" s="11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</row>
    <row r="4388" spans="1:19" x14ac:dyDescent="0.25">
      <c r="A4388" s="11"/>
      <c r="B4388" s="11"/>
      <c r="C4388" s="11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</row>
    <row r="4389" spans="1:19" x14ac:dyDescent="0.25">
      <c r="A4389" s="11"/>
      <c r="B4389" s="11"/>
      <c r="C4389" s="11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</row>
    <row r="4390" spans="1:19" x14ac:dyDescent="0.25">
      <c r="A4390" s="11"/>
      <c r="B4390" s="11"/>
      <c r="C4390" s="11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</row>
    <row r="4391" spans="1:19" x14ac:dyDescent="0.25">
      <c r="A4391" s="11"/>
      <c r="B4391" s="11"/>
      <c r="C4391" s="11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</row>
    <row r="4392" spans="1:19" x14ac:dyDescent="0.25">
      <c r="A4392" s="11"/>
      <c r="B4392" s="11"/>
      <c r="C4392" s="11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</row>
    <row r="4393" spans="1:19" x14ac:dyDescent="0.25">
      <c r="A4393" s="11"/>
      <c r="B4393" s="11"/>
      <c r="C4393" s="11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</row>
    <row r="4394" spans="1:19" x14ac:dyDescent="0.25">
      <c r="A4394" s="11"/>
      <c r="B4394" s="11"/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</row>
    <row r="4395" spans="1:19" x14ac:dyDescent="0.25">
      <c r="A4395" s="11"/>
      <c r="B4395" s="11"/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</row>
    <row r="4396" spans="1:19" x14ac:dyDescent="0.25">
      <c r="A4396" s="11"/>
      <c r="B4396" s="11"/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</row>
    <row r="4397" spans="1:19" x14ac:dyDescent="0.25">
      <c r="A4397" s="11"/>
      <c r="B4397" s="11"/>
      <c r="C4397" s="11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</row>
    <row r="4398" spans="1:19" x14ac:dyDescent="0.25">
      <c r="A4398" s="11"/>
      <c r="B4398" s="11"/>
      <c r="C4398" s="11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</row>
    <row r="4399" spans="1:19" x14ac:dyDescent="0.25">
      <c r="A4399" s="11"/>
      <c r="B4399" s="11"/>
      <c r="C4399" s="11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</row>
    <row r="4400" spans="1:19" x14ac:dyDescent="0.25">
      <c r="A4400" s="11"/>
      <c r="B4400" s="11"/>
      <c r="C4400" s="11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</row>
    <row r="4401" spans="1:19" x14ac:dyDescent="0.25">
      <c r="A4401" s="11"/>
      <c r="B4401" s="11"/>
      <c r="C4401" s="11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</row>
    <row r="4402" spans="1:19" x14ac:dyDescent="0.25">
      <c r="A4402" s="11"/>
      <c r="B4402" s="11"/>
      <c r="C4402" s="11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</row>
    <row r="4403" spans="1:19" x14ac:dyDescent="0.25">
      <c r="A4403" s="11"/>
      <c r="B4403" s="11"/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</row>
    <row r="4404" spans="1:19" x14ac:dyDescent="0.25">
      <c r="A4404" s="11"/>
      <c r="B4404" s="11"/>
      <c r="C4404" s="11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</row>
    <row r="4405" spans="1:19" x14ac:dyDescent="0.25">
      <c r="A4405" s="11"/>
      <c r="B4405" s="11"/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</row>
    <row r="4406" spans="1:19" x14ac:dyDescent="0.25">
      <c r="A4406" s="11"/>
      <c r="B4406" s="11"/>
      <c r="C4406" s="11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</row>
    <row r="4407" spans="1:19" x14ac:dyDescent="0.25">
      <c r="A4407" s="11"/>
      <c r="B4407" s="11"/>
      <c r="C4407" s="11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</row>
    <row r="4408" spans="1:19" x14ac:dyDescent="0.25">
      <c r="A4408" s="11"/>
      <c r="B4408" s="11"/>
      <c r="C4408" s="11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</row>
    <row r="4409" spans="1:19" x14ac:dyDescent="0.25">
      <c r="A4409" s="11"/>
      <c r="B4409" s="11"/>
      <c r="C4409" s="11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</row>
    <row r="4410" spans="1:19" x14ac:dyDescent="0.25">
      <c r="A4410" s="11"/>
      <c r="B4410" s="11"/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</row>
    <row r="4411" spans="1:19" x14ac:dyDescent="0.25">
      <c r="A4411" s="11"/>
      <c r="B4411" s="11"/>
      <c r="C4411" s="11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</row>
    <row r="4412" spans="1:19" x14ac:dyDescent="0.25">
      <c r="A4412" s="11"/>
      <c r="B4412" s="11"/>
      <c r="C4412" s="11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</row>
    <row r="4413" spans="1:19" x14ac:dyDescent="0.25">
      <c r="A4413" s="11"/>
      <c r="B4413" s="11"/>
      <c r="C4413" s="11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</row>
    <row r="4414" spans="1:19" x14ac:dyDescent="0.25">
      <c r="A4414" s="11"/>
      <c r="B4414" s="11"/>
      <c r="C4414" s="11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</row>
    <row r="4415" spans="1:19" x14ac:dyDescent="0.25">
      <c r="A4415" s="11"/>
      <c r="B4415" s="11"/>
      <c r="C4415" s="11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</row>
    <row r="4416" spans="1:19" x14ac:dyDescent="0.25">
      <c r="A4416" s="11"/>
      <c r="B4416" s="11"/>
      <c r="C4416" s="11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</row>
    <row r="4417" spans="1:19" x14ac:dyDescent="0.25">
      <c r="A4417" s="11"/>
      <c r="B4417" s="11"/>
      <c r="C4417" s="11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</row>
    <row r="4418" spans="1:19" x14ac:dyDescent="0.25">
      <c r="A4418" s="11"/>
      <c r="B4418" s="11"/>
      <c r="C4418" s="11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</row>
    <row r="4419" spans="1:19" x14ac:dyDescent="0.25">
      <c r="A4419" s="11"/>
      <c r="B4419" s="11"/>
      <c r="C4419" s="11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</row>
    <row r="4420" spans="1:19" x14ac:dyDescent="0.25">
      <c r="A4420" s="11"/>
      <c r="B4420" s="11"/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</row>
    <row r="4421" spans="1:19" x14ac:dyDescent="0.25">
      <c r="A4421" s="11"/>
      <c r="B4421" s="11"/>
      <c r="C4421" s="11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</row>
    <row r="4422" spans="1:19" x14ac:dyDescent="0.25">
      <c r="A4422" s="11"/>
      <c r="B4422" s="11"/>
      <c r="C4422" s="11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</row>
    <row r="4423" spans="1:19" x14ac:dyDescent="0.25">
      <c r="A4423" s="11"/>
      <c r="B4423" s="11"/>
      <c r="C4423" s="11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</row>
    <row r="4424" spans="1:19" x14ac:dyDescent="0.25">
      <c r="A4424" s="11"/>
      <c r="B4424" s="11"/>
      <c r="C4424" s="11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</row>
    <row r="4425" spans="1:19" x14ac:dyDescent="0.25">
      <c r="A4425" s="11"/>
      <c r="B4425" s="11"/>
      <c r="C4425" s="11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</row>
    <row r="4426" spans="1:19" x14ac:dyDescent="0.25">
      <c r="A4426" s="11"/>
      <c r="B4426" s="11"/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</row>
    <row r="4427" spans="1:19" x14ac:dyDescent="0.25">
      <c r="A4427" s="11"/>
      <c r="B4427" s="11"/>
      <c r="C4427" s="11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</row>
    <row r="4428" spans="1:19" x14ac:dyDescent="0.25">
      <c r="A4428" s="11"/>
      <c r="B4428" s="11"/>
      <c r="C4428" s="11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</row>
    <row r="4429" spans="1:19" x14ac:dyDescent="0.25">
      <c r="A4429" s="11"/>
      <c r="B4429" s="11"/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</row>
    <row r="4430" spans="1:19" x14ac:dyDescent="0.25">
      <c r="A4430" s="11"/>
      <c r="B4430" s="11"/>
      <c r="C4430" s="11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</row>
    <row r="4431" spans="1:19" x14ac:dyDescent="0.25">
      <c r="A4431" s="11"/>
      <c r="B4431" s="11"/>
      <c r="C4431" s="11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</row>
    <row r="4432" spans="1:19" x14ac:dyDescent="0.25">
      <c r="A4432" s="11"/>
      <c r="B4432" s="11"/>
      <c r="C4432" s="11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</row>
    <row r="4433" spans="1:19" x14ac:dyDescent="0.25">
      <c r="A4433" s="11"/>
      <c r="B4433" s="11"/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</row>
    <row r="4434" spans="1:19" x14ac:dyDescent="0.25">
      <c r="A4434" s="11"/>
      <c r="B4434" s="11"/>
      <c r="C4434" s="11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</row>
    <row r="4435" spans="1:19" x14ac:dyDescent="0.25">
      <c r="A4435" s="11"/>
      <c r="B4435" s="11"/>
      <c r="C4435" s="11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</row>
    <row r="4436" spans="1:19" x14ac:dyDescent="0.25">
      <c r="A4436" s="11"/>
      <c r="B4436" s="11"/>
      <c r="C4436" s="11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</row>
    <row r="4437" spans="1:19" x14ac:dyDescent="0.25">
      <c r="A4437" s="11"/>
      <c r="B4437" s="11"/>
      <c r="C4437" s="11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</row>
    <row r="4438" spans="1:19" x14ac:dyDescent="0.25">
      <c r="A4438" s="11"/>
      <c r="B4438" s="11"/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</row>
    <row r="4439" spans="1:19" x14ac:dyDescent="0.25">
      <c r="A4439" s="11"/>
      <c r="B4439" s="11"/>
      <c r="C4439" s="11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</row>
    <row r="4440" spans="1:19" x14ac:dyDescent="0.25">
      <c r="A4440" s="11"/>
      <c r="B4440" s="11"/>
      <c r="C4440" s="11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</row>
    <row r="4441" spans="1:19" x14ac:dyDescent="0.25">
      <c r="A4441" s="11"/>
      <c r="B4441" s="11"/>
      <c r="C4441" s="11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</row>
    <row r="4442" spans="1:19" x14ac:dyDescent="0.25">
      <c r="A4442" s="11"/>
      <c r="B4442" s="11"/>
      <c r="C4442" s="11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</row>
    <row r="4443" spans="1:19" x14ac:dyDescent="0.25">
      <c r="A4443" s="11"/>
      <c r="B4443" s="11"/>
      <c r="C4443" s="11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</row>
    <row r="4444" spans="1:19" x14ac:dyDescent="0.25">
      <c r="A4444" s="11"/>
      <c r="B4444" s="11"/>
      <c r="C4444" s="11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</row>
    <row r="4445" spans="1:19" x14ac:dyDescent="0.25">
      <c r="A4445" s="11"/>
      <c r="B4445" s="11"/>
      <c r="C4445" s="11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</row>
    <row r="4446" spans="1:19" x14ac:dyDescent="0.25">
      <c r="A4446" s="11"/>
      <c r="B4446" s="11"/>
      <c r="C4446" s="11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</row>
    <row r="4447" spans="1:19" x14ac:dyDescent="0.25">
      <c r="A4447" s="11"/>
      <c r="B4447" s="11"/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</row>
    <row r="4448" spans="1:19" x14ac:dyDescent="0.25">
      <c r="A4448" s="11"/>
      <c r="B4448" s="11"/>
      <c r="C4448" s="11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</row>
    <row r="4449" spans="1:19" x14ac:dyDescent="0.25">
      <c r="A4449" s="11"/>
      <c r="B4449" s="11"/>
      <c r="C4449" s="11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</row>
    <row r="4450" spans="1:19" x14ac:dyDescent="0.25">
      <c r="A4450" s="11"/>
      <c r="B4450" s="11"/>
      <c r="C4450" s="11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</row>
    <row r="4451" spans="1:19" x14ac:dyDescent="0.25">
      <c r="A4451" s="11"/>
      <c r="B4451" s="11"/>
      <c r="C4451" s="11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</row>
    <row r="4452" spans="1:19" x14ac:dyDescent="0.25">
      <c r="A4452" s="11"/>
      <c r="B4452" s="11"/>
      <c r="C4452" s="11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</row>
    <row r="4453" spans="1:19" x14ac:dyDescent="0.25">
      <c r="A4453" s="11"/>
      <c r="B4453" s="11"/>
      <c r="C4453" s="11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</row>
    <row r="4454" spans="1:19" x14ac:dyDescent="0.25">
      <c r="A4454" s="11"/>
      <c r="B4454" s="11"/>
      <c r="C4454" s="11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</row>
    <row r="4455" spans="1:19" x14ac:dyDescent="0.25">
      <c r="A4455" s="11"/>
      <c r="B4455" s="11"/>
      <c r="C4455" s="11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</row>
    <row r="4456" spans="1:19" x14ac:dyDescent="0.25">
      <c r="A4456" s="11"/>
      <c r="B4456" s="11"/>
      <c r="C4456" s="11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</row>
    <row r="4457" spans="1:19" x14ac:dyDescent="0.25">
      <c r="A4457" s="11"/>
      <c r="B4457" s="11"/>
      <c r="C4457" s="11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</row>
    <row r="4458" spans="1:19" x14ac:dyDescent="0.25">
      <c r="A4458" s="11"/>
      <c r="B4458" s="11"/>
      <c r="C4458" s="11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</row>
    <row r="4459" spans="1:19" x14ac:dyDescent="0.25">
      <c r="A4459" s="11"/>
      <c r="B4459" s="11"/>
      <c r="C4459" s="11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</row>
    <row r="4460" spans="1:19" x14ac:dyDescent="0.25">
      <c r="A4460" s="11"/>
      <c r="B4460" s="11"/>
      <c r="C4460" s="11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</row>
    <row r="4461" spans="1:19" x14ac:dyDescent="0.25">
      <c r="A4461" s="11"/>
      <c r="B4461" s="11"/>
      <c r="C4461" s="11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</row>
    <row r="4462" spans="1:19" x14ac:dyDescent="0.25">
      <c r="A4462" s="11"/>
      <c r="B4462" s="11"/>
      <c r="C4462" s="11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</row>
    <row r="4463" spans="1:19" x14ac:dyDescent="0.25">
      <c r="A4463" s="11"/>
      <c r="B4463" s="11"/>
      <c r="C4463" s="11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</row>
    <row r="4464" spans="1:19" x14ac:dyDescent="0.25">
      <c r="A4464" s="11"/>
      <c r="B4464" s="11"/>
      <c r="C4464" s="11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</row>
    <row r="4465" spans="1:19" x14ac:dyDescent="0.25">
      <c r="A4465" s="11"/>
      <c r="B4465" s="11"/>
      <c r="C4465" s="11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</row>
    <row r="4466" spans="1:19" x14ac:dyDescent="0.25">
      <c r="A4466" s="11"/>
      <c r="B4466" s="11"/>
      <c r="C4466" s="11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</row>
    <row r="4467" spans="1:19" x14ac:dyDescent="0.25">
      <c r="A4467" s="11"/>
      <c r="B4467" s="11"/>
      <c r="C4467" s="11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</row>
    <row r="4468" spans="1:19" x14ac:dyDescent="0.25">
      <c r="A4468" s="11"/>
      <c r="B4468" s="11"/>
      <c r="C4468" s="11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</row>
    <row r="4469" spans="1:19" x14ac:dyDescent="0.25">
      <c r="A4469" s="11"/>
      <c r="B4469" s="11"/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</row>
    <row r="4470" spans="1:19" x14ac:dyDescent="0.25">
      <c r="A4470" s="11"/>
      <c r="B4470" s="11"/>
      <c r="C4470" s="11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</row>
    <row r="4471" spans="1:19" x14ac:dyDescent="0.25">
      <c r="A4471" s="11"/>
      <c r="B4471" s="11"/>
      <c r="C4471" s="11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</row>
    <row r="4472" spans="1:19" x14ac:dyDescent="0.25">
      <c r="A4472" s="11"/>
      <c r="B4472" s="11"/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</row>
    <row r="4473" spans="1:19" x14ac:dyDescent="0.25">
      <c r="A4473" s="11"/>
      <c r="B4473" s="11"/>
      <c r="C4473" s="11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</row>
    <row r="4474" spans="1:19" x14ac:dyDescent="0.25">
      <c r="A4474" s="11"/>
      <c r="B4474" s="11"/>
      <c r="C4474" s="11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</row>
    <row r="4475" spans="1:19" x14ac:dyDescent="0.25">
      <c r="A4475" s="11"/>
      <c r="B4475" s="11"/>
      <c r="C4475" s="11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</row>
    <row r="4476" spans="1:19" x14ac:dyDescent="0.25">
      <c r="A4476" s="11"/>
      <c r="B4476" s="11"/>
      <c r="C4476" s="11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</row>
    <row r="4477" spans="1:19" x14ac:dyDescent="0.25">
      <c r="A4477" s="11"/>
      <c r="B4477" s="11"/>
      <c r="C4477" s="11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</row>
    <row r="4478" spans="1:19" x14ac:dyDescent="0.25">
      <c r="A4478" s="11"/>
      <c r="B4478" s="11"/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</row>
    <row r="4479" spans="1:19" x14ac:dyDescent="0.25">
      <c r="A4479" s="11"/>
      <c r="B4479" s="11"/>
      <c r="C4479" s="11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</row>
    <row r="4480" spans="1:19" x14ac:dyDescent="0.25">
      <c r="A4480" s="11"/>
      <c r="B4480" s="11"/>
      <c r="C4480" s="11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</row>
    <row r="4481" spans="1:19" x14ac:dyDescent="0.25">
      <c r="A4481" s="11"/>
      <c r="B4481" s="11"/>
      <c r="C4481" s="11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</row>
    <row r="4482" spans="1:19" x14ac:dyDescent="0.25">
      <c r="A4482" s="11"/>
      <c r="B4482" s="11"/>
      <c r="C4482" s="11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</row>
    <row r="4483" spans="1:19" x14ac:dyDescent="0.25">
      <c r="A4483" s="11"/>
      <c r="B4483" s="11"/>
      <c r="C4483" s="11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</row>
    <row r="4484" spans="1:19" x14ac:dyDescent="0.25">
      <c r="A4484" s="11"/>
      <c r="B4484" s="11"/>
      <c r="C4484" s="11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</row>
    <row r="4485" spans="1:19" x14ac:dyDescent="0.25">
      <c r="A4485" s="11"/>
      <c r="B4485" s="11"/>
      <c r="C4485" s="11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</row>
    <row r="4486" spans="1:19" x14ac:dyDescent="0.25">
      <c r="A4486" s="11"/>
      <c r="B4486" s="11"/>
      <c r="C4486" s="11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</row>
    <row r="4487" spans="1:19" x14ac:dyDescent="0.25">
      <c r="A4487" s="11"/>
      <c r="B4487" s="11"/>
      <c r="C4487" s="11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</row>
    <row r="4488" spans="1:19" x14ac:dyDescent="0.25">
      <c r="A4488" s="11"/>
      <c r="B4488" s="11"/>
      <c r="C4488" s="11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</row>
    <row r="4489" spans="1:19" x14ac:dyDescent="0.25">
      <c r="A4489" s="11"/>
      <c r="B4489" s="11"/>
      <c r="C4489" s="11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</row>
    <row r="4490" spans="1:19" x14ac:dyDescent="0.25">
      <c r="A4490" s="11"/>
      <c r="B4490" s="11"/>
      <c r="C4490" s="11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</row>
    <row r="4491" spans="1:19" x14ac:dyDescent="0.25">
      <c r="A4491" s="11"/>
      <c r="B4491" s="11"/>
      <c r="C4491" s="11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</row>
    <row r="4492" spans="1:19" x14ac:dyDescent="0.25">
      <c r="A4492" s="11"/>
      <c r="B4492" s="11"/>
      <c r="C4492" s="11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</row>
    <row r="4493" spans="1:19" x14ac:dyDescent="0.25">
      <c r="A4493" s="11"/>
      <c r="B4493" s="11"/>
      <c r="C4493" s="11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</row>
    <row r="4494" spans="1:19" x14ac:dyDescent="0.25">
      <c r="A4494" s="11"/>
      <c r="B4494" s="11"/>
      <c r="C4494" s="11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</row>
    <row r="4495" spans="1:19" x14ac:dyDescent="0.25">
      <c r="A4495" s="11"/>
      <c r="B4495" s="11"/>
      <c r="C4495" s="11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</row>
    <row r="4496" spans="1:19" x14ac:dyDescent="0.25">
      <c r="A4496" s="11"/>
      <c r="B4496" s="11"/>
      <c r="C4496" s="11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</row>
    <row r="4497" spans="1:19" x14ac:dyDescent="0.25">
      <c r="A4497" s="11"/>
      <c r="B4497" s="11"/>
      <c r="C4497" s="11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</row>
    <row r="4498" spans="1:19" x14ac:dyDescent="0.25">
      <c r="A4498" s="11"/>
      <c r="B4498" s="11"/>
      <c r="C4498" s="11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</row>
    <row r="4499" spans="1:19" x14ac:dyDescent="0.25">
      <c r="A4499" s="11"/>
      <c r="B4499" s="11"/>
      <c r="C4499" s="11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</row>
    <row r="4500" spans="1:19" x14ac:dyDescent="0.25">
      <c r="A4500" s="11"/>
      <c r="B4500" s="11"/>
      <c r="C4500" s="11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</row>
    <row r="4501" spans="1:19" x14ac:dyDescent="0.25">
      <c r="A4501" s="11"/>
      <c r="B4501" s="11"/>
      <c r="C4501" s="11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</row>
    <row r="4502" spans="1:19" x14ac:dyDescent="0.25">
      <c r="A4502" s="11"/>
      <c r="B4502" s="11"/>
      <c r="C4502" s="11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</row>
    <row r="4503" spans="1:19" x14ac:dyDescent="0.25">
      <c r="A4503" s="11"/>
      <c r="B4503" s="11"/>
      <c r="C4503" s="11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</row>
    <row r="4504" spans="1:19" x14ac:dyDescent="0.25">
      <c r="A4504" s="11"/>
      <c r="B4504" s="11"/>
      <c r="C4504" s="11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</row>
    <row r="4505" spans="1:19" x14ac:dyDescent="0.25">
      <c r="A4505" s="11"/>
      <c r="B4505" s="11"/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</row>
    <row r="4506" spans="1:19" x14ac:dyDescent="0.25">
      <c r="A4506" s="11"/>
      <c r="B4506" s="11"/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</row>
    <row r="4507" spans="1:19" x14ac:dyDescent="0.25">
      <c r="A4507" s="11"/>
      <c r="B4507" s="11"/>
      <c r="C4507" s="11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</row>
    <row r="4508" spans="1:19" x14ac:dyDescent="0.25">
      <c r="A4508" s="11"/>
      <c r="B4508" s="11"/>
      <c r="C4508" s="11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</row>
    <row r="4509" spans="1:19" x14ac:dyDescent="0.25">
      <c r="A4509" s="11"/>
      <c r="B4509" s="11"/>
      <c r="C4509" s="11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</row>
    <row r="4510" spans="1:19" x14ac:dyDescent="0.25">
      <c r="A4510" s="11"/>
      <c r="B4510" s="11"/>
      <c r="C4510" s="11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</row>
    <row r="4511" spans="1:19" x14ac:dyDescent="0.25">
      <c r="A4511" s="11"/>
      <c r="B4511" s="11"/>
      <c r="C4511" s="11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</row>
    <row r="4512" spans="1:19" x14ac:dyDescent="0.25">
      <c r="A4512" s="11"/>
      <c r="B4512" s="11"/>
      <c r="C4512" s="11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</row>
    <row r="4513" spans="1:19" x14ac:dyDescent="0.25">
      <c r="A4513" s="11"/>
      <c r="B4513" s="11"/>
      <c r="C4513" s="11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</row>
    <row r="4514" spans="1:19" x14ac:dyDescent="0.25">
      <c r="A4514" s="11"/>
      <c r="B4514" s="11"/>
      <c r="C4514" s="11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</row>
    <row r="4515" spans="1:19" x14ac:dyDescent="0.25">
      <c r="A4515" s="11"/>
      <c r="B4515" s="11"/>
      <c r="C4515" s="11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</row>
    <row r="4516" spans="1:19" x14ac:dyDescent="0.25">
      <c r="A4516" s="11"/>
      <c r="B4516" s="11"/>
      <c r="C4516" s="11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</row>
    <row r="4517" spans="1:19" x14ac:dyDescent="0.25">
      <c r="A4517" s="11"/>
      <c r="B4517" s="11"/>
      <c r="C4517" s="11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</row>
    <row r="4518" spans="1:19" x14ac:dyDescent="0.25">
      <c r="A4518" s="11"/>
      <c r="B4518" s="11"/>
      <c r="C4518" s="11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</row>
    <row r="4519" spans="1:19" x14ac:dyDescent="0.25">
      <c r="A4519" s="11"/>
      <c r="B4519" s="11"/>
      <c r="C4519" s="11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</row>
    <row r="4520" spans="1:19" x14ac:dyDescent="0.25">
      <c r="A4520" s="11"/>
      <c r="B4520" s="11"/>
      <c r="C4520" s="11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</row>
    <row r="4521" spans="1:19" x14ac:dyDescent="0.25">
      <c r="A4521" s="11"/>
      <c r="B4521" s="11"/>
      <c r="C4521" s="11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</row>
    <row r="4522" spans="1:19" x14ac:dyDescent="0.25">
      <c r="A4522" s="11"/>
      <c r="B4522" s="11"/>
      <c r="C4522" s="11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</row>
    <row r="4523" spans="1:19" x14ac:dyDescent="0.25">
      <c r="A4523" s="11"/>
      <c r="B4523" s="11"/>
      <c r="C4523" s="11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</row>
    <row r="4524" spans="1:19" x14ac:dyDescent="0.25">
      <c r="A4524" s="11"/>
      <c r="B4524" s="11"/>
      <c r="C4524" s="11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</row>
    <row r="4525" spans="1:19" x14ac:dyDescent="0.25">
      <c r="A4525" s="11"/>
      <c r="B4525" s="11"/>
      <c r="C4525" s="11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</row>
    <row r="4526" spans="1:19" x14ac:dyDescent="0.25">
      <c r="A4526" s="11"/>
      <c r="B4526" s="11"/>
      <c r="C4526" s="11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</row>
    <row r="4527" spans="1:19" x14ac:dyDescent="0.25">
      <c r="A4527" s="11"/>
      <c r="B4527" s="11"/>
      <c r="C4527" s="11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</row>
    <row r="4528" spans="1:19" x14ac:dyDescent="0.25">
      <c r="A4528" s="11"/>
      <c r="B4528" s="11"/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</row>
    <row r="4529" spans="1:19" x14ac:dyDescent="0.25">
      <c r="A4529" s="11"/>
      <c r="B4529" s="11"/>
      <c r="C4529" s="11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</row>
    <row r="4530" spans="1:19" x14ac:dyDescent="0.25">
      <c r="A4530" s="11"/>
      <c r="B4530" s="11"/>
      <c r="C4530" s="11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</row>
    <row r="4531" spans="1:19" x14ac:dyDescent="0.25">
      <c r="A4531" s="11"/>
      <c r="B4531" s="11"/>
      <c r="C4531" s="11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</row>
    <row r="4532" spans="1:19" x14ac:dyDescent="0.25">
      <c r="A4532" s="11"/>
      <c r="B4532" s="11"/>
      <c r="C4532" s="11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</row>
    <row r="4533" spans="1:19" x14ac:dyDescent="0.25">
      <c r="A4533" s="11"/>
      <c r="B4533" s="11"/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</row>
    <row r="4534" spans="1:19" x14ac:dyDescent="0.25">
      <c r="A4534" s="11"/>
      <c r="B4534" s="11"/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</row>
    <row r="4535" spans="1:19" x14ac:dyDescent="0.25">
      <c r="A4535" s="11"/>
      <c r="B4535" s="11"/>
      <c r="C4535" s="11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</row>
    <row r="4536" spans="1:19" x14ac:dyDescent="0.25">
      <c r="A4536" s="11"/>
      <c r="B4536" s="11"/>
      <c r="C4536" s="11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</row>
    <row r="4537" spans="1:19" x14ac:dyDescent="0.25">
      <c r="A4537" s="11"/>
      <c r="B4537" s="11"/>
      <c r="C4537" s="11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</row>
    <row r="4538" spans="1:19" x14ac:dyDescent="0.25">
      <c r="A4538" s="11"/>
      <c r="B4538" s="11"/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</row>
    <row r="4539" spans="1:19" x14ac:dyDescent="0.25">
      <c r="A4539" s="11"/>
      <c r="B4539" s="11"/>
      <c r="C4539" s="11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</row>
    <row r="4540" spans="1:19" x14ac:dyDescent="0.25">
      <c r="A4540" s="11"/>
      <c r="B4540" s="11"/>
      <c r="C4540" s="11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</row>
    <row r="4541" spans="1:19" x14ac:dyDescent="0.25">
      <c r="A4541" s="11"/>
      <c r="B4541" s="11"/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</row>
    <row r="4542" spans="1:19" x14ac:dyDescent="0.25">
      <c r="A4542" s="11"/>
      <c r="B4542" s="11"/>
      <c r="C4542" s="11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</row>
    <row r="4543" spans="1:19" x14ac:dyDescent="0.25">
      <c r="A4543" s="11"/>
      <c r="B4543" s="11"/>
      <c r="C4543" s="11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</row>
    <row r="4544" spans="1:19" x14ac:dyDescent="0.25">
      <c r="A4544" s="11"/>
      <c r="B4544" s="11"/>
      <c r="C4544" s="11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</row>
    <row r="4545" spans="1:19" x14ac:dyDescent="0.25">
      <c r="A4545" s="11"/>
      <c r="B4545" s="11"/>
      <c r="C4545" s="11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</row>
    <row r="4546" spans="1:19" x14ac:dyDescent="0.25">
      <c r="A4546" s="11"/>
      <c r="B4546" s="11"/>
      <c r="C4546" s="11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</row>
    <row r="4547" spans="1:19" x14ac:dyDescent="0.25">
      <c r="A4547" s="11"/>
      <c r="B4547" s="11"/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</row>
    <row r="4548" spans="1:19" x14ac:dyDescent="0.25">
      <c r="A4548" s="11"/>
      <c r="B4548" s="11"/>
      <c r="C4548" s="11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</row>
    <row r="4549" spans="1:19" x14ac:dyDescent="0.25">
      <c r="A4549" s="11"/>
      <c r="B4549" s="11"/>
      <c r="C4549" s="11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</row>
    <row r="4550" spans="1:19" x14ac:dyDescent="0.25">
      <c r="A4550" s="11"/>
      <c r="B4550" s="11"/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</row>
    <row r="4551" spans="1:19" x14ac:dyDescent="0.25">
      <c r="A4551" s="11"/>
      <c r="B4551" s="11"/>
      <c r="C4551" s="11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</row>
    <row r="4552" spans="1:19" x14ac:dyDescent="0.25">
      <c r="A4552" s="11"/>
      <c r="B4552" s="11"/>
      <c r="C4552" s="11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</row>
    <row r="4553" spans="1:19" x14ac:dyDescent="0.25">
      <c r="A4553" s="11"/>
      <c r="B4553" s="11"/>
      <c r="C4553" s="11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</row>
    <row r="4554" spans="1:19" x14ac:dyDescent="0.25">
      <c r="A4554" s="11"/>
      <c r="B4554" s="11"/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</row>
    <row r="4555" spans="1:19" x14ac:dyDescent="0.25">
      <c r="A4555" s="11"/>
      <c r="B4555" s="11"/>
      <c r="C4555" s="11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</row>
    <row r="4556" spans="1:19" x14ac:dyDescent="0.25">
      <c r="A4556" s="11"/>
      <c r="B4556" s="11"/>
      <c r="C4556" s="11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</row>
    <row r="4557" spans="1:19" x14ac:dyDescent="0.25">
      <c r="A4557" s="11"/>
      <c r="B4557" s="11"/>
      <c r="C4557" s="11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</row>
    <row r="4558" spans="1:19" x14ac:dyDescent="0.25">
      <c r="A4558" s="11"/>
      <c r="B4558" s="11"/>
      <c r="C4558" s="11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</row>
    <row r="4559" spans="1:19" x14ac:dyDescent="0.25">
      <c r="A4559" s="11"/>
      <c r="B4559" s="11"/>
      <c r="C4559" s="11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</row>
    <row r="4560" spans="1:19" x14ac:dyDescent="0.25">
      <c r="A4560" s="11"/>
      <c r="B4560" s="11"/>
      <c r="C4560" s="11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</row>
    <row r="4561" spans="1:19" x14ac:dyDescent="0.25">
      <c r="A4561" s="11"/>
      <c r="B4561" s="11"/>
      <c r="C4561" s="11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</row>
    <row r="4562" spans="1:19" x14ac:dyDescent="0.25">
      <c r="A4562" s="11"/>
      <c r="B4562" s="11"/>
      <c r="C4562" s="11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</row>
    <row r="4563" spans="1:19" x14ac:dyDescent="0.25">
      <c r="A4563" s="11"/>
      <c r="B4563" s="11"/>
      <c r="C4563" s="11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</row>
    <row r="4564" spans="1:19" x14ac:dyDescent="0.25">
      <c r="A4564" s="11"/>
      <c r="B4564" s="11"/>
      <c r="C4564" s="11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</row>
    <row r="4565" spans="1:19" x14ac:dyDescent="0.25">
      <c r="A4565" s="11"/>
      <c r="B4565" s="11"/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</row>
    <row r="4566" spans="1:19" x14ac:dyDescent="0.25">
      <c r="A4566" s="11"/>
      <c r="B4566" s="11"/>
      <c r="C4566" s="11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</row>
    <row r="4567" spans="1:19" x14ac:dyDescent="0.25">
      <c r="A4567" s="11"/>
      <c r="B4567" s="11"/>
      <c r="C4567" s="11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</row>
    <row r="4568" spans="1:19" x14ac:dyDescent="0.25">
      <c r="A4568" s="11"/>
      <c r="B4568" s="11"/>
      <c r="C4568" s="11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</row>
    <row r="4569" spans="1:19" x14ac:dyDescent="0.25">
      <c r="A4569" s="11"/>
      <c r="B4569" s="11"/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</row>
    <row r="4570" spans="1:19" x14ac:dyDescent="0.25">
      <c r="A4570" s="11"/>
      <c r="B4570" s="11"/>
      <c r="C4570" s="11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</row>
    <row r="4571" spans="1:19" x14ac:dyDescent="0.25">
      <c r="A4571" s="11"/>
      <c r="B4571" s="11"/>
      <c r="C4571" s="11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</row>
    <row r="4572" spans="1:19" x14ac:dyDescent="0.25">
      <c r="A4572" s="11"/>
      <c r="B4572" s="11"/>
      <c r="C4572" s="11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</row>
    <row r="4573" spans="1:19" x14ac:dyDescent="0.25">
      <c r="A4573" s="11"/>
      <c r="B4573" s="11"/>
      <c r="C4573" s="11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</row>
    <row r="4574" spans="1:19" x14ac:dyDescent="0.25">
      <c r="A4574" s="11"/>
      <c r="B4574" s="11"/>
      <c r="C4574" s="11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</row>
    <row r="4575" spans="1:19" x14ac:dyDescent="0.25">
      <c r="A4575" s="11"/>
      <c r="B4575" s="11"/>
      <c r="C4575" s="11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</row>
    <row r="4576" spans="1:19" x14ac:dyDescent="0.25">
      <c r="A4576" s="11"/>
      <c r="B4576" s="11"/>
      <c r="C4576" s="11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</row>
    <row r="4577" spans="1:19" x14ac:dyDescent="0.25">
      <c r="A4577" s="11"/>
      <c r="B4577" s="11"/>
      <c r="C4577" s="11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</row>
    <row r="4578" spans="1:19" x14ac:dyDescent="0.25">
      <c r="A4578" s="11"/>
      <c r="B4578" s="11"/>
      <c r="C4578" s="11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</row>
    <row r="4579" spans="1:19" x14ac:dyDescent="0.25">
      <c r="A4579" s="11"/>
      <c r="B4579" s="11"/>
      <c r="C4579" s="11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</row>
    <row r="4580" spans="1:19" x14ac:dyDescent="0.25">
      <c r="A4580" s="11"/>
      <c r="B4580" s="11"/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</row>
    <row r="4581" spans="1:19" x14ac:dyDescent="0.25">
      <c r="A4581" s="11"/>
      <c r="B4581" s="11"/>
      <c r="C4581" s="11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</row>
    <row r="4582" spans="1:19" x14ac:dyDescent="0.25">
      <c r="A4582" s="11"/>
      <c r="B4582" s="11"/>
      <c r="C4582" s="11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</row>
    <row r="4583" spans="1:19" x14ac:dyDescent="0.25">
      <c r="A4583" s="11"/>
      <c r="B4583" s="11"/>
      <c r="C4583" s="11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</row>
    <row r="4584" spans="1:19" x14ac:dyDescent="0.25">
      <c r="A4584" s="11"/>
      <c r="B4584" s="11"/>
      <c r="C4584" s="11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</row>
    <row r="4585" spans="1:19" x14ac:dyDescent="0.25">
      <c r="A4585" s="11"/>
      <c r="B4585" s="11"/>
      <c r="C4585" s="11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</row>
    <row r="4586" spans="1:19" x14ac:dyDescent="0.25">
      <c r="A4586" s="11"/>
      <c r="B4586" s="11"/>
      <c r="C4586" s="11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</row>
    <row r="4587" spans="1:19" x14ac:dyDescent="0.25">
      <c r="A4587" s="11"/>
      <c r="B4587" s="11"/>
      <c r="C4587" s="11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</row>
    <row r="4588" spans="1:19" x14ac:dyDescent="0.25">
      <c r="A4588" s="11"/>
      <c r="B4588" s="11"/>
      <c r="C4588" s="11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</row>
    <row r="4589" spans="1:19" x14ac:dyDescent="0.25">
      <c r="A4589" s="11"/>
      <c r="B4589" s="11"/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</row>
    <row r="4590" spans="1:19" x14ac:dyDescent="0.25">
      <c r="A4590" s="11"/>
      <c r="B4590" s="11"/>
      <c r="C4590" s="11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</row>
    <row r="4591" spans="1:19" x14ac:dyDescent="0.25">
      <c r="A4591" s="11"/>
      <c r="B4591" s="11"/>
      <c r="C4591" s="11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</row>
    <row r="4592" spans="1:19" x14ac:dyDescent="0.25">
      <c r="A4592" s="11"/>
      <c r="B4592" s="11"/>
      <c r="C4592" s="11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</row>
    <row r="4593" spans="1:19" x14ac:dyDescent="0.25">
      <c r="A4593" s="11"/>
      <c r="B4593" s="11"/>
      <c r="C4593" s="11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</row>
    <row r="4594" spans="1:19" x14ac:dyDescent="0.25">
      <c r="A4594" s="11"/>
      <c r="B4594" s="11"/>
      <c r="C4594" s="11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</row>
    <row r="4595" spans="1:19" x14ac:dyDescent="0.25">
      <c r="A4595" s="11"/>
      <c r="B4595" s="11"/>
      <c r="C4595" s="11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</row>
    <row r="4596" spans="1:19" x14ac:dyDescent="0.25">
      <c r="A4596" s="11"/>
      <c r="B4596" s="11"/>
      <c r="C4596" s="11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</row>
    <row r="4597" spans="1:19" x14ac:dyDescent="0.25">
      <c r="A4597" s="11"/>
      <c r="B4597" s="11"/>
      <c r="C4597" s="11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</row>
    <row r="4598" spans="1:19" x14ac:dyDescent="0.25">
      <c r="A4598" s="11"/>
      <c r="B4598" s="11"/>
      <c r="C4598" s="11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</row>
    <row r="4599" spans="1:19" x14ac:dyDescent="0.25">
      <c r="A4599" s="11"/>
      <c r="B4599" s="11"/>
      <c r="C4599" s="11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</row>
    <row r="4600" spans="1:19" x14ac:dyDescent="0.25">
      <c r="A4600" s="11"/>
      <c r="B4600" s="11"/>
      <c r="C4600" s="11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</row>
    <row r="4601" spans="1:19" x14ac:dyDescent="0.25">
      <c r="A4601" s="11"/>
      <c r="B4601" s="11"/>
      <c r="C4601" s="11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</row>
    <row r="4602" spans="1:19" x14ac:dyDescent="0.25">
      <c r="A4602" s="11"/>
      <c r="B4602" s="11"/>
      <c r="C4602" s="11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</row>
    <row r="4603" spans="1:19" x14ac:dyDescent="0.25">
      <c r="A4603" s="11"/>
      <c r="B4603" s="11"/>
      <c r="C4603" s="11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</row>
    <row r="4604" spans="1:19" x14ac:dyDescent="0.25">
      <c r="A4604" s="11"/>
      <c r="B4604" s="11"/>
      <c r="C4604" s="11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</row>
    <row r="4605" spans="1:19" x14ac:dyDescent="0.25">
      <c r="A4605" s="11"/>
      <c r="B4605" s="11"/>
      <c r="C4605" s="11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</row>
    <row r="4606" spans="1:19" x14ac:dyDescent="0.25">
      <c r="A4606" s="11"/>
      <c r="B4606" s="11"/>
      <c r="C4606" s="11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</row>
    <row r="4607" spans="1:19" x14ac:dyDescent="0.25">
      <c r="A4607" s="11"/>
      <c r="B4607" s="11"/>
      <c r="C4607" s="11"/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</row>
    <row r="4608" spans="1:19" x14ac:dyDescent="0.25">
      <c r="A4608" s="11"/>
      <c r="B4608" s="11"/>
      <c r="C4608" s="11"/>
      <c r="D4608" s="11"/>
      <c r="E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</row>
    <row r="4609" spans="1:19" x14ac:dyDescent="0.25">
      <c r="A4609" s="11"/>
      <c r="B4609" s="11"/>
      <c r="C4609" s="11"/>
      <c r="D4609" s="11"/>
      <c r="E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</row>
    <row r="4610" spans="1:19" x14ac:dyDescent="0.25">
      <c r="A4610" s="11"/>
      <c r="B4610" s="11"/>
      <c r="C4610" s="11"/>
      <c r="D4610" s="11"/>
      <c r="E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</row>
    <row r="4611" spans="1:19" x14ac:dyDescent="0.25">
      <c r="A4611" s="11"/>
      <c r="B4611" s="11"/>
      <c r="C4611" s="11"/>
      <c r="D4611" s="11"/>
      <c r="E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</row>
    <row r="4612" spans="1:19" x14ac:dyDescent="0.25">
      <c r="A4612" s="11"/>
      <c r="B4612" s="11"/>
      <c r="C4612" s="11"/>
      <c r="D4612" s="11"/>
      <c r="E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</row>
    <row r="4613" spans="1:19" x14ac:dyDescent="0.25">
      <c r="A4613" s="11"/>
      <c r="B4613" s="11"/>
      <c r="C4613" s="11"/>
      <c r="D4613" s="11"/>
      <c r="E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</row>
    <row r="4614" spans="1:19" x14ac:dyDescent="0.25">
      <c r="A4614" s="11"/>
      <c r="B4614" s="11"/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</row>
    <row r="4615" spans="1:19" x14ac:dyDescent="0.25">
      <c r="A4615" s="11"/>
      <c r="B4615" s="11"/>
      <c r="C4615" s="11"/>
      <c r="D4615" s="11"/>
      <c r="E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</row>
    <row r="4616" spans="1:19" x14ac:dyDescent="0.25">
      <c r="A4616" s="11"/>
      <c r="B4616" s="11"/>
      <c r="C4616" s="11"/>
      <c r="D4616" s="11"/>
      <c r="E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</row>
    <row r="4617" spans="1:19" x14ac:dyDescent="0.25">
      <c r="A4617" s="11"/>
      <c r="B4617" s="11"/>
      <c r="C4617" s="11"/>
      <c r="D4617" s="11"/>
      <c r="E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</row>
    <row r="4618" spans="1:19" x14ac:dyDescent="0.25">
      <c r="A4618" s="11"/>
      <c r="B4618" s="11"/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</row>
    <row r="4619" spans="1:19" x14ac:dyDescent="0.25">
      <c r="A4619" s="11"/>
      <c r="B4619" s="11"/>
      <c r="C4619" s="11"/>
      <c r="D4619" s="11"/>
      <c r="E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</row>
    <row r="4620" spans="1:19" x14ac:dyDescent="0.25">
      <c r="A4620" s="11"/>
      <c r="B4620" s="11"/>
      <c r="C4620" s="11"/>
      <c r="D4620" s="11"/>
      <c r="E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</row>
    <row r="4621" spans="1:19" x14ac:dyDescent="0.25">
      <c r="A4621" s="11"/>
      <c r="B4621" s="11"/>
      <c r="C4621" s="11"/>
      <c r="D4621" s="11"/>
      <c r="E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</row>
    <row r="4622" spans="1:19" x14ac:dyDescent="0.25">
      <c r="A4622" s="11"/>
      <c r="B4622" s="11"/>
      <c r="C4622" s="11"/>
      <c r="D4622" s="11"/>
      <c r="E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</row>
    <row r="4623" spans="1:19" x14ac:dyDescent="0.25">
      <c r="A4623" s="11"/>
      <c r="B4623" s="11"/>
      <c r="C4623" s="11"/>
      <c r="D4623" s="11"/>
      <c r="E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</row>
    <row r="4624" spans="1:19" x14ac:dyDescent="0.25">
      <c r="A4624" s="11"/>
      <c r="B4624" s="11"/>
      <c r="C4624" s="11"/>
      <c r="D4624" s="11"/>
      <c r="E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</row>
    <row r="4625" spans="1:19" x14ac:dyDescent="0.25">
      <c r="A4625" s="11"/>
      <c r="B4625" s="11"/>
      <c r="C4625" s="11"/>
      <c r="D4625" s="11"/>
      <c r="E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</row>
    <row r="4626" spans="1:19" x14ac:dyDescent="0.25">
      <c r="A4626" s="11"/>
      <c r="B4626" s="11"/>
      <c r="C4626" s="11"/>
      <c r="D4626" s="11"/>
      <c r="E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</row>
    <row r="4627" spans="1:19" x14ac:dyDescent="0.25">
      <c r="A4627" s="11"/>
      <c r="B4627" s="11"/>
      <c r="C4627" s="11"/>
      <c r="D4627" s="11"/>
      <c r="E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</row>
    <row r="4628" spans="1:19" x14ac:dyDescent="0.25">
      <c r="A4628" s="11"/>
      <c r="B4628" s="11"/>
      <c r="C4628" s="11"/>
      <c r="D4628" s="11"/>
      <c r="E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</row>
    <row r="4629" spans="1:19" x14ac:dyDescent="0.25">
      <c r="A4629" s="11"/>
      <c r="B4629" s="11"/>
      <c r="C4629" s="11"/>
      <c r="D4629" s="11"/>
      <c r="E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</row>
    <row r="4630" spans="1:19" x14ac:dyDescent="0.25">
      <c r="A4630" s="11"/>
      <c r="B4630" s="11"/>
      <c r="C4630" s="11"/>
      <c r="D4630" s="11"/>
      <c r="E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</row>
    <row r="4631" spans="1:19" x14ac:dyDescent="0.25">
      <c r="A4631" s="11"/>
      <c r="B4631" s="11"/>
      <c r="C4631" s="11"/>
      <c r="D4631" s="11"/>
      <c r="E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</row>
    <row r="4632" spans="1:19" x14ac:dyDescent="0.25">
      <c r="A4632" s="11"/>
      <c r="B4632" s="11"/>
      <c r="C4632" s="11"/>
      <c r="D4632" s="11"/>
      <c r="E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</row>
    <row r="4633" spans="1:19" x14ac:dyDescent="0.25">
      <c r="A4633" s="11"/>
      <c r="B4633" s="11"/>
      <c r="C4633" s="11"/>
      <c r="D4633" s="11"/>
      <c r="E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</row>
    <row r="4634" spans="1:19" x14ac:dyDescent="0.25">
      <c r="A4634" s="11"/>
      <c r="B4634" s="11"/>
      <c r="C4634" s="11"/>
      <c r="D4634" s="11"/>
      <c r="E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</row>
    <row r="4635" spans="1:19" x14ac:dyDescent="0.25">
      <c r="A4635" s="11"/>
      <c r="B4635" s="11"/>
      <c r="C4635" s="11"/>
      <c r="D4635" s="11"/>
      <c r="E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</row>
    <row r="4636" spans="1:19" x14ac:dyDescent="0.25">
      <c r="A4636" s="11"/>
      <c r="B4636" s="11"/>
      <c r="C4636" s="11"/>
      <c r="D4636" s="11"/>
      <c r="E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</row>
    <row r="4637" spans="1:19" x14ac:dyDescent="0.25">
      <c r="A4637" s="11"/>
      <c r="B4637" s="11"/>
      <c r="C4637" s="11"/>
      <c r="D4637" s="11"/>
      <c r="E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</row>
    <row r="4638" spans="1:19" x14ac:dyDescent="0.25">
      <c r="A4638" s="11"/>
      <c r="B4638" s="11"/>
      <c r="C4638" s="11"/>
      <c r="D4638" s="11"/>
      <c r="E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</row>
    <row r="4639" spans="1:19" x14ac:dyDescent="0.25">
      <c r="A4639" s="11"/>
      <c r="B4639" s="11"/>
      <c r="C4639" s="11"/>
      <c r="D4639" s="11"/>
      <c r="E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</row>
    <row r="4640" spans="1:19" x14ac:dyDescent="0.25">
      <c r="A4640" s="11"/>
      <c r="B4640" s="11"/>
      <c r="C4640" s="11"/>
      <c r="D4640" s="11"/>
      <c r="E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</row>
    <row r="4641" spans="1:19" x14ac:dyDescent="0.25">
      <c r="A4641" s="11"/>
      <c r="B4641" s="11"/>
      <c r="C4641" s="11"/>
      <c r="D4641" s="11"/>
      <c r="E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</row>
    <row r="4642" spans="1:19" x14ac:dyDescent="0.25">
      <c r="A4642" s="11"/>
      <c r="B4642" s="11"/>
      <c r="C4642" s="11"/>
      <c r="D4642" s="11"/>
      <c r="E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</row>
    <row r="4643" spans="1:19" x14ac:dyDescent="0.25">
      <c r="A4643" s="11"/>
      <c r="B4643" s="11"/>
      <c r="C4643" s="11"/>
      <c r="D4643" s="11"/>
      <c r="E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</row>
    <row r="4644" spans="1:19" x14ac:dyDescent="0.25">
      <c r="A4644" s="11"/>
      <c r="B4644" s="11"/>
      <c r="C4644" s="11"/>
      <c r="D4644" s="11"/>
      <c r="E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</row>
    <row r="4645" spans="1:19" x14ac:dyDescent="0.25">
      <c r="A4645" s="11"/>
      <c r="B4645" s="11"/>
      <c r="C4645" s="11"/>
      <c r="D4645" s="11"/>
      <c r="E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</row>
    <row r="4646" spans="1:19" x14ac:dyDescent="0.25">
      <c r="A4646" s="11"/>
      <c r="B4646" s="11"/>
      <c r="C4646" s="11"/>
      <c r="D4646" s="11"/>
      <c r="E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</row>
    <row r="4647" spans="1:19" x14ac:dyDescent="0.25">
      <c r="A4647" s="11"/>
      <c r="B4647" s="11"/>
      <c r="C4647" s="11"/>
      <c r="D4647" s="11"/>
      <c r="E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</row>
    <row r="4648" spans="1:19" x14ac:dyDescent="0.25">
      <c r="A4648" s="11"/>
      <c r="B4648" s="11"/>
      <c r="C4648" s="11"/>
      <c r="D4648" s="11"/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</row>
    <row r="4649" spans="1:19" x14ac:dyDescent="0.25">
      <c r="A4649" s="11"/>
      <c r="B4649" s="11"/>
      <c r="C4649" s="11"/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</row>
    <row r="4650" spans="1:19" x14ac:dyDescent="0.25">
      <c r="A4650" s="11"/>
      <c r="B4650" s="11"/>
      <c r="C4650" s="11"/>
      <c r="D4650" s="11"/>
      <c r="E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</row>
    <row r="4651" spans="1:19" x14ac:dyDescent="0.25">
      <c r="A4651" s="11"/>
      <c r="B4651" s="11"/>
      <c r="C4651" s="11"/>
      <c r="D4651" s="11"/>
      <c r="E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</row>
    <row r="4652" spans="1:19" x14ac:dyDescent="0.25">
      <c r="A4652" s="11"/>
      <c r="B4652" s="11"/>
      <c r="C4652" s="11"/>
      <c r="D4652" s="11"/>
      <c r="E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</row>
    <row r="4653" spans="1:19" x14ac:dyDescent="0.25">
      <c r="A4653" s="11"/>
      <c r="B4653" s="11"/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</row>
    <row r="4654" spans="1:19" x14ac:dyDescent="0.25">
      <c r="A4654" s="11"/>
      <c r="B4654" s="11"/>
      <c r="C4654" s="11"/>
      <c r="D4654" s="11"/>
      <c r="E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</row>
    <row r="4655" spans="1:19" x14ac:dyDescent="0.25">
      <c r="A4655" s="11"/>
      <c r="B4655" s="11"/>
      <c r="C4655" s="11"/>
      <c r="D4655" s="11"/>
      <c r="E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</row>
    <row r="4656" spans="1:19" x14ac:dyDescent="0.25">
      <c r="A4656" s="11"/>
      <c r="B4656" s="11"/>
      <c r="C4656" s="11"/>
      <c r="D4656" s="11"/>
      <c r="E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</row>
    <row r="4657" spans="1:19" x14ac:dyDescent="0.25">
      <c r="A4657" s="11"/>
      <c r="B4657" s="11"/>
      <c r="C4657" s="11"/>
      <c r="D4657" s="11"/>
      <c r="E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</row>
    <row r="4658" spans="1:19" x14ac:dyDescent="0.25">
      <c r="A4658" s="11"/>
      <c r="B4658" s="11"/>
      <c r="C4658" s="11"/>
      <c r="D4658" s="11"/>
      <c r="E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</row>
    <row r="4659" spans="1:19" x14ac:dyDescent="0.25">
      <c r="A4659" s="11"/>
      <c r="B4659" s="11"/>
      <c r="C4659" s="11"/>
      <c r="D4659" s="11"/>
      <c r="E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</row>
    <row r="4660" spans="1:19" x14ac:dyDescent="0.25">
      <c r="A4660" s="11"/>
      <c r="B4660" s="11"/>
      <c r="C4660" s="11"/>
      <c r="D4660" s="11"/>
      <c r="E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</row>
    <row r="4661" spans="1:19" x14ac:dyDescent="0.25">
      <c r="A4661" s="11"/>
      <c r="B4661" s="11"/>
      <c r="C4661" s="11"/>
      <c r="D4661" s="11"/>
      <c r="E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</row>
    <row r="4662" spans="1:19" x14ac:dyDescent="0.25">
      <c r="A4662" s="11"/>
      <c r="B4662" s="11"/>
      <c r="C4662" s="11"/>
      <c r="D4662" s="11"/>
      <c r="E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</row>
    <row r="4663" spans="1:19" x14ac:dyDescent="0.25">
      <c r="A4663" s="11"/>
      <c r="B4663" s="11"/>
      <c r="C4663" s="11"/>
      <c r="D4663" s="11"/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</row>
    <row r="4664" spans="1:19" x14ac:dyDescent="0.25">
      <c r="A4664" s="11"/>
      <c r="B4664" s="11"/>
      <c r="C4664" s="11"/>
      <c r="D4664" s="11"/>
      <c r="E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</row>
    <row r="4665" spans="1:19" x14ac:dyDescent="0.25">
      <c r="A4665" s="11"/>
      <c r="B4665" s="11"/>
      <c r="C4665" s="11"/>
      <c r="D4665" s="11"/>
      <c r="E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</row>
    <row r="4666" spans="1:19" x14ac:dyDescent="0.25">
      <c r="A4666" s="11"/>
      <c r="B4666" s="11"/>
      <c r="C4666" s="11"/>
      <c r="D4666" s="11"/>
      <c r="E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</row>
    <row r="4667" spans="1:19" x14ac:dyDescent="0.25">
      <c r="A4667" s="11"/>
      <c r="B4667" s="11"/>
      <c r="C4667" s="11"/>
      <c r="D4667" s="11"/>
      <c r="E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</row>
    <row r="4668" spans="1:19" x14ac:dyDescent="0.25">
      <c r="A4668" s="11"/>
      <c r="B4668" s="11"/>
      <c r="C4668" s="11"/>
      <c r="D4668" s="11"/>
      <c r="E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</row>
    <row r="4669" spans="1:19" x14ac:dyDescent="0.25">
      <c r="A4669" s="11"/>
      <c r="B4669" s="11"/>
      <c r="C4669" s="11"/>
      <c r="D4669" s="11"/>
      <c r="E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</row>
    <row r="4670" spans="1:19" x14ac:dyDescent="0.25">
      <c r="A4670" s="11"/>
      <c r="B4670" s="11"/>
      <c r="C4670" s="11"/>
      <c r="D4670" s="11"/>
      <c r="E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</row>
    <row r="4671" spans="1:19" x14ac:dyDescent="0.25">
      <c r="A4671" s="11"/>
      <c r="B4671" s="11"/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</row>
    <row r="4672" spans="1:19" x14ac:dyDescent="0.25">
      <c r="A4672" s="11"/>
      <c r="B4672" s="11"/>
      <c r="C4672" s="11"/>
      <c r="D4672" s="11"/>
      <c r="E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</row>
    <row r="4673" spans="1:19" x14ac:dyDescent="0.25">
      <c r="A4673" s="11"/>
      <c r="B4673" s="11"/>
      <c r="C4673" s="11"/>
      <c r="D4673" s="11"/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</row>
    <row r="4674" spans="1:19" x14ac:dyDescent="0.25">
      <c r="A4674" s="11"/>
      <c r="B4674" s="11"/>
      <c r="C4674" s="11"/>
      <c r="D4674" s="11"/>
      <c r="E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</row>
    <row r="4675" spans="1:19" x14ac:dyDescent="0.25">
      <c r="A4675" s="11"/>
      <c r="B4675" s="11"/>
      <c r="C4675" s="11"/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</row>
    <row r="4676" spans="1:19" x14ac:dyDescent="0.25">
      <c r="A4676" s="11"/>
      <c r="B4676" s="11"/>
      <c r="C4676" s="11"/>
      <c r="D4676" s="11"/>
      <c r="E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</row>
    <row r="4677" spans="1:19" x14ac:dyDescent="0.25">
      <c r="A4677" s="11"/>
      <c r="B4677" s="11"/>
      <c r="C4677" s="11"/>
      <c r="D4677" s="11"/>
      <c r="E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</row>
    <row r="4678" spans="1:19" x14ac:dyDescent="0.25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</row>
    <row r="4679" spans="1:19" x14ac:dyDescent="0.25">
      <c r="A4679" s="11"/>
      <c r="B4679" s="11"/>
      <c r="C4679" s="11"/>
      <c r="D4679" s="11"/>
      <c r="E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</row>
    <row r="4680" spans="1:19" x14ac:dyDescent="0.25">
      <c r="A4680" s="11"/>
      <c r="B4680" s="11"/>
      <c r="C4680" s="11"/>
      <c r="D4680" s="11"/>
      <c r="E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</row>
    <row r="4681" spans="1:19" x14ac:dyDescent="0.25">
      <c r="A4681" s="11"/>
      <c r="B4681" s="11"/>
      <c r="C4681" s="11"/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</row>
    <row r="4682" spans="1:19" x14ac:dyDescent="0.25">
      <c r="A4682" s="11"/>
      <c r="B4682" s="11"/>
      <c r="C4682" s="11"/>
      <c r="D4682" s="11"/>
      <c r="E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</row>
    <row r="4683" spans="1:19" x14ac:dyDescent="0.25">
      <c r="A4683" s="11"/>
      <c r="B4683" s="11"/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</row>
    <row r="4684" spans="1:19" x14ac:dyDescent="0.25">
      <c r="A4684" s="11"/>
      <c r="B4684" s="11"/>
      <c r="C4684" s="11"/>
      <c r="D4684" s="11"/>
      <c r="E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</row>
    <row r="4685" spans="1:19" x14ac:dyDescent="0.25">
      <c r="A4685" s="11"/>
      <c r="B4685" s="11"/>
      <c r="C4685" s="11"/>
      <c r="D4685" s="11"/>
      <c r="E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</row>
    <row r="4686" spans="1:19" x14ac:dyDescent="0.25">
      <c r="A4686" s="11"/>
      <c r="B4686" s="11"/>
      <c r="C4686" s="11"/>
      <c r="D4686" s="11"/>
      <c r="E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</row>
    <row r="4687" spans="1:19" x14ac:dyDescent="0.25">
      <c r="A4687" s="11"/>
      <c r="B4687" s="11"/>
      <c r="C4687" s="11"/>
      <c r="D4687" s="11"/>
      <c r="E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</row>
    <row r="4688" spans="1:19" x14ac:dyDescent="0.25">
      <c r="A4688" s="11"/>
      <c r="B4688" s="11"/>
      <c r="C4688" s="11"/>
      <c r="D4688" s="11"/>
      <c r="E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</row>
    <row r="4689" spans="1:19" x14ac:dyDescent="0.25">
      <c r="A4689" s="11"/>
      <c r="B4689" s="11"/>
      <c r="C4689" s="11"/>
      <c r="D4689" s="11"/>
      <c r="E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</row>
    <row r="4690" spans="1:19" x14ac:dyDescent="0.25">
      <c r="A4690" s="11"/>
      <c r="B4690" s="11"/>
      <c r="C4690" s="11"/>
      <c r="D4690" s="11"/>
      <c r="E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</row>
    <row r="4691" spans="1:19" x14ac:dyDescent="0.25">
      <c r="A4691" s="11"/>
      <c r="B4691" s="11"/>
      <c r="C4691" s="11"/>
      <c r="D4691" s="11"/>
      <c r="E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</row>
    <row r="4692" spans="1:19" x14ac:dyDescent="0.25">
      <c r="A4692" s="11"/>
      <c r="B4692" s="11"/>
      <c r="C4692" s="11"/>
      <c r="D4692" s="11"/>
      <c r="E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</row>
    <row r="4693" spans="1:19" x14ac:dyDescent="0.25">
      <c r="A4693" s="11"/>
      <c r="B4693" s="11"/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</row>
    <row r="4694" spans="1:19" x14ac:dyDescent="0.25">
      <c r="A4694" s="11"/>
      <c r="B4694" s="11"/>
      <c r="C4694" s="11"/>
      <c r="D4694" s="11"/>
      <c r="E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</row>
    <row r="4695" spans="1:19" x14ac:dyDescent="0.25">
      <c r="A4695" s="11"/>
      <c r="B4695" s="11"/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</row>
    <row r="4696" spans="1:19" x14ac:dyDescent="0.25">
      <c r="A4696" s="11"/>
      <c r="B4696" s="11"/>
      <c r="C4696" s="11"/>
      <c r="D4696" s="11"/>
      <c r="E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</row>
    <row r="4697" spans="1:19" x14ac:dyDescent="0.25">
      <c r="A4697" s="11"/>
      <c r="B4697" s="11"/>
      <c r="C4697" s="11"/>
      <c r="D4697" s="11"/>
      <c r="E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</row>
    <row r="4698" spans="1:19" x14ac:dyDescent="0.25">
      <c r="A4698" s="11"/>
      <c r="B4698" s="11"/>
      <c r="C4698" s="11"/>
      <c r="D4698" s="11"/>
      <c r="E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</row>
    <row r="4699" spans="1:19" x14ac:dyDescent="0.25">
      <c r="A4699" s="11"/>
      <c r="B4699" s="11"/>
      <c r="C4699" s="11"/>
      <c r="D4699" s="11"/>
      <c r="E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</row>
    <row r="4700" spans="1:19" x14ac:dyDescent="0.25">
      <c r="A4700" s="11"/>
      <c r="B4700" s="11"/>
      <c r="C4700" s="11"/>
      <c r="D4700" s="11"/>
      <c r="E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</row>
    <row r="4701" spans="1:19" x14ac:dyDescent="0.25">
      <c r="A4701" s="11"/>
      <c r="B4701" s="11"/>
      <c r="C4701" s="11"/>
      <c r="D4701" s="11"/>
      <c r="E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</row>
    <row r="4702" spans="1:19" x14ac:dyDescent="0.25">
      <c r="A4702" s="11"/>
      <c r="B4702" s="11"/>
      <c r="C4702" s="11"/>
      <c r="D4702" s="11"/>
      <c r="E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</row>
    <row r="4703" spans="1:19" x14ac:dyDescent="0.25">
      <c r="A4703" s="11"/>
      <c r="B4703" s="11"/>
      <c r="C4703" s="11"/>
      <c r="D4703" s="11"/>
      <c r="E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</row>
    <row r="4704" spans="1:19" x14ac:dyDescent="0.25">
      <c r="A4704" s="11"/>
      <c r="B4704" s="11"/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</row>
    <row r="4705" spans="1:19" x14ac:dyDescent="0.25">
      <c r="A4705" s="11"/>
      <c r="B4705" s="11"/>
      <c r="C4705" s="11"/>
      <c r="D4705" s="11"/>
      <c r="E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</row>
    <row r="4706" spans="1:19" x14ac:dyDescent="0.25">
      <c r="A4706" s="11"/>
      <c r="B4706" s="11"/>
      <c r="C4706" s="11"/>
      <c r="D4706" s="11"/>
      <c r="E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</row>
    <row r="4707" spans="1:19" x14ac:dyDescent="0.25">
      <c r="A4707" s="11"/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</row>
    <row r="4708" spans="1:19" x14ac:dyDescent="0.25">
      <c r="A4708" s="11"/>
      <c r="B4708" s="11"/>
      <c r="C4708" s="11"/>
      <c r="D4708" s="11"/>
      <c r="E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</row>
    <row r="4709" spans="1:19" x14ac:dyDescent="0.25">
      <c r="A4709" s="11"/>
      <c r="B4709" s="11"/>
      <c r="C4709" s="11"/>
      <c r="D4709" s="11"/>
      <c r="E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</row>
    <row r="4710" spans="1:19" x14ac:dyDescent="0.25">
      <c r="A4710" s="11"/>
      <c r="B4710" s="11"/>
      <c r="C4710" s="11"/>
      <c r="D4710" s="11"/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</row>
    <row r="4711" spans="1:19" x14ac:dyDescent="0.25">
      <c r="A4711" s="11"/>
      <c r="B4711" s="11"/>
      <c r="C4711" s="11"/>
      <c r="D4711" s="11"/>
      <c r="E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</row>
    <row r="4712" spans="1:19" x14ac:dyDescent="0.25">
      <c r="A4712" s="11"/>
      <c r="B4712" s="11"/>
      <c r="C4712" s="11"/>
      <c r="D4712" s="11"/>
      <c r="E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</row>
    <row r="4713" spans="1:19" x14ac:dyDescent="0.25">
      <c r="A4713" s="11"/>
      <c r="B4713" s="11"/>
      <c r="C4713" s="11"/>
      <c r="D4713" s="11"/>
      <c r="E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</row>
    <row r="4714" spans="1:19" x14ac:dyDescent="0.25">
      <c r="A4714" s="11"/>
      <c r="B4714" s="11"/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</row>
    <row r="4715" spans="1:19" x14ac:dyDescent="0.25">
      <c r="A4715" s="11"/>
      <c r="B4715" s="11"/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</row>
    <row r="4716" spans="1:19" x14ac:dyDescent="0.25">
      <c r="A4716" s="11"/>
      <c r="B4716" s="11"/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</row>
    <row r="4717" spans="1:19" x14ac:dyDescent="0.25">
      <c r="A4717" s="11"/>
      <c r="B4717" s="11"/>
      <c r="C4717" s="11"/>
      <c r="D4717" s="11"/>
      <c r="E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</row>
    <row r="4718" spans="1:19" x14ac:dyDescent="0.25">
      <c r="A4718" s="11"/>
      <c r="B4718" s="11"/>
      <c r="C4718" s="11"/>
      <c r="D4718" s="11"/>
      <c r="E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</row>
    <row r="4719" spans="1:19" x14ac:dyDescent="0.25">
      <c r="A4719" s="11"/>
      <c r="B4719" s="11"/>
      <c r="C4719" s="11"/>
      <c r="D4719" s="11"/>
      <c r="E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</row>
    <row r="4720" spans="1:19" x14ac:dyDescent="0.25">
      <c r="A4720" s="11"/>
      <c r="B4720" s="11"/>
      <c r="C4720" s="11"/>
      <c r="D4720" s="11"/>
      <c r="E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</row>
    <row r="4721" spans="1:19" x14ac:dyDescent="0.25">
      <c r="A4721" s="11"/>
      <c r="B4721" s="11"/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</row>
    <row r="4722" spans="1:19" x14ac:dyDescent="0.25">
      <c r="A4722" s="11"/>
      <c r="B4722" s="11"/>
      <c r="C4722" s="11"/>
      <c r="D4722" s="11"/>
      <c r="E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</row>
    <row r="4723" spans="1:19" x14ac:dyDescent="0.25">
      <c r="A4723" s="11"/>
      <c r="B4723" s="11"/>
      <c r="C4723" s="11"/>
      <c r="D4723" s="11"/>
      <c r="E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</row>
    <row r="4724" spans="1:19" x14ac:dyDescent="0.25">
      <c r="A4724" s="11"/>
      <c r="B4724" s="11"/>
      <c r="C4724" s="11"/>
      <c r="D4724" s="11"/>
      <c r="E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</row>
    <row r="4725" spans="1:19" x14ac:dyDescent="0.25">
      <c r="A4725" s="11"/>
      <c r="B4725" s="11"/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</row>
    <row r="4726" spans="1:19" x14ac:dyDescent="0.25">
      <c r="A4726" s="11"/>
      <c r="B4726" s="11"/>
      <c r="C4726" s="11"/>
      <c r="D4726" s="11"/>
      <c r="E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</row>
    <row r="4727" spans="1:19" x14ac:dyDescent="0.25">
      <c r="A4727" s="11"/>
      <c r="B4727" s="11"/>
      <c r="C4727" s="11"/>
      <c r="D4727" s="11"/>
      <c r="E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</row>
    <row r="4728" spans="1:19" x14ac:dyDescent="0.25">
      <c r="A4728" s="11"/>
      <c r="B4728" s="11"/>
      <c r="C4728" s="11"/>
      <c r="D4728" s="11"/>
      <c r="E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</row>
    <row r="4729" spans="1:19" x14ac:dyDescent="0.25">
      <c r="A4729" s="11"/>
      <c r="B4729" s="11"/>
      <c r="C4729" s="11"/>
      <c r="D4729" s="11"/>
      <c r="E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</row>
    <row r="4730" spans="1:19" x14ac:dyDescent="0.25">
      <c r="A4730" s="11"/>
      <c r="B4730" s="11"/>
      <c r="C4730" s="11"/>
      <c r="D4730" s="11"/>
      <c r="E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</row>
    <row r="4731" spans="1:19" x14ac:dyDescent="0.25">
      <c r="A4731" s="11"/>
      <c r="B4731" s="11"/>
      <c r="C4731" s="11"/>
      <c r="D4731" s="11"/>
      <c r="E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</row>
    <row r="4732" spans="1:19" x14ac:dyDescent="0.25">
      <c r="A4732" s="11"/>
      <c r="B4732" s="11"/>
      <c r="C4732" s="11"/>
      <c r="D4732" s="11"/>
      <c r="E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</row>
    <row r="4733" spans="1:19" x14ac:dyDescent="0.25">
      <c r="A4733" s="11"/>
      <c r="B4733" s="11"/>
      <c r="C4733" s="11"/>
      <c r="D4733" s="11"/>
      <c r="E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</row>
    <row r="4734" spans="1:19" x14ac:dyDescent="0.25">
      <c r="A4734" s="11"/>
      <c r="B4734" s="11"/>
      <c r="C4734" s="11"/>
      <c r="D4734" s="11"/>
      <c r="E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</row>
    <row r="4735" spans="1:19" x14ac:dyDescent="0.25">
      <c r="A4735" s="11"/>
      <c r="B4735" s="11"/>
      <c r="C4735" s="11"/>
      <c r="D4735" s="11"/>
      <c r="E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</row>
    <row r="4736" spans="1:19" x14ac:dyDescent="0.25">
      <c r="A4736" s="11"/>
      <c r="B4736" s="11"/>
      <c r="C4736" s="11"/>
      <c r="D4736" s="11"/>
      <c r="E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</row>
    <row r="4737" spans="1:19" x14ac:dyDescent="0.25">
      <c r="A4737" s="11"/>
      <c r="B4737" s="11"/>
      <c r="C4737" s="11"/>
      <c r="D4737" s="11"/>
      <c r="E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</row>
    <row r="4738" spans="1:19" x14ac:dyDescent="0.25">
      <c r="A4738" s="11"/>
      <c r="B4738" s="11"/>
      <c r="C4738" s="11"/>
      <c r="D4738" s="11"/>
      <c r="E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</row>
    <row r="4739" spans="1:19" x14ac:dyDescent="0.25">
      <c r="A4739" s="11"/>
      <c r="B4739" s="11"/>
      <c r="C4739" s="11"/>
      <c r="D4739" s="11"/>
      <c r="E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</row>
    <row r="4740" spans="1:19" x14ac:dyDescent="0.25">
      <c r="A4740" s="11"/>
      <c r="B4740" s="11"/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</row>
    <row r="4741" spans="1:19" x14ac:dyDescent="0.25">
      <c r="A4741" s="11"/>
      <c r="B4741" s="11"/>
      <c r="C4741" s="11"/>
      <c r="D4741" s="11"/>
      <c r="E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</row>
    <row r="4742" spans="1:19" x14ac:dyDescent="0.25">
      <c r="A4742" s="11"/>
      <c r="B4742" s="11"/>
      <c r="C4742" s="11"/>
      <c r="D4742" s="11"/>
      <c r="E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</row>
    <row r="4743" spans="1:19" x14ac:dyDescent="0.25">
      <c r="A4743" s="11"/>
      <c r="B4743" s="11"/>
      <c r="C4743" s="11"/>
      <c r="D4743" s="11"/>
      <c r="E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</row>
    <row r="4744" spans="1:19" x14ac:dyDescent="0.25">
      <c r="A4744" s="11"/>
      <c r="B4744" s="11"/>
      <c r="C4744" s="11"/>
      <c r="D4744" s="11"/>
      <c r="E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</row>
    <row r="4745" spans="1:19" x14ac:dyDescent="0.25">
      <c r="A4745" s="11"/>
      <c r="B4745" s="11"/>
      <c r="C4745" s="11"/>
      <c r="D4745" s="11"/>
      <c r="E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</row>
    <row r="4746" spans="1:19" x14ac:dyDescent="0.25">
      <c r="A4746" s="11"/>
      <c r="B4746" s="11"/>
      <c r="C4746" s="11"/>
      <c r="D4746" s="11"/>
      <c r="E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</row>
    <row r="4747" spans="1:19" x14ac:dyDescent="0.25">
      <c r="A4747" s="11"/>
      <c r="B4747" s="11"/>
      <c r="C4747" s="11"/>
      <c r="D4747" s="11"/>
      <c r="E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</row>
    <row r="4748" spans="1:19" x14ac:dyDescent="0.25">
      <c r="A4748" s="11"/>
      <c r="B4748" s="11"/>
      <c r="C4748" s="11"/>
      <c r="D4748" s="11"/>
      <c r="E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</row>
    <row r="4749" spans="1:19" x14ac:dyDescent="0.25">
      <c r="A4749" s="11"/>
      <c r="B4749" s="11"/>
      <c r="C4749" s="11"/>
      <c r="D4749" s="11"/>
      <c r="E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</row>
    <row r="4750" spans="1:19" x14ac:dyDescent="0.25">
      <c r="A4750" s="11"/>
      <c r="B4750" s="11"/>
      <c r="C4750" s="11"/>
      <c r="D4750" s="11"/>
      <c r="E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</row>
    <row r="4751" spans="1:19" x14ac:dyDescent="0.25">
      <c r="A4751" s="11"/>
      <c r="B4751" s="11"/>
      <c r="C4751" s="11"/>
      <c r="D4751" s="11"/>
      <c r="E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</row>
    <row r="4752" spans="1:19" x14ac:dyDescent="0.25">
      <c r="A4752" s="11"/>
      <c r="B4752" s="11"/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</row>
    <row r="4753" spans="1:19" x14ac:dyDescent="0.25">
      <c r="A4753" s="11"/>
      <c r="B4753" s="11"/>
      <c r="C4753" s="11"/>
      <c r="D4753" s="11"/>
      <c r="E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</row>
    <row r="4754" spans="1:19" x14ac:dyDescent="0.25">
      <c r="A4754" s="11"/>
      <c r="B4754" s="11"/>
      <c r="C4754" s="11"/>
      <c r="D4754" s="11"/>
      <c r="E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</row>
    <row r="4755" spans="1:19" x14ac:dyDescent="0.25">
      <c r="A4755" s="11"/>
      <c r="B4755" s="11"/>
      <c r="C4755" s="11"/>
      <c r="D4755" s="11"/>
      <c r="E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</row>
    <row r="4756" spans="1:19" x14ac:dyDescent="0.25">
      <c r="A4756" s="11"/>
      <c r="B4756" s="11"/>
      <c r="C4756" s="11"/>
      <c r="D4756" s="11"/>
      <c r="E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</row>
    <row r="4757" spans="1:19" x14ac:dyDescent="0.25">
      <c r="A4757" s="11"/>
      <c r="B4757" s="11"/>
      <c r="C4757" s="11"/>
      <c r="D4757" s="11"/>
      <c r="E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</row>
    <row r="4758" spans="1:19" x14ac:dyDescent="0.25">
      <c r="A4758" s="11"/>
      <c r="B4758" s="11"/>
      <c r="C4758" s="11"/>
      <c r="D4758" s="11"/>
      <c r="E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</row>
    <row r="4759" spans="1:19" x14ac:dyDescent="0.25">
      <c r="A4759" s="11"/>
      <c r="B4759" s="11"/>
      <c r="C4759" s="11"/>
      <c r="D4759" s="11"/>
      <c r="E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</row>
    <row r="4760" spans="1:19" x14ac:dyDescent="0.25">
      <c r="A4760" s="11"/>
      <c r="B4760" s="11"/>
      <c r="C4760" s="11"/>
      <c r="D4760" s="11"/>
      <c r="E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</row>
    <row r="4761" spans="1:19" x14ac:dyDescent="0.25">
      <c r="A4761" s="11"/>
      <c r="B4761" s="11"/>
      <c r="C4761" s="11"/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</row>
    <row r="4762" spans="1:19" x14ac:dyDescent="0.25">
      <c r="A4762" s="11"/>
      <c r="B4762" s="11"/>
      <c r="C4762" s="11"/>
      <c r="D4762" s="11"/>
      <c r="E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</row>
    <row r="4763" spans="1:19" x14ac:dyDescent="0.25">
      <c r="A4763" s="11"/>
      <c r="B4763" s="11"/>
      <c r="C4763" s="11"/>
      <c r="D4763" s="11"/>
      <c r="E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</row>
    <row r="4764" spans="1:19" x14ac:dyDescent="0.25">
      <c r="A4764" s="11"/>
      <c r="B4764" s="11"/>
      <c r="C4764" s="11"/>
      <c r="D4764" s="11"/>
      <c r="E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</row>
    <row r="4765" spans="1:19" x14ac:dyDescent="0.25">
      <c r="A4765" s="11"/>
      <c r="B4765" s="11"/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</row>
    <row r="4766" spans="1:19" x14ac:dyDescent="0.25">
      <c r="A4766" s="11"/>
      <c r="B4766" s="11"/>
      <c r="C4766" s="11"/>
      <c r="D4766" s="11"/>
      <c r="E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</row>
    <row r="4767" spans="1:19" x14ac:dyDescent="0.25">
      <c r="A4767" s="11"/>
      <c r="B4767" s="11"/>
      <c r="C4767" s="11"/>
      <c r="D4767" s="11"/>
      <c r="E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</row>
    <row r="4768" spans="1:19" x14ac:dyDescent="0.25">
      <c r="A4768" s="11"/>
      <c r="B4768" s="11"/>
      <c r="C4768" s="11"/>
      <c r="D4768" s="11"/>
      <c r="E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</row>
    <row r="4769" spans="1:19" x14ac:dyDescent="0.25">
      <c r="A4769" s="11"/>
      <c r="B4769" s="11"/>
      <c r="C4769" s="11"/>
      <c r="D4769" s="11"/>
      <c r="E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</row>
    <row r="4770" spans="1:19" x14ac:dyDescent="0.25">
      <c r="A4770" s="11"/>
      <c r="B4770" s="11"/>
      <c r="C4770" s="11"/>
      <c r="D4770" s="11"/>
      <c r="E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</row>
    <row r="4771" spans="1:19" x14ac:dyDescent="0.25">
      <c r="A4771" s="11"/>
      <c r="B4771" s="11"/>
      <c r="C4771" s="11"/>
      <c r="D4771" s="11"/>
      <c r="E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</row>
    <row r="4772" spans="1:19" x14ac:dyDescent="0.25">
      <c r="A4772" s="11"/>
      <c r="B4772" s="11"/>
      <c r="C4772" s="11"/>
      <c r="D4772" s="11"/>
      <c r="E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</row>
    <row r="4773" spans="1:19" x14ac:dyDescent="0.25">
      <c r="A4773" s="11"/>
      <c r="B4773" s="11"/>
      <c r="C4773" s="11"/>
      <c r="D4773" s="11"/>
      <c r="E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</row>
    <row r="4774" spans="1:19" x14ac:dyDescent="0.25">
      <c r="A4774" s="11"/>
      <c r="B4774" s="11"/>
      <c r="C4774" s="11"/>
      <c r="D4774" s="11"/>
      <c r="E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</row>
    <row r="4775" spans="1:19" x14ac:dyDescent="0.25">
      <c r="A4775" s="11"/>
      <c r="B4775" s="11"/>
      <c r="C4775" s="11"/>
      <c r="D4775" s="11"/>
      <c r="E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</row>
    <row r="4776" spans="1:19" x14ac:dyDescent="0.25">
      <c r="A4776" s="11"/>
      <c r="B4776" s="11"/>
      <c r="C4776" s="11"/>
      <c r="D4776" s="11"/>
      <c r="E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</row>
    <row r="4777" spans="1:19" x14ac:dyDescent="0.25">
      <c r="A4777" s="11"/>
      <c r="B4777" s="11"/>
      <c r="C4777" s="11"/>
      <c r="D4777" s="11"/>
      <c r="E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</row>
    <row r="4778" spans="1:19" x14ac:dyDescent="0.25">
      <c r="A4778" s="11"/>
      <c r="B4778" s="11"/>
      <c r="C4778" s="11"/>
      <c r="D4778" s="11"/>
      <c r="E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</row>
    <row r="4779" spans="1:19" x14ac:dyDescent="0.25">
      <c r="A4779" s="11"/>
      <c r="B4779" s="11"/>
      <c r="C4779" s="11"/>
      <c r="D4779" s="11"/>
      <c r="E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</row>
    <row r="4780" spans="1:19" x14ac:dyDescent="0.25">
      <c r="A4780" s="11"/>
      <c r="B4780" s="11"/>
      <c r="C4780" s="11"/>
      <c r="D4780" s="11"/>
      <c r="E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</row>
    <row r="4781" spans="1:19" x14ac:dyDescent="0.25">
      <c r="A4781" s="11"/>
      <c r="B4781" s="11"/>
      <c r="C4781" s="11"/>
      <c r="D4781" s="11"/>
      <c r="E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</row>
    <row r="4782" spans="1:19" x14ac:dyDescent="0.25">
      <c r="A4782" s="11"/>
      <c r="B4782" s="11"/>
      <c r="C4782" s="11"/>
      <c r="D4782" s="11"/>
      <c r="E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</row>
    <row r="4783" spans="1:19" x14ac:dyDescent="0.25">
      <c r="A4783" s="11"/>
      <c r="B4783" s="11"/>
      <c r="C4783" s="11"/>
      <c r="D4783" s="11"/>
      <c r="E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</row>
    <row r="4784" spans="1:19" x14ac:dyDescent="0.25">
      <c r="A4784" s="11"/>
      <c r="B4784" s="11"/>
      <c r="C4784" s="11"/>
      <c r="D4784" s="11"/>
      <c r="E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</row>
    <row r="4785" spans="1:19" x14ac:dyDescent="0.25">
      <c r="A4785" s="11"/>
      <c r="B4785" s="11"/>
      <c r="C4785" s="11"/>
      <c r="D4785" s="11"/>
      <c r="E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</row>
    <row r="4786" spans="1:19" x14ac:dyDescent="0.25">
      <c r="A4786" s="11"/>
      <c r="B4786" s="11"/>
      <c r="C4786" s="11"/>
      <c r="D4786" s="11"/>
      <c r="E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</row>
    <row r="4787" spans="1:19" x14ac:dyDescent="0.25">
      <c r="A4787" s="11"/>
      <c r="B4787" s="11"/>
      <c r="C4787" s="11"/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</row>
    <row r="4788" spans="1:19" x14ac:dyDescent="0.25">
      <c r="A4788" s="11"/>
      <c r="B4788" s="11"/>
      <c r="C4788" s="11"/>
      <c r="D4788" s="11"/>
      <c r="E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</row>
    <row r="4789" spans="1:19" x14ac:dyDescent="0.25">
      <c r="A4789" s="11"/>
      <c r="B4789" s="11"/>
      <c r="C4789" s="11"/>
      <c r="D4789" s="11"/>
      <c r="E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</row>
    <row r="4790" spans="1:19" x14ac:dyDescent="0.25">
      <c r="A4790" s="11"/>
      <c r="B4790" s="11"/>
      <c r="C4790" s="11"/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</row>
    <row r="4791" spans="1:19" x14ac:dyDescent="0.25">
      <c r="A4791" s="11"/>
      <c r="B4791" s="11"/>
      <c r="C4791" s="11"/>
      <c r="D4791" s="11"/>
      <c r="E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</row>
    <row r="4792" spans="1:19" x14ac:dyDescent="0.25">
      <c r="A4792" s="11"/>
      <c r="B4792" s="11"/>
      <c r="C4792" s="11"/>
      <c r="D4792" s="11"/>
      <c r="E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</row>
    <row r="4793" spans="1:19" x14ac:dyDescent="0.25">
      <c r="A4793" s="11"/>
      <c r="B4793" s="11"/>
      <c r="C4793" s="11"/>
      <c r="D4793" s="11"/>
      <c r="E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</row>
    <row r="4794" spans="1:19" x14ac:dyDescent="0.25">
      <c r="A4794" s="11"/>
      <c r="B4794" s="11"/>
      <c r="C4794" s="11"/>
      <c r="D4794" s="11"/>
      <c r="E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</row>
    <row r="4795" spans="1:19" x14ac:dyDescent="0.25">
      <c r="A4795" s="11"/>
      <c r="B4795" s="11"/>
      <c r="C4795" s="11"/>
      <c r="D4795" s="11"/>
      <c r="E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</row>
    <row r="4796" spans="1:19" x14ac:dyDescent="0.25">
      <c r="A4796" s="11"/>
      <c r="B4796" s="11"/>
      <c r="C4796" s="11"/>
      <c r="D4796" s="11"/>
      <c r="E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</row>
    <row r="4797" spans="1:19" x14ac:dyDescent="0.25">
      <c r="A4797" s="11"/>
      <c r="B4797" s="11"/>
      <c r="C4797" s="11"/>
      <c r="D4797" s="11"/>
      <c r="E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</row>
    <row r="4798" spans="1:19" x14ac:dyDescent="0.25">
      <c r="A4798" s="11"/>
      <c r="B4798" s="11"/>
      <c r="C4798" s="11"/>
      <c r="D4798" s="11"/>
      <c r="E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</row>
    <row r="4799" spans="1:19" x14ac:dyDescent="0.25">
      <c r="A4799" s="11"/>
      <c r="B4799" s="11"/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</row>
    <row r="4800" spans="1:19" x14ac:dyDescent="0.25">
      <c r="A4800" s="11"/>
      <c r="B4800" s="11"/>
      <c r="C4800" s="11"/>
      <c r="D4800" s="11"/>
      <c r="E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</row>
    <row r="4801" spans="1:19" x14ac:dyDescent="0.25">
      <c r="A4801" s="11"/>
      <c r="B4801" s="11"/>
      <c r="C4801" s="11"/>
      <c r="D4801" s="11"/>
      <c r="E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</row>
    <row r="4802" spans="1:19" x14ac:dyDescent="0.25">
      <c r="A4802" s="11"/>
      <c r="B4802" s="11"/>
      <c r="C4802" s="11"/>
      <c r="D4802" s="11"/>
      <c r="E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</row>
    <row r="4803" spans="1:19" x14ac:dyDescent="0.25">
      <c r="A4803" s="11"/>
      <c r="B4803" s="11"/>
      <c r="C4803" s="11"/>
      <c r="D4803" s="11"/>
      <c r="E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</row>
    <row r="4804" spans="1:19" x14ac:dyDescent="0.25">
      <c r="A4804" s="11"/>
      <c r="B4804" s="11"/>
      <c r="C4804" s="11"/>
      <c r="D4804" s="11"/>
      <c r="E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</row>
    <row r="4805" spans="1:19" x14ac:dyDescent="0.25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</row>
    <row r="4806" spans="1:19" x14ac:dyDescent="0.25">
      <c r="A4806" s="11"/>
      <c r="B4806" s="11"/>
      <c r="C4806" s="11"/>
      <c r="D4806" s="11"/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</row>
    <row r="4807" spans="1:19" x14ac:dyDescent="0.25">
      <c r="A4807" s="11"/>
      <c r="B4807" s="11"/>
      <c r="C4807" s="11"/>
      <c r="D4807" s="11"/>
      <c r="E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</row>
    <row r="4808" spans="1:19" x14ac:dyDescent="0.25">
      <c r="A4808" s="11"/>
      <c r="B4808" s="11"/>
      <c r="C4808" s="11"/>
      <c r="D4808" s="11"/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</row>
    <row r="4809" spans="1:19" x14ac:dyDescent="0.25">
      <c r="A4809" s="11"/>
      <c r="B4809" s="11"/>
      <c r="C4809" s="11"/>
      <c r="D4809" s="11"/>
      <c r="E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</row>
    <row r="4810" spans="1:19" x14ac:dyDescent="0.25">
      <c r="A4810" s="11"/>
      <c r="B4810" s="11"/>
      <c r="C4810" s="11"/>
      <c r="D4810" s="11"/>
      <c r="E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</row>
    <row r="4811" spans="1:19" x14ac:dyDescent="0.25">
      <c r="A4811" s="11"/>
      <c r="B4811" s="11"/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</row>
    <row r="4812" spans="1:19" x14ac:dyDescent="0.25">
      <c r="A4812" s="11"/>
      <c r="B4812" s="11"/>
      <c r="C4812" s="11"/>
      <c r="D4812" s="11"/>
      <c r="E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</row>
    <row r="4813" spans="1:19" x14ac:dyDescent="0.25">
      <c r="A4813" s="11"/>
      <c r="B4813" s="11"/>
      <c r="C4813" s="11"/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</row>
    <row r="4814" spans="1:19" x14ac:dyDescent="0.25">
      <c r="A4814" s="11"/>
      <c r="B4814" s="11"/>
      <c r="C4814" s="11"/>
      <c r="D4814" s="11"/>
      <c r="E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</row>
    <row r="4815" spans="1:19" x14ac:dyDescent="0.25">
      <c r="A4815" s="11"/>
      <c r="B4815" s="11"/>
      <c r="C4815" s="11"/>
      <c r="D4815" s="11"/>
      <c r="E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</row>
    <row r="4816" spans="1:19" x14ac:dyDescent="0.25">
      <c r="A4816" s="11"/>
      <c r="B4816" s="11"/>
      <c r="C4816" s="11"/>
      <c r="D4816" s="11"/>
      <c r="E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</row>
    <row r="4817" spans="1:19" x14ac:dyDescent="0.25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</row>
    <row r="4818" spans="1:19" x14ac:dyDescent="0.25">
      <c r="A4818" s="11"/>
      <c r="B4818" s="11"/>
      <c r="C4818" s="11"/>
      <c r="D4818" s="11"/>
      <c r="E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</row>
    <row r="4819" spans="1:19" x14ac:dyDescent="0.25">
      <c r="A4819" s="11"/>
      <c r="B4819" s="11"/>
      <c r="C4819" s="11"/>
      <c r="D4819" s="11"/>
      <c r="E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</row>
    <row r="4820" spans="1:19" x14ac:dyDescent="0.25">
      <c r="A4820" s="11"/>
      <c r="B4820" s="11"/>
      <c r="C4820" s="11"/>
      <c r="D4820" s="11"/>
      <c r="E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</row>
    <row r="4821" spans="1:19" x14ac:dyDescent="0.25">
      <c r="A4821" s="11"/>
      <c r="B4821" s="11"/>
      <c r="C4821" s="11"/>
      <c r="D4821" s="11"/>
      <c r="E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</row>
    <row r="4822" spans="1:19" x14ac:dyDescent="0.25">
      <c r="A4822" s="11"/>
      <c r="B4822" s="11"/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</row>
    <row r="4823" spans="1:19" x14ac:dyDescent="0.25">
      <c r="A4823" s="11"/>
      <c r="B4823" s="11"/>
      <c r="C4823" s="11"/>
      <c r="D4823" s="11"/>
      <c r="E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</row>
    <row r="4824" spans="1:19" x14ac:dyDescent="0.25">
      <c r="A4824" s="11"/>
      <c r="B4824" s="11"/>
      <c r="C4824" s="11"/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</row>
    <row r="4825" spans="1:19" x14ac:dyDescent="0.25">
      <c r="A4825" s="11"/>
      <c r="B4825" s="11"/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</row>
    <row r="4826" spans="1:19" x14ac:dyDescent="0.25">
      <c r="A4826" s="11"/>
      <c r="B4826" s="11"/>
      <c r="C4826" s="11"/>
      <c r="D4826" s="11"/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</row>
    <row r="4827" spans="1:19" x14ac:dyDescent="0.25">
      <c r="A4827" s="11"/>
      <c r="B4827" s="11"/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</row>
    <row r="4828" spans="1:19" x14ac:dyDescent="0.25">
      <c r="A4828" s="11"/>
      <c r="B4828" s="11"/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</row>
    <row r="4829" spans="1:19" x14ac:dyDescent="0.25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</row>
    <row r="4830" spans="1:19" x14ac:dyDescent="0.25">
      <c r="A4830" s="11"/>
      <c r="B4830" s="11"/>
      <c r="C4830" s="11"/>
      <c r="D4830" s="11"/>
      <c r="E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</row>
    <row r="4831" spans="1:19" x14ac:dyDescent="0.25">
      <c r="A4831" s="11"/>
      <c r="B4831" s="11"/>
      <c r="C4831" s="11"/>
      <c r="D4831" s="11"/>
      <c r="E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</row>
    <row r="4832" spans="1:19" x14ac:dyDescent="0.25">
      <c r="A4832" s="11"/>
      <c r="B4832" s="11"/>
      <c r="C4832" s="11"/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</row>
    <row r="4833" spans="1:19" x14ac:dyDescent="0.25">
      <c r="A4833" s="11"/>
      <c r="B4833" s="11"/>
      <c r="C4833" s="11"/>
      <c r="D4833" s="11"/>
      <c r="E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</row>
    <row r="4834" spans="1:19" x14ac:dyDescent="0.25">
      <c r="A4834" s="11"/>
      <c r="B4834" s="11"/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</row>
    <row r="4835" spans="1:19" x14ac:dyDescent="0.25">
      <c r="A4835" s="11"/>
      <c r="B4835" s="11"/>
      <c r="C4835" s="11"/>
      <c r="D4835" s="11"/>
      <c r="E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</row>
    <row r="4836" spans="1:19" x14ac:dyDescent="0.25">
      <c r="A4836" s="11"/>
      <c r="B4836" s="11"/>
      <c r="C4836" s="11"/>
      <c r="D4836" s="11"/>
      <c r="E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</row>
    <row r="4837" spans="1:19" x14ac:dyDescent="0.25">
      <c r="A4837" s="11"/>
      <c r="B4837" s="11"/>
      <c r="C4837" s="11"/>
      <c r="D4837" s="11"/>
      <c r="E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</row>
    <row r="4838" spans="1:19" x14ac:dyDescent="0.25">
      <c r="A4838" s="11"/>
      <c r="B4838" s="11"/>
      <c r="C4838" s="11"/>
      <c r="D4838" s="11"/>
      <c r="E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</row>
    <row r="4839" spans="1:19" x14ac:dyDescent="0.25">
      <c r="A4839" s="11"/>
      <c r="B4839" s="11"/>
      <c r="C4839" s="11"/>
      <c r="D4839" s="11"/>
      <c r="E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</row>
    <row r="4840" spans="1:19" x14ac:dyDescent="0.25">
      <c r="A4840" s="11"/>
      <c r="B4840" s="11"/>
      <c r="C4840" s="11"/>
      <c r="D4840" s="11"/>
      <c r="E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</row>
    <row r="4841" spans="1:19" x14ac:dyDescent="0.25">
      <c r="A4841" s="11"/>
      <c r="B4841" s="11"/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</row>
    <row r="4842" spans="1:19" x14ac:dyDescent="0.25">
      <c r="A4842" s="11"/>
      <c r="B4842" s="11"/>
      <c r="C4842" s="11"/>
      <c r="D4842" s="11"/>
      <c r="E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</row>
    <row r="4843" spans="1:19" x14ac:dyDescent="0.25">
      <c r="A4843" s="11"/>
      <c r="B4843" s="11"/>
      <c r="C4843" s="11"/>
      <c r="D4843" s="11"/>
      <c r="E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</row>
    <row r="4844" spans="1:19" x14ac:dyDescent="0.25">
      <c r="A4844" s="11"/>
      <c r="B4844" s="11"/>
      <c r="C4844" s="11"/>
      <c r="D4844" s="11"/>
      <c r="E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</row>
    <row r="4845" spans="1:19" x14ac:dyDescent="0.25">
      <c r="A4845" s="11"/>
      <c r="B4845" s="11"/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</row>
    <row r="4846" spans="1:19" x14ac:dyDescent="0.25">
      <c r="A4846" s="11"/>
      <c r="B4846" s="11"/>
      <c r="C4846" s="11"/>
      <c r="D4846" s="11"/>
      <c r="E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</row>
    <row r="4847" spans="1:19" x14ac:dyDescent="0.25">
      <c r="A4847" s="11"/>
      <c r="B4847" s="11"/>
      <c r="C4847" s="11"/>
      <c r="D4847" s="11"/>
      <c r="E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</row>
    <row r="4848" spans="1:19" x14ac:dyDescent="0.25">
      <c r="A4848" s="11"/>
      <c r="B4848" s="11"/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</row>
    <row r="4849" spans="1:19" x14ac:dyDescent="0.25">
      <c r="A4849" s="11"/>
      <c r="B4849" s="11"/>
      <c r="C4849" s="11"/>
      <c r="D4849" s="11"/>
      <c r="E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</row>
    <row r="4850" spans="1:19" x14ac:dyDescent="0.25">
      <c r="A4850" s="11"/>
      <c r="B4850" s="11"/>
      <c r="C4850" s="11"/>
      <c r="D4850" s="11"/>
      <c r="E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</row>
    <row r="4851" spans="1:19" x14ac:dyDescent="0.25">
      <c r="A4851" s="11"/>
      <c r="B4851" s="11"/>
      <c r="C4851" s="11"/>
      <c r="D4851" s="11"/>
      <c r="E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</row>
    <row r="4852" spans="1:19" x14ac:dyDescent="0.25">
      <c r="A4852" s="11"/>
      <c r="B4852" s="11"/>
      <c r="C4852" s="11"/>
      <c r="D4852" s="11"/>
      <c r="E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</row>
    <row r="4853" spans="1:19" x14ac:dyDescent="0.25">
      <c r="A4853" s="11"/>
      <c r="B4853" s="11"/>
      <c r="C4853" s="11"/>
      <c r="D4853" s="11"/>
      <c r="E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</row>
    <row r="4854" spans="1:19" x14ac:dyDescent="0.25">
      <c r="A4854" s="11"/>
      <c r="B4854" s="11"/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</row>
    <row r="4855" spans="1:19" x14ac:dyDescent="0.25">
      <c r="A4855" s="11"/>
      <c r="B4855" s="11"/>
      <c r="C4855" s="11"/>
      <c r="D4855" s="11"/>
      <c r="E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</row>
    <row r="4856" spans="1:19" x14ac:dyDescent="0.25">
      <c r="A4856" s="11"/>
      <c r="B4856" s="11"/>
      <c r="C4856" s="11"/>
      <c r="D4856" s="11"/>
      <c r="E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</row>
    <row r="4857" spans="1:19" x14ac:dyDescent="0.25">
      <c r="A4857" s="11"/>
      <c r="B4857" s="11"/>
      <c r="C4857" s="11"/>
      <c r="D4857" s="11"/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</row>
    <row r="4858" spans="1:19" x14ac:dyDescent="0.25">
      <c r="A4858" s="11"/>
      <c r="B4858" s="11"/>
      <c r="C4858" s="11"/>
      <c r="D4858" s="11"/>
      <c r="E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</row>
    <row r="4859" spans="1:19" x14ac:dyDescent="0.25">
      <c r="A4859" s="11"/>
      <c r="B4859" s="11"/>
      <c r="C4859" s="11"/>
      <c r="D4859" s="11"/>
      <c r="E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</row>
    <row r="4860" spans="1:19" x14ac:dyDescent="0.25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</row>
    <row r="4861" spans="1:19" x14ac:dyDescent="0.25">
      <c r="A4861" s="11"/>
      <c r="B4861" s="11"/>
      <c r="C4861" s="11"/>
      <c r="D4861" s="11"/>
      <c r="E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</row>
    <row r="4862" spans="1:19" x14ac:dyDescent="0.25">
      <c r="A4862" s="11"/>
      <c r="B4862" s="11"/>
      <c r="C4862" s="11"/>
      <c r="D4862" s="11"/>
      <c r="E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</row>
    <row r="4863" spans="1:19" x14ac:dyDescent="0.25">
      <c r="A4863" s="11"/>
      <c r="B4863" s="11"/>
      <c r="C4863" s="11"/>
      <c r="D4863" s="11"/>
      <c r="E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</row>
    <row r="4864" spans="1:19" x14ac:dyDescent="0.25">
      <c r="A4864" s="11"/>
      <c r="B4864" s="11"/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</row>
    <row r="4865" spans="1:19" x14ac:dyDescent="0.25">
      <c r="A4865" s="11"/>
      <c r="B4865" s="11"/>
      <c r="C4865" s="11"/>
      <c r="D4865" s="11"/>
      <c r="E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</row>
    <row r="4866" spans="1:19" x14ac:dyDescent="0.25">
      <c r="A4866" s="11"/>
      <c r="B4866" s="11"/>
      <c r="C4866" s="11"/>
      <c r="D4866" s="11"/>
      <c r="E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</row>
    <row r="4867" spans="1:19" x14ac:dyDescent="0.25">
      <c r="A4867" s="11"/>
      <c r="B4867" s="11"/>
      <c r="C4867" s="11"/>
      <c r="D4867" s="11"/>
      <c r="E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</row>
    <row r="4868" spans="1:19" x14ac:dyDescent="0.25">
      <c r="A4868" s="11"/>
      <c r="B4868" s="11"/>
      <c r="C4868" s="11"/>
      <c r="D4868" s="11"/>
      <c r="E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</row>
    <row r="4869" spans="1:19" x14ac:dyDescent="0.25">
      <c r="A4869" s="11"/>
      <c r="B4869" s="11"/>
      <c r="C4869" s="11"/>
      <c r="D4869" s="11"/>
      <c r="E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</row>
    <row r="4870" spans="1:19" x14ac:dyDescent="0.25">
      <c r="A4870" s="11"/>
      <c r="B4870" s="11"/>
      <c r="C4870" s="11"/>
      <c r="D4870" s="11"/>
      <c r="E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</row>
    <row r="4871" spans="1:19" x14ac:dyDescent="0.25">
      <c r="A4871" s="11"/>
      <c r="B4871" s="11"/>
      <c r="C4871" s="11"/>
      <c r="D4871" s="11"/>
      <c r="E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</row>
    <row r="4872" spans="1:19" x14ac:dyDescent="0.25">
      <c r="A4872" s="11"/>
      <c r="B4872" s="11"/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</row>
    <row r="4873" spans="1:19" x14ac:dyDescent="0.25">
      <c r="A4873" s="11"/>
      <c r="B4873" s="11"/>
      <c r="C4873" s="11"/>
      <c r="D4873" s="11"/>
      <c r="E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</row>
    <row r="4874" spans="1:19" x14ac:dyDescent="0.25">
      <c r="A4874" s="11"/>
      <c r="B4874" s="11"/>
      <c r="C4874" s="11"/>
      <c r="D4874" s="11"/>
      <c r="E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</row>
    <row r="4875" spans="1:19" x14ac:dyDescent="0.25">
      <c r="A4875" s="11"/>
      <c r="B4875" s="11"/>
      <c r="C4875" s="11"/>
      <c r="D4875" s="11"/>
      <c r="E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</row>
    <row r="4876" spans="1:19" x14ac:dyDescent="0.25">
      <c r="A4876" s="11"/>
      <c r="B4876" s="11"/>
      <c r="C4876" s="11"/>
      <c r="D4876" s="11"/>
      <c r="E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</row>
    <row r="4877" spans="1:19" x14ac:dyDescent="0.25">
      <c r="A4877" s="11"/>
      <c r="B4877" s="11"/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</row>
    <row r="4878" spans="1:19" x14ac:dyDescent="0.25">
      <c r="A4878" s="11"/>
      <c r="B4878" s="11"/>
      <c r="C4878" s="11"/>
      <c r="D4878" s="11"/>
      <c r="E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</row>
    <row r="4879" spans="1:19" x14ac:dyDescent="0.25">
      <c r="A4879" s="11"/>
      <c r="B4879" s="11"/>
      <c r="C4879" s="11"/>
      <c r="D4879" s="11"/>
      <c r="E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</row>
    <row r="4880" spans="1:19" x14ac:dyDescent="0.25">
      <c r="A4880" s="11"/>
      <c r="B4880" s="11"/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</row>
    <row r="4881" spans="1:19" x14ac:dyDescent="0.25">
      <c r="A4881" s="11"/>
      <c r="B4881" s="11"/>
      <c r="C4881" s="11"/>
      <c r="D4881" s="11"/>
      <c r="E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</row>
    <row r="4882" spans="1:19" x14ac:dyDescent="0.25">
      <c r="A4882" s="11"/>
      <c r="B4882" s="11"/>
      <c r="C4882" s="11"/>
      <c r="D4882" s="11"/>
      <c r="E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</row>
    <row r="4883" spans="1:19" x14ac:dyDescent="0.25">
      <c r="A4883" s="11"/>
      <c r="B4883" s="11"/>
      <c r="C4883" s="11"/>
      <c r="D4883" s="11"/>
      <c r="E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</row>
    <row r="4884" spans="1:19" x14ac:dyDescent="0.25">
      <c r="A4884" s="11"/>
      <c r="B4884" s="11"/>
      <c r="C4884" s="11"/>
      <c r="D4884" s="11"/>
      <c r="E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</row>
    <row r="4885" spans="1:19" x14ac:dyDescent="0.25">
      <c r="A4885" s="11"/>
      <c r="B4885" s="11"/>
      <c r="C4885" s="11"/>
      <c r="D4885" s="11"/>
      <c r="E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</row>
    <row r="4886" spans="1:19" x14ac:dyDescent="0.25">
      <c r="A4886" s="11"/>
      <c r="B4886" s="11"/>
      <c r="C4886" s="11"/>
      <c r="D4886" s="11"/>
      <c r="E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</row>
    <row r="4887" spans="1:19" x14ac:dyDescent="0.25">
      <c r="A4887" s="11"/>
      <c r="B4887" s="11"/>
      <c r="C4887" s="11"/>
      <c r="D4887" s="11"/>
      <c r="E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</row>
    <row r="4888" spans="1:19" x14ac:dyDescent="0.25">
      <c r="A4888" s="11"/>
      <c r="B4888" s="11"/>
      <c r="C4888" s="11"/>
      <c r="D4888" s="11"/>
      <c r="E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</row>
    <row r="4889" spans="1:19" x14ac:dyDescent="0.25">
      <c r="A4889" s="11"/>
      <c r="B4889" s="11"/>
      <c r="C4889" s="11"/>
      <c r="D4889" s="11"/>
      <c r="E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</row>
    <row r="4890" spans="1:19" x14ac:dyDescent="0.25">
      <c r="A4890" s="11"/>
      <c r="B4890" s="11"/>
      <c r="C4890" s="11"/>
      <c r="D4890" s="11"/>
      <c r="E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</row>
    <row r="4891" spans="1:19" x14ac:dyDescent="0.25">
      <c r="A4891" s="11"/>
      <c r="B4891" s="11"/>
      <c r="C4891" s="11"/>
      <c r="D4891" s="11"/>
      <c r="E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</row>
    <row r="4892" spans="1:19" x14ac:dyDescent="0.25">
      <c r="A4892" s="11"/>
      <c r="B4892" s="11"/>
      <c r="C4892" s="11"/>
      <c r="D4892" s="11"/>
      <c r="E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</row>
    <row r="4893" spans="1:19" x14ac:dyDescent="0.25">
      <c r="A4893" s="11"/>
      <c r="B4893" s="11"/>
      <c r="C4893" s="11"/>
      <c r="D4893" s="11"/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</row>
    <row r="4894" spans="1:19" x14ac:dyDescent="0.25">
      <c r="A4894" s="11"/>
      <c r="B4894" s="11"/>
      <c r="C4894" s="11"/>
      <c r="D4894" s="11"/>
      <c r="E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</row>
    <row r="4895" spans="1:19" x14ac:dyDescent="0.25">
      <c r="A4895" s="11"/>
      <c r="B4895" s="11"/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</row>
    <row r="4896" spans="1:19" x14ac:dyDescent="0.25">
      <c r="A4896" s="11"/>
      <c r="B4896" s="11"/>
      <c r="C4896" s="11"/>
      <c r="D4896" s="11"/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</row>
    <row r="4897" spans="1:19" x14ac:dyDescent="0.25">
      <c r="A4897" s="11"/>
      <c r="B4897" s="11"/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</row>
    <row r="4898" spans="1:19" x14ac:dyDescent="0.25">
      <c r="A4898" s="11"/>
      <c r="B4898" s="11"/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</row>
    <row r="4899" spans="1:19" x14ac:dyDescent="0.25">
      <c r="A4899" s="11"/>
      <c r="B4899" s="11"/>
      <c r="C4899" s="11"/>
      <c r="D4899" s="11"/>
      <c r="E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</row>
    <row r="4900" spans="1:19" x14ac:dyDescent="0.25">
      <c r="A4900" s="11"/>
      <c r="B4900" s="11"/>
      <c r="C4900" s="11"/>
      <c r="D4900" s="11"/>
      <c r="E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</row>
    <row r="4901" spans="1:19" x14ac:dyDescent="0.25">
      <c r="A4901" s="11"/>
      <c r="B4901" s="11"/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</row>
    <row r="4902" spans="1:19" x14ac:dyDescent="0.25">
      <c r="A4902" s="11"/>
      <c r="B4902" s="11"/>
      <c r="C4902" s="11"/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</row>
    <row r="4903" spans="1:19" x14ac:dyDescent="0.25">
      <c r="A4903" s="11"/>
      <c r="B4903" s="11"/>
      <c r="C4903" s="11"/>
      <c r="D4903" s="11"/>
      <c r="E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</row>
    <row r="4904" spans="1:19" x14ac:dyDescent="0.25">
      <c r="A4904" s="11"/>
      <c r="B4904" s="11"/>
      <c r="C4904" s="11"/>
      <c r="D4904" s="11"/>
      <c r="E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</row>
    <row r="4905" spans="1:19" x14ac:dyDescent="0.25">
      <c r="A4905" s="11"/>
      <c r="B4905" s="11"/>
      <c r="C4905" s="11"/>
      <c r="D4905" s="11"/>
      <c r="E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</row>
    <row r="4906" spans="1:19" x14ac:dyDescent="0.25">
      <c r="A4906" s="11"/>
      <c r="B4906" s="11"/>
      <c r="C4906" s="11"/>
      <c r="D4906" s="11"/>
      <c r="E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</row>
    <row r="4907" spans="1:19" x14ac:dyDescent="0.25">
      <c r="A4907" s="11"/>
      <c r="B4907" s="11"/>
      <c r="C4907" s="11"/>
      <c r="D4907" s="11"/>
      <c r="E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</row>
    <row r="4908" spans="1:19" x14ac:dyDescent="0.25">
      <c r="A4908" s="11"/>
      <c r="B4908" s="11"/>
      <c r="C4908" s="11"/>
      <c r="D4908" s="11"/>
      <c r="E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</row>
    <row r="4909" spans="1:19" x14ac:dyDescent="0.25">
      <c r="A4909" s="11"/>
      <c r="B4909" s="11"/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</row>
    <row r="4910" spans="1:19" x14ac:dyDescent="0.25">
      <c r="A4910" s="11"/>
      <c r="B4910" s="11"/>
      <c r="C4910" s="11"/>
      <c r="D4910" s="11"/>
      <c r="E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</row>
    <row r="4911" spans="1:19" x14ac:dyDescent="0.25">
      <c r="A4911" s="11"/>
      <c r="B4911" s="11"/>
      <c r="C4911" s="11"/>
      <c r="D4911" s="11"/>
      <c r="E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</row>
    <row r="4912" spans="1:19" x14ac:dyDescent="0.25">
      <c r="A4912" s="11"/>
      <c r="B4912" s="11"/>
      <c r="C4912" s="11"/>
      <c r="D4912" s="11"/>
      <c r="E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</row>
    <row r="4913" spans="1:19" x14ac:dyDescent="0.25">
      <c r="A4913" s="11"/>
      <c r="B4913" s="11"/>
      <c r="C4913" s="11"/>
      <c r="D4913" s="11"/>
      <c r="E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</row>
    <row r="4914" spans="1:19" x14ac:dyDescent="0.25">
      <c r="A4914" s="11"/>
      <c r="B4914" s="11"/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</row>
    <row r="4915" spans="1:19" x14ac:dyDescent="0.25">
      <c r="A4915" s="11"/>
      <c r="B4915" s="11"/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</row>
    <row r="4916" spans="1:19" x14ac:dyDescent="0.25">
      <c r="A4916" s="11"/>
      <c r="B4916" s="11"/>
      <c r="C4916" s="11"/>
      <c r="D4916" s="11"/>
      <c r="E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</row>
    <row r="4917" spans="1:19" x14ac:dyDescent="0.25">
      <c r="A4917" s="11"/>
      <c r="B4917" s="11"/>
      <c r="C4917" s="11"/>
      <c r="D4917" s="11"/>
      <c r="E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</row>
    <row r="4918" spans="1:19" x14ac:dyDescent="0.25">
      <c r="A4918" s="11"/>
      <c r="B4918" s="11"/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</row>
    <row r="4919" spans="1:19" x14ac:dyDescent="0.25">
      <c r="A4919" s="11"/>
      <c r="B4919" s="11"/>
      <c r="C4919" s="11"/>
      <c r="D4919" s="11"/>
      <c r="E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</row>
    <row r="4920" spans="1:19" x14ac:dyDescent="0.25">
      <c r="A4920" s="11"/>
      <c r="B4920" s="11"/>
      <c r="C4920" s="11"/>
      <c r="D4920" s="11"/>
      <c r="E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</row>
    <row r="4921" spans="1:19" x14ac:dyDescent="0.25">
      <c r="A4921" s="11"/>
      <c r="B4921" s="11"/>
      <c r="C4921" s="11"/>
      <c r="D4921" s="11"/>
      <c r="E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</row>
    <row r="4922" spans="1:19" x14ac:dyDescent="0.25">
      <c r="A4922" s="11"/>
      <c r="B4922" s="11"/>
      <c r="C4922" s="11"/>
      <c r="D4922" s="11"/>
      <c r="E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</row>
    <row r="4923" spans="1:19" x14ac:dyDescent="0.25">
      <c r="A4923" s="11"/>
      <c r="B4923" s="11"/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</row>
    <row r="4924" spans="1:19" x14ac:dyDescent="0.25">
      <c r="A4924" s="11"/>
      <c r="B4924" s="11"/>
      <c r="C4924" s="11"/>
      <c r="D4924" s="11"/>
      <c r="E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</row>
    <row r="4925" spans="1:19" x14ac:dyDescent="0.25">
      <c r="A4925" s="11"/>
      <c r="B4925" s="11"/>
      <c r="C4925" s="11"/>
      <c r="D4925" s="11"/>
      <c r="E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</row>
    <row r="4926" spans="1:19" x14ac:dyDescent="0.25">
      <c r="A4926" s="11"/>
      <c r="B4926" s="11"/>
      <c r="C4926" s="11"/>
      <c r="D4926" s="11"/>
      <c r="E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</row>
    <row r="4927" spans="1:19" x14ac:dyDescent="0.25">
      <c r="A4927" s="11"/>
      <c r="B4927" s="11"/>
      <c r="C4927" s="11"/>
      <c r="D4927" s="11"/>
      <c r="E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</row>
    <row r="4928" spans="1:19" x14ac:dyDescent="0.25">
      <c r="A4928" s="11"/>
      <c r="B4928" s="11"/>
      <c r="C4928" s="11"/>
      <c r="D4928" s="11"/>
      <c r="E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</row>
    <row r="4929" spans="1:19" x14ac:dyDescent="0.25">
      <c r="A4929" s="11"/>
      <c r="B4929" s="11"/>
      <c r="C4929" s="11"/>
      <c r="D4929" s="11"/>
      <c r="E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</row>
    <row r="4930" spans="1:19" x14ac:dyDescent="0.25">
      <c r="A4930" s="11"/>
      <c r="B4930" s="11"/>
      <c r="C4930" s="11"/>
      <c r="D4930" s="11"/>
      <c r="E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</row>
    <row r="4931" spans="1:19" x14ac:dyDescent="0.25">
      <c r="A4931" s="11"/>
      <c r="B4931" s="11"/>
      <c r="C4931" s="11"/>
      <c r="D4931" s="11"/>
      <c r="E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</row>
    <row r="4932" spans="1:19" x14ac:dyDescent="0.25">
      <c r="A4932" s="11"/>
      <c r="B4932" s="11"/>
      <c r="C4932" s="11"/>
      <c r="D4932" s="11"/>
      <c r="E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</row>
    <row r="4933" spans="1:19" x14ac:dyDescent="0.25">
      <c r="A4933" s="11"/>
      <c r="B4933" s="11"/>
      <c r="C4933" s="11"/>
      <c r="D4933" s="11"/>
      <c r="E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</row>
    <row r="4934" spans="1:19" x14ac:dyDescent="0.25">
      <c r="A4934" s="11"/>
      <c r="B4934" s="11"/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</row>
    <row r="4935" spans="1:19" x14ac:dyDescent="0.25">
      <c r="A4935" s="11"/>
      <c r="B4935" s="11"/>
      <c r="C4935" s="11"/>
      <c r="D4935" s="11"/>
      <c r="E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</row>
    <row r="4936" spans="1:19" x14ac:dyDescent="0.25">
      <c r="A4936" s="11"/>
      <c r="B4936" s="11"/>
      <c r="C4936" s="11"/>
      <c r="D4936" s="11"/>
      <c r="E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</row>
    <row r="4937" spans="1:19" x14ac:dyDescent="0.25">
      <c r="A4937" s="11"/>
      <c r="B4937" s="11"/>
      <c r="C4937" s="11"/>
      <c r="D4937" s="11"/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</row>
    <row r="4938" spans="1:19" x14ac:dyDescent="0.25">
      <c r="A4938" s="11"/>
      <c r="B4938" s="11"/>
      <c r="C4938" s="11"/>
      <c r="D4938" s="11"/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</row>
    <row r="4939" spans="1:19" x14ac:dyDescent="0.25">
      <c r="A4939" s="11"/>
      <c r="B4939" s="11"/>
      <c r="C4939" s="11"/>
      <c r="D4939" s="11"/>
      <c r="E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</row>
    <row r="4940" spans="1:19" x14ac:dyDescent="0.25">
      <c r="A4940" s="11"/>
      <c r="B4940" s="11"/>
      <c r="C4940" s="11"/>
      <c r="D4940" s="11"/>
      <c r="E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</row>
    <row r="4941" spans="1:19" x14ac:dyDescent="0.25">
      <c r="A4941" s="11"/>
      <c r="B4941" s="11"/>
      <c r="C4941" s="11"/>
      <c r="D4941" s="11"/>
      <c r="E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</row>
    <row r="4942" spans="1:19" x14ac:dyDescent="0.25">
      <c r="A4942" s="11"/>
      <c r="B4942" s="11"/>
      <c r="C4942" s="11"/>
      <c r="D4942" s="11"/>
      <c r="E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</row>
    <row r="4943" spans="1:19" x14ac:dyDescent="0.25">
      <c r="A4943" s="11"/>
      <c r="B4943" s="11"/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</row>
    <row r="4944" spans="1:19" x14ac:dyDescent="0.25">
      <c r="A4944" s="11"/>
      <c r="B4944" s="11"/>
      <c r="C4944" s="11"/>
      <c r="D4944" s="11"/>
      <c r="E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</row>
    <row r="4945" spans="1:19" x14ac:dyDescent="0.25">
      <c r="A4945" s="11"/>
      <c r="B4945" s="11"/>
      <c r="C4945" s="11"/>
      <c r="D4945" s="11"/>
      <c r="E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</row>
    <row r="4946" spans="1:19" x14ac:dyDescent="0.25">
      <c r="A4946" s="11"/>
      <c r="B4946" s="11"/>
      <c r="C4946" s="11"/>
      <c r="D4946" s="11"/>
      <c r="E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</row>
    <row r="4947" spans="1:19" x14ac:dyDescent="0.25">
      <c r="A4947" s="11"/>
      <c r="B4947" s="11"/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</row>
    <row r="4948" spans="1:19" x14ac:dyDescent="0.25">
      <c r="A4948" s="11"/>
      <c r="B4948" s="11"/>
      <c r="C4948" s="11"/>
      <c r="D4948" s="11"/>
      <c r="E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</row>
    <row r="4949" spans="1:19" x14ac:dyDescent="0.25">
      <c r="A4949" s="11"/>
      <c r="B4949" s="11"/>
      <c r="C4949" s="11"/>
      <c r="D4949" s="11"/>
      <c r="E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</row>
    <row r="4950" spans="1:19" x14ac:dyDescent="0.25">
      <c r="A4950" s="11"/>
      <c r="B4950" s="11"/>
      <c r="C4950" s="11"/>
      <c r="D4950" s="11"/>
      <c r="E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</row>
    <row r="4951" spans="1:19" x14ac:dyDescent="0.25">
      <c r="A4951" s="11"/>
      <c r="B4951" s="11"/>
      <c r="C4951" s="11"/>
      <c r="D4951" s="11"/>
      <c r="E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</row>
    <row r="4952" spans="1:19" x14ac:dyDescent="0.25">
      <c r="A4952" s="11"/>
      <c r="B4952" s="11"/>
      <c r="C4952" s="11"/>
      <c r="D4952" s="11"/>
      <c r="E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</row>
    <row r="4953" spans="1:19" x14ac:dyDescent="0.25">
      <c r="A4953" s="11"/>
      <c r="B4953" s="11"/>
      <c r="C4953" s="11"/>
      <c r="D4953" s="11"/>
      <c r="E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</row>
    <row r="4954" spans="1:19" x14ac:dyDescent="0.25">
      <c r="A4954" s="11"/>
      <c r="B4954" s="11"/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</row>
    <row r="4955" spans="1:19" x14ac:dyDescent="0.25">
      <c r="A4955" s="11"/>
      <c r="B4955" s="11"/>
      <c r="C4955" s="11"/>
      <c r="D4955" s="11"/>
      <c r="E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</row>
    <row r="4956" spans="1:19" x14ac:dyDescent="0.25">
      <c r="A4956" s="11"/>
      <c r="B4956" s="11"/>
      <c r="C4956" s="11"/>
      <c r="D4956" s="11"/>
      <c r="E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</row>
    <row r="4957" spans="1:19" x14ac:dyDescent="0.25">
      <c r="A4957" s="11"/>
      <c r="B4957" s="11"/>
      <c r="C4957" s="11"/>
      <c r="D4957" s="11"/>
      <c r="E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</row>
    <row r="4958" spans="1:19" x14ac:dyDescent="0.25">
      <c r="A4958" s="11"/>
      <c r="B4958" s="11"/>
      <c r="C4958" s="11"/>
      <c r="D4958" s="11"/>
      <c r="E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</row>
    <row r="4959" spans="1:19" x14ac:dyDescent="0.25">
      <c r="A4959" s="11"/>
      <c r="B4959" s="11"/>
      <c r="C4959" s="11"/>
      <c r="D4959" s="11"/>
      <c r="E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</row>
    <row r="4960" spans="1:19" x14ac:dyDescent="0.25">
      <c r="A4960" s="11"/>
      <c r="B4960" s="11"/>
      <c r="C4960" s="11"/>
      <c r="D4960" s="11"/>
      <c r="E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</row>
    <row r="4961" spans="1:19" x14ac:dyDescent="0.25">
      <c r="A4961" s="11"/>
      <c r="B4961" s="11"/>
      <c r="C4961" s="11"/>
      <c r="D4961" s="11"/>
      <c r="E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</row>
    <row r="4962" spans="1:19" x14ac:dyDescent="0.25">
      <c r="A4962" s="11"/>
      <c r="B4962" s="11"/>
      <c r="C4962" s="11"/>
      <c r="D4962" s="11"/>
      <c r="E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</row>
    <row r="4963" spans="1:19" x14ac:dyDescent="0.25">
      <c r="A4963" s="11"/>
      <c r="B4963" s="11"/>
      <c r="C4963" s="11"/>
      <c r="D4963" s="11"/>
      <c r="E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</row>
    <row r="4964" spans="1:19" x14ac:dyDescent="0.25">
      <c r="A4964" s="11"/>
      <c r="B4964" s="11"/>
      <c r="C4964" s="11"/>
      <c r="D4964" s="11"/>
      <c r="E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</row>
    <row r="4965" spans="1:19" x14ac:dyDescent="0.25">
      <c r="A4965" s="11"/>
      <c r="B4965" s="11"/>
      <c r="C4965" s="11"/>
      <c r="D4965" s="11"/>
      <c r="E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</row>
    <row r="4966" spans="1:19" x14ac:dyDescent="0.25">
      <c r="A4966" s="11"/>
      <c r="B4966" s="11"/>
      <c r="C4966" s="11"/>
      <c r="D4966" s="11"/>
      <c r="E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</row>
    <row r="4967" spans="1:19" x14ac:dyDescent="0.25">
      <c r="A4967" s="11"/>
      <c r="B4967" s="11"/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</row>
    <row r="4968" spans="1:19" x14ac:dyDescent="0.25">
      <c r="A4968" s="11"/>
      <c r="B4968" s="11"/>
      <c r="C4968" s="11"/>
      <c r="D4968" s="11"/>
      <c r="E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</row>
    <row r="4969" spans="1:19" x14ac:dyDescent="0.25">
      <c r="A4969" s="11"/>
      <c r="B4969" s="11"/>
      <c r="C4969" s="11"/>
      <c r="D4969" s="11"/>
      <c r="E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</row>
    <row r="4970" spans="1:19" x14ac:dyDescent="0.25">
      <c r="A4970" s="11"/>
      <c r="B4970" s="11"/>
      <c r="C4970" s="11"/>
      <c r="D4970" s="11"/>
      <c r="E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</row>
    <row r="4971" spans="1:19" x14ac:dyDescent="0.25">
      <c r="A4971" s="11"/>
      <c r="B4971" s="11"/>
      <c r="C4971" s="11"/>
      <c r="D4971" s="11"/>
      <c r="E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</row>
    <row r="4972" spans="1:19" x14ac:dyDescent="0.25">
      <c r="A4972" s="11"/>
      <c r="B4972" s="11"/>
      <c r="C4972" s="11"/>
      <c r="D4972" s="11"/>
      <c r="E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</row>
    <row r="4973" spans="1:19" x14ac:dyDescent="0.25">
      <c r="A4973" s="11"/>
      <c r="B4973" s="11"/>
      <c r="C4973" s="11"/>
      <c r="D4973" s="11"/>
      <c r="E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</row>
    <row r="4974" spans="1:19" x14ac:dyDescent="0.25">
      <c r="A4974" s="11"/>
      <c r="B4974" s="11"/>
      <c r="C4974" s="11"/>
      <c r="D4974" s="11"/>
      <c r="E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</row>
    <row r="4975" spans="1:19" x14ac:dyDescent="0.25">
      <c r="A4975" s="11"/>
      <c r="B4975" s="11"/>
      <c r="C4975" s="11"/>
      <c r="D4975" s="11"/>
      <c r="E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</row>
    <row r="4976" spans="1:19" x14ac:dyDescent="0.25">
      <c r="A4976" s="11"/>
      <c r="B4976" s="11"/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</row>
    <row r="4977" spans="1:19" x14ac:dyDescent="0.25">
      <c r="A4977" s="11"/>
      <c r="B4977" s="11"/>
      <c r="C4977" s="11"/>
      <c r="D4977" s="11"/>
      <c r="E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</row>
    <row r="4978" spans="1:19" x14ac:dyDescent="0.25">
      <c r="A4978" s="11"/>
      <c r="B4978" s="11"/>
      <c r="C4978" s="11"/>
      <c r="D4978" s="11"/>
      <c r="E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</row>
    <row r="4979" spans="1:19" x14ac:dyDescent="0.25">
      <c r="A4979" s="11"/>
      <c r="B4979" s="11"/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</row>
    <row r="4980" spans="1:19" x14ac:dyDescent="0.25">
      <c r="A4980" s="11"/>
      <c r="B4980" s="11"/>
      <c r="C4980" s="11"/>
      <c r="D4980" s="11"/>
      <c r="E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</row>
    <row r="4981" spans="1:19" x14ac:dyDescent="0.25">
      <c r="A4981" s="11"/>
      <c r="B4981" s="11"/>
      <c r="C4981" s="11"/>
      <c r="D4981" s="11"/>
      <c r="E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</row>
    <row r="4982" spans="1:19" x14ac:dyDescent="0.25">
      <c r="A4982" s="11"/>
      <c r="B4982" s="11"/>
      <c r="C4982" s="11"/>
      <c r="D4982" s="11"/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</row>
    <row r="4983" spans="1:19" x14ac:dyDescent="0.25">
      <c r="A4983" s="11"/>
      <c r="B4983" s="11"/>
      <c r="C4983" s="11"/>
      <c r="D4983" s="11"/>
      <c r="E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</row>
    <row r="4984" spans="1:19" x14ac:dyDescent="0.25">
      <c r="A4984" s="11"/>
      <c r="B4984" s="11"/>
      <c r="C4984" s="11"/>
      <c r="D4984" s="11"/>
      <c r="E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</row>
    <row r="4985" spans="1:19" x14ac:dyDescent="0.25">
      <c r="A4985" s="11"/>
      <c r="B4985" s="11"/>
      <c r="C4985" s="11"/>
      <c r="D4985" s="11"/>
      <c r="E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</row>
    <row r="4986" spans="1:19" x14ac:dyDescent="0.25">
      <c r="A4986" s="11"/>
      <c r="B4986" s="11"/>
      <c r="C4986" s="11"/>
      <c r="D4986" s="11"/>
      <c r="E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</row>
    <row r="4987" spans="1:19" x14ac:dyDescent="0.25">
      <c r="A4987" s="11"/>
      <c r="B4987" s="11"/>
      <c r="C4987" s="11"/>
      <c r="D4987" s="11"/>
      <c r="E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</row>
    <row r="4988" spans="1:19" x14ac:dyDescent="0.25">
      <c r="A4988" s="11"/>
      <c r="B4988" s="11"/>
      <c r="C4988" s="11"/>
      <c r="D4988" s="11"/>
      <c r="E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</row>
    <row r="4989" spans="1:19" x14ac:dyDescent="0.25">
      <c r="A4989" s="11"/>
      <c r="B4989" s="11"/>
      <c r="C4989" s="11"/>
      <c r="D4989" s="11"/>
      <c r="E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</row>
    <row r="4990" spans="1:19" x14ac:dyDescent="0.25">
      <c r="A4990" s="11"/>
      <c r="B4990" s="11"/>
      <c r="C4990" s="11"/>
      <c r="D4990" s="11"/>
      <c r="E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</row>
    <row r="4991" spans="1:19" x14ac:dyDescent="0.25">
      <c r="A4991" s="11"/>
      <c r="B4991" s="11"/>
      <c r="C4991" s="11"/>
      <c r="D4991" s="11"/>
      <c r="E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</row>
    <row r="4992" spans="1:19" x14ac:dyDescent="0.25">
      <c r="A4992" s="11"/>
      <c r="B4992" s="11"/>
      <c r="C4992" s="11"/>
      <c r="D4992" s="11"/>
      <c r="E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</row>
    <row r="4993" spans="1:19" x14ac:dyDescent="0.25">
      <c r="A4993" s="11"/>
      <c r="B4993" s="11"/>
      <c r="C4993" s="11"/>
      <c r="D4993" s="11"/>
      <c r="E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</row>
    <row r="4994" spans="1:19" x14ac:dyDescent="0.25">
      <c r="A4994" s="11"/>
      <c r="B4994" s="11"/>
      <c r="C4994" s="11"/>
      <c r="D4994" s="11"/>
      <c r="E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</row>
    <row r="4995" spans="1:19" x14ac:dyDescent="0.25">
      <c r="A4995" s="11"/>
      <c r="B4995" s="11"/>
      <c r="C4995" s="11"/>
      <c r="D4995" s="11"/>
      <c r="E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</row>
    <row r="4996" spans="1:19" x14ac:dyDescent="0.25">
      <c r="A4996" s="11"/>
      <c r="B4996" s="11"/>
      <c r="C4996" s="11"/>
      <c r="D4996" s="11"/>
      <c r="E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</row>
    <row r="4997" spans="1:19" x14ac:dyDescent="0.25">
      <c r="A4997" s="11"/>
      <c r="B4997" s="11"/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</row>
    <row r="4998" spans="1:19" x14ac:dyDescent="0.25">
      <c r="A4998" s="11"/>
      <c r="B4998" s="11"/>
      <c r="C4998" s="11"/>
      <c r="D4998" s="11"/>
      <c r="E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</row>
    <row r="4999" spans="1:19" x14ac:dyDescent="0.25">
      <c r="A4999" s="11"/>
      <c r="B4999" s="11"/>
      <c r="C4999" s="11"/>
      <c r="D4999" s="11"/>
      <c r="E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</row>
    <row r="5000" spans="1:19" x14ac:dyDescent="0.25">
      <c r="A5000" s="11"/>
      <c r="B5000" s="11"/>
      <c r="C5000" s="11"/>
      <c r="D5000" s="11"/>
      <c r="E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</row>
    <row r="5001" spans="1:19" x14ac:dyDescent="0.25">
      <c r="A5001" s="11"/>
      <c r="B5001" s="11"/>
      <c r="C5001" s="11"/>
      <c r="D5001" s="11"/>
      <c r="E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</row>
    <row r="5002" spans="1:19" x14ac:dyDescent="0.25">
      <c r="A5002" s="11"/>
      <c r="B5002" s="11"/>
      <c r="C5002" s="11"/>
      <c r="D5002" s="11"/>
      <c r="E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</row>
    <row r="5003" spans="1:19" x14ac:dyDescent="0.25">
      <c r="A5003" s="11"/>
      <c r="B5003" s="11"/>
      <c r="C5003" s="11"/>
      <c r="D5003" s="11"/>
      <c r="E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</row>
    <row r="5004" spans="1:19" x14ac:dyDescent="0.25">
      <c r="A5004" s="11"/>
      <c r="B5004" s="11"/>
      <c r="C5004" s="11"/>
      <c r="D5004" s="11"/>
      <c r="E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</row>
    <row r="5005" spans="1:19" x14ac:dyDescent="0.25">
      <c r="A5005" s="11"/>
      <c r="B5005" s="11"/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</row>
    <row r="5006" spans="1:19" x14ac:dyDescent="0.25">
      <c r="A5006" s="11"/>
      <c r="B5006" s="11"/>
      <c r="C5006" s="11"/>
      <c r="D5006" s="11"/>
      <c r="E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</row>
    <row r="5007" spans="1:19" x14ac:dyDescent="0.25">
      <c r="A5007" s="11"/>
      <c r="B5007" s="11"/>
      <c r="C5007" s="11"/>
      <c r="D5007" s="11"/>
      <c r="E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</row>
    <row r="5008" spans="1:19" x14ac:dyDescent="0.25">
      <c r="A5008" s="11"/>
      <c r="B5008" s="11"/>
      <c r="C5008" s="11"/>
      <c r="D5008" s="11"/>
      <c r="E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</row>
    <row r="5009" spans="1:19" x14ac:dyDescent="0.25">
      <c r="A5009" s="11"/>
      <c r="B5009" s="11"/>
      <c r="C5009" s="11"/>
      <c r="D5009" s="11"/>
      <c r="E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</row>
    <row r="5010" spans="1:19" x14ac:dyDescent="0.25">
      <c r="A5010" s="11"/>
      <c r="B5010" s="11"/>
      <c r="C5010" s="11"/>
      <c r="D5010" s="11"/>
      <c r="E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</row>
    <row r="5011" spans="1:19" x14ac:dyDescent="0.25">
      <c r="A5011" s="11"/>
      <c r="B5011" s="11"/>
      <c r="C5011" s="11"/>
      <c r="D5011" s="11"/>
      <c r="E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</row>
    <row r="5012" spans="1:19" x14ac:dyDescent="0.25">
      <c r="A5012" s="11"/>
      <c r="B5012" s="11"/>
      <c r="C5012" s="11"/>
      <c r="D5012" s="11"/>
      <c r="E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</row>
    <row r="5013" spans="1:19" x14ac:dyDescent="0.25">
      <c r="A5013" s="11"/>
      <c r="B5013" s="11"/>
      <c r="C5013" s="11"/>
      <c r="D5013" s="11"/>
      <c r="E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</row>
    <row r="5014" spans="1:19" x14ac:dyDescent="0.25">
      <c r="A5014" s="11"/>
      <c r="B5014" s="11"/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</row>
    <row r="5015" spans="1:19" x14ac:dyDescent="0.25">
      <c r="A5015" s="11"/>
      <c r="B5015" s="11"/>
      <c r="C5015" s="11"/>
      <c r="D5015" s="11"/>
      <c r="E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</row>
    <row r="5016" spans="1:19" x14ac:dyDescent="0.25">
      <c r="A5016" s="11"/>
      <c r="B5016" s="11"/>
      <c r="C5016" s="11"/>
      <c r="D5016" s="11"/>
      <c r="E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</row>
    <row r="5017" spans="1:19" x14ac:dyDescent="0.25">
      <c r="A5017" s="11"/>
      <c r="B5017" s="11"/>
      <c r="C5017" s="11"/>
      <c r="D5017" s="11"/>
      <c r="E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</row>
    <row r="5018" spans="1:19" x14ac:dyDescent="0.25">
      <c r="A5018" s="11"/>
      <c r="B5018" s="11"/>
      <c r="C5018" s="11"/>
      <c r="D5018" s="11"/>
      <c r="E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</row>
    <row r="5019" spans="1:19" x14ac:dyDescent="0.25">
      <c r="A5019" s="11"/>
      <c r="B5019" s="11"/>
      <c r="C5019" s="11"/>
      <c r="D5019" s="11"/>
      <c r="E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</row>
    <row r="5020" spans="1:19" x14ac:dyDescent="0.25">
      <c r="A5020" s="11"/>
      <c r="B5020" s="11"/>
      <c r="C5020" s="11"/>
      <c r="D5020" s="11"/>
      <c r="E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</row>
    <row r="5021" spans="1:19" x14ac:dyDescent="0.25">
      <c r="A5021" s="11"/>
      <c r="B5021" s="11"/>
      <c r="C5021" s="11"/>
      <c r="D5021" s="11"/>
      <c r="E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</row>
    <row r="5022" spans="1:19" x14ac:dyDescent="0.25">
      <c r="A5022" s="11"/>
      <c r="B5022" s="11"/>
      <c r="C5022" s="11"/>
      <c r="D5022" s="11"/>
      <c r="E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</row>
    <row r="5023" spans="1:19" x14ac:dyDescent="0.25">
      <c r="A5023" s="11"/>
      <c r="B5023" s="11"/>
      <c r="C5023" s="11"/>
      <c r="D5023" s="11"/>
      <c r="E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</row>
    <row r="5024" spans="1:19" x14ac:dyDescent="0.25">
      <c r="A5024" s="11"/>
      <c r="B5024" s="11"/>
      <c r="C5024" s="11"/>
      <c r="D5024" s="11"/>
      <c r="E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</row>
    <row r="5025" spans="1:19" x14ac:dyDescent="0.25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</row>
    <row r="5026" spans="1:19" x14ac:dyDescent="0.25">
      <c r="A5026" s="11"/>
      <c r="B5026" s="11"/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</row>
    <row r="5027" spans="1:19" x14ac:dyDescent="0.25">
      <c r="A5027" s="11"/>
      <c r="B5027" s="11"/>
      <c r="C5027" s="11"/>
      <c r="D5027" s="11"/>
      <c r="E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</row>
    <row r="5028" spans="1:19" x14ac:dyDescent="0.25">
      <c r="A5028" s="11"/>
      <c r="B5028" s="11"/>
      <c r="C5028" s="11"/>
      <c r="D5028" s="11"/>
      <c r="E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</row>
    <row r="5029" spans="1:19" x14ac:dyDescent="0.25">
      <c r="A5029" s="11"/>
      <c r="B5029" s="11"/>
      <c r="C5029" s="11"/>
      <c r="D5029" s="11"/>
      <c r="E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</row>
    <row r="5030" spans="1:19" x14ac:dyDescent="0.25">
      <c r="A5030" s="11"/>
      <c r="B5030" s="11"/>
      <c r="C5030" s="11"/>
      <c r="D5030" s="11"/>
      <c r="E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</row>
    <row r="5031" spans="1:19" x14ac:dyDescent="0.25">
      <c r="A5031" s="11"/>
      <c r="B5031" s="11"/>
      <c r="C5031" s="11"/>
      <c r="D5031" s="11"/>
      <c r="E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</row>
    <row r="5032" spans="1:19" x14ac:dyDescent="0.25">
      <c r="A5032" s="11"/>
      <c r="B5032" s="11"/>
      <c r="C5032" s="11"/>
      <c r="D5032" s="11"/>
      <c r="E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</row>
    <row r="5033" spans="1:19" x14ac:dyDescent="0.25">
      <c r="A5033" s="11"/>
      <c r="B5033" s="11"/>
      <c r="C5033" s="11"/>
      <c r="D5033" s="11"/>
      <c r="E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</row>
    <row r="5034" spans="1:19" x14ac:dyDescent="0.25">
      <c r="A5034" s="11"/>
      <c r="B5034" s="11"/>
      <c r="C5034" s="11"/>
      <c r="D5034" s="11"/>
      <c r="E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</row>
    <row r="5035" spans="1:19" x14ac:dyDescent="0.25">
      <c r="A5035" s="11"/>
      <c r="B5035" s="11"/>
      <c r="C5035" s="11"/>
      <c r="D5035" s="11"/>
      <c r="E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</row>
    <row r="5036" spans="1:19" x14ac:dyDescent="0.25">
      <c r="A5036" s="11"/>
      <c r="B5036" s="11"/>
      <c r="C5036" s="11"/>
      <c r="D5036" s="11"/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</row>
    <row r="5037" spans="1:19" x14ac:dyDescent="0.25">
      <c r="A5037" s="11"/>
      <c r="B5037" s="11"/>
      <c r="C5037" s="11"/>
      <c r="D5037" s="11"/>
      <c r="E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</row>
    <row r="5038" spans="1:19" x14ac:dyDescent="0.25">
      <c r="A5038" s="11"/>
      <c r="B5038" s="11"/>
      <c r="C5038" s="11"/>
      <c r="D5038" s="11"/>
      <c r="E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</row>
    <row r="5039" spans="1:19" x14ac:dyDescent="0.25">
      <c r="A5039" s="11"/>
      <c r="B5039" s="11"/>
      <c r="C5039" s="11"/>
      <c r="D5039" s="11"/>
      <c r="E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</row>
    <row r="5040" spans="1:19" x14ac:dyDescent="0.25">
      <c r="A5040" s="11"/>
      <c r="B5040" s="11"/>
      <c r="C5040" s="11"/>
      <c r="D5040" s="11"/>
      <c r="E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</row>
    <row r="5041" spans="1:19" x14ac:dyDescent="0.25">
      <c r="A5041" s="11"/>
      <c r="B5041" s="11"/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</row>
    <row r="5042" spans="1:19" x14ac:dyDescent="0.25">
      <c r="A5042" s="11"/>
      <c r="B5042" s="11"/>
      <c r="C5042" s="11"/>
      <c r="D5042" s="11"/>
      <c r="E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</row>
    <row r="5043" spans="1:19" x14ac:dyDescent="0.25">
      <c r="A5043" s="11"/>
      <c r="B5043" s="11"/>
      <c r="C5043" s="11"/>
      <c r="D5043" s="11"/>
      <c r="E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</row>
    <row r="5044" spans="1:19" x14ac:dyDescent="0.25">
      <c r="A5044" s="11"/>
      <c r="B5044" s="11"/>
      <c r="C5044" s="11"/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</row>
    <row r="5045" spans="1:19" x14ac:dyDescent="0.25">
      <c r="A5045" s="11"/>
      <c r="B5045" s="11"/>
      <c r="C5045" s="11"/>
      <c r="D5045" s="11"/>
      <c r="E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</row>
    <row r="5046" spans="1:19" x14ac:dyDescent="0.25">
      <c r="A5046" s="11"/>
      <c r="B5046" s="11"/>
      <c r="C5046" s="11"/>
      <c r="D5046" s="11"/>
      <c r="E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</row>
    <row r="5047" spans="1:19" x14ac:dyDescent="0.25">
      <c r="A5047" s="11"/>
      <c r="B5047" s="11"/>
      <c r="C5047" s="11"/>
      <c r="D5047" s="11"/>
      <c r="E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</row>
    <row r="5048" spans="1:19" x14ac:dyDescent="0.25">
      <c r="A5048" s="11"/>
      <c r="B5048" s="11"/>
      <c r="C5048" s="11"/>
      <c r="D5048" s="11"/>
      <c r="E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</row>
    <row r="5049" spans="1:19" x14ac:dyDescent="0.25">
      <c r="A5049" s="11"/>
      <c r="B5049" s="11"/>
      <c r="C5049" s="11"/>
      <c r="D5049" s="11"/>
      <c r="E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</row>
    <row r="5050" spans="1:19" x14ac:dyDescent="0.25">
      <c r="A5050" s="11"/>
      <c r="B5050" s="11"/>
      <c r="C5050" s="11"/>
      <c r="D5050" s="11"/>
      <c r="E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</row>
    <row r="5051" spans="1:19" x14ac:dyDescent="0.25">
      <c r="A5051" s="11"/>
      <c r="B5051" s="11"/>
      <c r="C5051" s="11"/>
      <c r="D5051" s="11"/>
      <c r="E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</row>
    <row r="5052" spans="1:19" x14ac:dyDescent="0.25">
      <c r="A5052" s="11"/>
      <c r="B5052" s="11"/>
      <c r="C5052" s="11"/>
      <c r="D5052" s="11"/>
      <c r="E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</row>
    <row r="5053" spans="1:19" x14ac:dyDescent="0.25">
      <c r="A5053" s="11"/>
      <c r="B5053" s="11"/>
      <c r="C5053" s="11"/>
      <c r="D5053" s="11"/>
      <c r="E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</row>
    <row r="5054" spans="1:19" x14ac:dyDescent="0.25">
      <c r="A5054" s="11"/>
      <c r="B5054" s="11"/>
      <c r="C5054" s="11"/>
      <c r="D5054" s="11"/>
      <c r="E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</row>
    <row r="5055" spans="1:19" x14ac:dyDescent="0.25">
      <c r="A5055" s="11"/>
      <c r="B5055" s="11"/>
      <c r="C5055" s="11"/>
      <c r="D5055" s="11"/>
      <c r="E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</row>
    <row r="5056" spans="1:19" x14ac:dyDescent="0.25">
      <c r="A5056" s="11"/>
      <c r="B5056" s="11"/>
      <c r="C5056" s="11"/>
      <c r="D5056" s="11"/>
      <c r="E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</row>
    <row r="5057" spans="1:19" x14ac:dyDescent="0.25">
      <c r="A5057" s="11"/>
      <c r="B5057" s="11"/>
      <c r="C5057" s="11"/>
      <c r="D5057" s="11"/>
      <c r="E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</row>
    <row r="5058" spans="1:19" x14ac:dyDescent="0.25">
      <c r="A5058" s="11"/>
      <c r="B5058" s="11"/>
      <c r="C5058" s="11"/>
      <c r="D5058" s="11"/>
      <c r="E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</row>
    <row r="5059" spans="1:19" x14ac:dyDescent="0.25">
      <c r="A5059" s="11"/>
      <c r="B5059" s="11"/>
      <c r="C5059" s="11"/>
      <c r="D5059" s="11"/>
      <c r="E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</row>
    <row r="5060" spans="1:19" x14ac:dyDescent="0.25">
      <c r="A5060" s="11"/>
      <c r="B5060" s="11"/>
      <c r="C5060" s="11"/>
      <c r="D5060" s="11"/>
      <c r="E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</row>
    <row r="5061" spans="1:19" x14ac:dyDescent="0.25">
      <c r="A5061" s="11"/>
      <c r="B5061" s="11"/>
      <c r="C5061" s="11"/>
      <c r="D5061" s="11"/>
      <c r="E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</row>
    <row r="5062" spans="1:19" x14ac:dyDescent="0.25">
      <c r="A5062" s="11"/>
      <c r="B5062" s="11"/>
      <c r="C5062" s="11"/>
      <c r="D5062" s="11"/>
      <c r="E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</row>
    <row r="5063" spans="1:19" x14ac:dyDescent="0.25">
      <c r="A5063" s="11"/>
      <c r="B5063" s="11"/>
      <c r="C5063" s="11"/>
      <c r="D5063" s="11"/>
      <c r="E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</row>
    <row r="5064" spans="1:19" x14ac:dyDescent="0.25">
      <c r="A5064" s="11"/>
      <c r="B5064" s="11"/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</row>
    <row r="5065" spans="1:19" x14ac:dyDescent="0.25">
      <c r="A5065" s="11"/>
      <c r="B5065" s="11"/>
      <c r="C5065" s="11"/>
      <c r="D5065" s="11"/>
      <c r="E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</row>
    <row r="5066" spans="1:19" x14ac:dyDescent="0.25">
      <c r="A5066" s="11"/>
      <c r="B5066" s="11"/>
      <c r="C5066" s="11"/>
      <c r="D5066" s="11"/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</row>
    <row r="5067" spans="1:19" x14ac:dyDescent="0.25">
      <c r="A5067" s="11"/>
      <c r="B5067" s="11"/>
      <c r="C5067" s="11"/>
      <c r="D5067" s="11"/>
      <c r="E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</row>
    <row r="5068" spans="1:19" x14ac:dyDescent="0.25">
      <c r="A5068" s="11"/>
      <c r="B5068" s="11"/>
      <c r="C5068" s="11"/>
      <c r="D5068" s="11"/>
      <c r="E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</row>
    <row r="5069" spans="1:19" x14ac:dyDescent="0.25">
      <c r="A5069" s="11"/>
      <c r="B5069" s="11"/>
      <c r="C5069" s="11"/>
      <c r="D5069" s="11"/>
      <c r="E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</row>
    <row r="5070" spans="1:19" x14ac:dyDescent="0.25">
      <c r="A5070" s="11"/>
      <c r="B5070" s="11"/>
      <c r="C5070" s="11"/>
      <c r="D5070" s="11"/>
      <c r="E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</row>
    <row r="5071" spans="1:19" x14ac:dyDescent="0.25">
      <c r="A5071" s="11"/>
      <c r="B5071" s="11"/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</row>
    <row r="5072" spans="1:19" x14ac:dyDescent="0.25">
      <c r="A5072" s="11"/>
      <c r="B5072" s="11"/>
      <c r="C5072" s="11"/>
      <c r="D5072" s="11"/>
      <c r="E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</row>
    <row r="5073" spans="1:19" x14ac:dyDescent="0.25">
      <c r="A5073" s="11"/>
      <c r="B5073" s="11"/>
      <c r="C5073" s="11"/>
      <c r="D5073" s="11"/>
      <c r="E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</row>
    <row r="5074" spans="1:19" x14ac:dyDescent="0.25">
      <c r="A5074" s="11"/>
      <c r="B5074" s="11"/>
      <c r="C5074" s="11"/>
      <c r="D5074" s="11"/>
      <c r="E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</row>
    <row r="5075" spans="1:19" x14ac:dyDescent="0.25">
      <c r="A5075" s="11"/>
      <c r="B5075" s="11"/>
      <c r="C5075" s="11"/>
      <c r="D5075" s="11"/>
      <c r="E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</row>
    <row r="5076" spans="1:19" x14ac:dyDescent="0.25">
      <c r="A5076" s="11"/>
      <c r="B5076" s="11"/>
      <c r="C5076" s="11"/>
      <c r="D5076" s="11"/>
      <c r="E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</row>
    <row r="5077" spans="1:19" x14ac:dyDescent="0.25">
      <c r="A5077" s="11"/>
      <c r="B5077" s="11"/>
      <c r="C5077" s="11"/>
      <c r="D5077" s="11"/>
      <c r="E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</row>
    <row r="5078" spans="1:19" x14ac:dyDescent="0.25">
      <c r="A5078" s="11"/>
      <c r="B5078" s="11"/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</row>
    <row r="5079" spans="1:19" x14ac:dyDescent="0.25">
      <c r="A5079" s="11"/>
      <c r="B5079" s="11"/>
      <c r="C5079" s="11"/>
      <c r="D5079" s="11"/>
      <c r="E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</row>
    <row r="5080" spans="1:19" x14ac:dyDescent="0.25">
      <c r="A5080" s="11"/>
      <c r="B5080" s="11"/>
      <c r="C5080" s="11"/>
      <c r="D5080" s="11"/>
      <c r="E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</row>
    <row r="5081" spans="1:19" x14ac:dyDescent="0.25">
      <c r="A5081" s="11"/>
      <c r="B5081" s="11"/>
      <c r="C5081" s="11"/>
      <c r="D5081" s="11"/>
      <c r="E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</row>
    <row r="5082" spans="1:19" x14ac:dyDescent="0.25">
      <c r="A5082" s="11"/>
      <c r="B5082" s="11"/>
      <c r="C5082" s="11"/>
      <c r="D5082" s="11"/>
      <c r="E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</row>
    <row r="5083" spans="1:19" x14ac:dyDescent="0.25">
      <c r="A5083" s="11"/>
      <c r="B5083" s="11"/>
      <c r="C5083" s="11"/>
      <c r="D5083" s="11"/>
      <c r="E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</row>
    <row r="5084" spans="1:19" x14ac:dyDescent="0.25">
      <c r="A5084" s="11"/>
      <c r="B5084" s="11"/>
      <c r="C5084" s="11"/>
      <c r="D5084" s="11"/>
      <c r="E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</row>
    <row r="5085" spans="1:19" x14ac:dyDescent="0.25">
      <c r="A5085" s="11"/>
      <c r="B5085" s="11"/>
      <c r="C5085" s="11"/>
      <c r="D5085" s="11"/>
      <c r="E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</row>
    <row r="5086" spans="1:19" x14ac:dyDescent="0.25">
      <c r="A5086" s="11"/>
      <c r="B5086" s="11"/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</row>
    <row r="5087" spans="1:19" x14ac:dyDescent="0.25">
      <c r="A5087" s="11"/>
      <c r="B5087" s="11"/>
      <c r="C5087" s="11"/>
      <c r="D5087" s="11"/>
      <c r="E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</row>
    <row r="5088" spans="1:19" x14ac:dyDescent="0.25">
      <c r="A5088" s="11"/>
      <c r="B5088" s="11"/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</row>
    <row r="5089" spans="1:19" x14ac:dyDescent="0.25">
      <c r="A5089" s="11"/>
      <c r="B5089" s="11"/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</row>
    <row r="5090" spans="1:19" x14ac:dyDescent="0.25">
      <c r="A5090" s="11"/>
      <c r="B5090" s="11"/>
      <c r="C5090" s="11"/>
      <c r="D5090" s="11"/>
      <c r="E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</row>
    <row r="5091" spans="1:19" x14ac:dyDescent="0.25">
      <c r="A5091" s="11"/>
      <c r="B5091" s="11"/>
      <c r="C5091" s="11"/>
      <c r="D5091" s="11"/>
      <c r="E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</row>
    <row r="5092" spans="1:19" x14ac:dyDescent="0.25">
      <c r="A5092" s="11"/>
      <c r="B5092" s="11"/>
      <c r="C5092" s="11"/>
      <c r="D5092" s="11"/>
      <c r="E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</row>
    <row r="5093" spans="1:19" x14ac:dyDescent="0.25">
      <c r="A5093" s="11"/>
      <c r="B5093" s="11"/>
      <c r="C5093" s="11"/>
      <c r="D5093" s="11"/>
      <c r="E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</row>
    <row r="5094" spans="1:19" x14ac:dyDescent="0.25">
      <c r="A5094" s="11"/>
      <c r="B5094" s="11"/>
      <c r="C5094" s="11"/>
      <c r="D5094" s="11"/>
      <c r="E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</row>
    <row r="5095" spans="1:19" x14ac:dyDescent="0.25">
      <c r="A5095" s="11"/>
      <c r="B5095" s="11"/>
      <c r="C5095" s="11"/>
      <c r="D5095" s="11"/>
      <c r="E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</row>
    <row r="5096" spans="1:19" x14ac:dyDescent="0.25">
      <c r="A5096" s="11"/>
      <c r="B5096" s="11"/>
      <c r="C5096" s="11"/>
      <c r="D5096" s="11"/>
      <c r="E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</row>
    <row r="5097" spans="1:19" x14ac:dyDescent="0.25">
      <c r="A5097" s="11"/>
      <c r="B5097" s="11"/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</row>
    <row r="5098" spans="1:19" x14ac:dyDescent="0.25">
      <c r="A5098" s="11"/>
      <c r="B5098" s="11"/>
      <c r="C5098" s="11"/>
      <c r="D5098" s="11"/>
      <c r="E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</row>
    <row r="5099" spans="1:19" x14ac:dyDescent="0.25">
      <c r="A5099" s="11"/>
      <c r="B5099" s="11"/>
      <c r="C5099" s="11"/>
      <c r="D5099" s="11"/>
      <c r="E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</row>
    <row r="5100" spans="1:19" x14ac:dyDescent="0.25">
      <c r="A5100" s="11"/>
      <c r="B5100" s="11"/>
      <c r="C5100" s="11"/>
      <c r="D5100" s="11"/>
      <c r="E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</row>
    <row r="5101" spans="1:19" x14ac:dyDescent="0.25">
      <c r="A5101" s="11"/>
      <c r="B5101" s="11"/>
      <c r="C5101" s="11"/>
      <c r="D5101" s="11"/>
      <c r="E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</row>
    <row r="5102" spans="1:19" x14ac:dyDescent="0.25">
      <c r="A5102" s="11"/>
      <c r="B5102" s="11"/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</row>
    <row r="5103" spans="1:19" x14ac:dyDescent="0.25">
      <c r="A5103" s="11"/>
      <c r="B5103" s="11"/>
      <c r="C5103" s="11"/>
      <c r="D5103" s="11"/>
      <c r="E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</row>
    <row r="5104" spans="1:19" x14ac:dyDescent="0.25">
      <c r="A5104" s="11"/>
      <c r="B5104" s="11"/>
      <c r="C5104" s="11"/>
      <c r="D5104" s="11"/>
      <c r="E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</row>
    <row r="5105" spans="1:19" x14ac:dyDescent="0.25">
      <c r="A5105" s="11"/>
      <c r="B5105" s="11"/>
      <c r="C5105" s="11"/>
      <c r="D5105" s="11"/>
      <c r="E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</row>
    <row r="5106" spans="1:19" x14ac:dyDescent="0.25">
      <c r="A5106" s="11"/>
      <c r="B5106" s="11"/>
      <c r="C5106" s="11"/>
      <c r="D5106" s="11"/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</row>
    <row r="5107" spans="1:19" x14ac:dyDescent="0.25">
      <c r="A5107" s="11"/>
      <c r="B5107" s="11"/>
      <c r="C5107" s="11"/>
      <c r="D5107" s="11"/>
      <c r="E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</row>
    <row r="5108" spans="1:19" x14ac:dyDescent="0.25">
      <c r="A5108" s="11"/>
      <c r="B5108" s="11"/>
      <c r="C5108" s="11"/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</row>
    <row r="5109" spans="1:19" x14ac:dyDescent="0.25">
      <c r="A5109" s="11"/>
      <c r="B5109" s="11"/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</row>
    <row r="5110" spans="1:19" x14ac:dyDescent="0.25">
      <c r="A5110" s="11"/>
      <c r="B5110" s="11"/>
      <c r="C5110" s="11"/>
      <c r="D5110" s="11"/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</row>
    <row r="5111" spans="1:19" x14ac:dyDescent="0.25">
      <c r="A5111" s="11"/>
      <c r="B5111" s="11"/>
      <c r="C5111" s="11"/>
      <c r="D5111" s="11"/>
      <c r="E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</row>
    <row r="5112" spans="1:19" x14ac:dyDescent="0.25">
      <c r="A5112" s="11"/>
      <c r="B5112" s="11"/>
      <c r="C5112" s="11"/>
      <c r="D5112" s="11"/>
      <c r="E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</row>
    <row r="5113" spans="1:19" x14ac:dyDescent="0.25">
      <c r="A5113" s="11"/>
      <c r="B5113" s="11"/>
      <c r="C5113" s="11"/>
      <c r="D5113" s="11"/>
      <c r="E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</row>
    <row r="5114" spans="1:19" x14ac:dyDescent="0.25">
      <c r="A5114" s="11"/>
      <c r="B5114" s="11"/>
      <c r="C5114" s="11"/>
      <c r="D5114" s="11"/>
      <c r="E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</row>
    <row r="5115" spans="1:19" x14ac:dyDescent="0.25">
      <c r="A5115" s="11"/>
      <c r="B5115" s="11"/>
      <c r="C5115" s="11"/>
      <c r="D5115" s="11"/>
      <c r="E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</row>
    <row r="5116" spans="1:19" x14ac:dyDescent="0.25">
      <c r="A5116" s="11"/>
      <c r="B5116" s="11"/>
      <c r="C5116" s="11"/>
      <c r="D5116" s="11"/>
      <c r="E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</row>
    <row r="5117" spans="1:19" x14ac:dyDescent="0.25">
      <c r="A5117" s="11"/>
      <c r="B5117" s="11"/>
      <c r="C5117" s="11"/>
      <c r="D5117" s="11"/>
      <c r="E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</row>
    <row r="5118" spans="1:19" x14ac:dyDescent="0.25">
      <c r="A5118" s="11"/>
      <c r="B5118" s="11"/>
      <c r="C5118" s="11"/>
      <c r="D5118" s="11"/>
      <c r="E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</row>
    <row r="5119" spans="1:19" x14ac:dyDescent="0.25">
      <c r="A5119" s="11"/>
      <c r="B5119" s="11"/>
      <c r="C5119" s="11"/>
      <c r="D5119" s="11"/>
      <c r="E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</row>
    <row r="5120" spans="1:19" x14ac:dyDescent="0.25">
      <c r="A5120" s="11"/>
      <c r="B5120" s="11"/>
      <c r="C5120" s="11"/>
      <c r="D5120" s="11"/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</row>
    <row r="5121" spans="1:19" x14ac:dyDescent="0.25">
      <c r="A5121" s="11"/>
      <c r="B5121" s="11"/>
      <c r="C5121" s="11"/>
      <c r="D5121" s="11"/>
      <c r="E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</row>
    <row r="5122" spans="1:19" x14ac:dyDescent="0.25">
      <c r="A5122" s="11"/>
      <c r="B5122" s="11"/>
      <c r="C5122" s="11"/>
      <c r="D5122" s="11"/>
      <c r="E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</row>
    <row r="5123" spans="1:19" x14ac:dyDescent="0.25">
      <c r="A5123" s="11"/>
      <c r="B5123" s="11"/>
      <c r="C5123" s="11"/>
      <c r="D5123" s="11"/>
      <c r="E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</row>
    <row r="5124" spans="1:19" x14ac:dyDescent="0.25">
      <c r="A5124" s="11"/>
      <c r="B5124" s="11"/>
      <c r="C5124" s="11"/>
      <c r="D5124" s="11"/>
      <c r="E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</row>
    <row r="5125" spans="1:19" x14ac:dyDescent="0.25">
      <c r="A5125" s="11"/>
      <c r="B5125" s="11"/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</row>
    <row r="5126" spans="1:19" x14ac:dyDescent="0.25">
      <c r="A5126" s="11"/>
      <c r="B5126" s="11"/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</row>
    <row r="5127" spans="1:19" x14ac:dyDescent="0.25">
      <c r="A5127" s="11"/>
      <c r="B5127" s="11"/>
      <c r="C5127" s="11"/>
      <c r="D5127" s="11"/>
      <c r="E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</row>
    <row r="5128" spans="1:19" x14ac:dyDescent="0.25">
      <c r="A5128" s="11"/>
      <c r="B5128" s="11"/>
      <c r="C5128" s="11"/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</row>
    <row r="5129" spans="1:19" x14ac:dyDescent="0.25">
      <c r="A5129" s="11"/>
      <c r="B5129" s="11"/>
      <c r="C5129" s="11"/>
      <c r="D5129" s="11"/>
      <c r="E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</row>
    <row r="5130" spans="1:19" x14ac:dyDescent="0.25">
      <c r="A5130" s="11"/>
      <c r="B5130" s="11"/>
      <c r="C5130" s="11"/>
      <c r="D5130" s="11"/>
      <c r="E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</row>
    <row r="5131" spans="1:19" x14ac:dyDescent="0.25">
      <c r="A5131" s="11"/>
      <c r="B5131" s="11"/>
      <c r="C5131" s="11"/>
      <c r="D5131" s="11"/>
      <c r="E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</row>
    <row r="5132" spans="1:19" x14ac:dyDescent="0.25">
      <c r="A5132" s="11"/>
      <c r="B5132" s="11"/>
      <c r="C5132" s="11"/>
      <c r="D5132" s="11"/>
      <c r="E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</row>
    <row r="5133" spans="1:19" x14ac:dyDescent="0.25">
      <c r="A5133" s="11"/>
      <c r="B5133" s="11"/>
      <c r="C5133" s="11"/>
      <c r="D5133" s="11"/>
      <c r="E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</row>
    <row r="5134" spans="1:19" x14ac:dyDescent="0.25">
      <c r="A5134" s="11"/>
      <c r="B5134" s="11"/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</row>
    <row r="5135" spans="1:19" x14ac:dyDescent="0.25">
      <c r="A5135" s="11"/>
      <c r="B5135" s="11"/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</row>
    <row r="5136" spans="1:19" x14ac:dyDescent="0.25">
      <c r="A5136" s="11"/>
      <c r="B5136" s="11"/>
      <c r="C5136" s="11"/>
      <c r="D5136" s="11"/>
      <c r="E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</row>
    <row r="5137" spans="1:19" x14ac:dyDescent="0.25">
      <c r="A5137" s="11"/>
      <c r="B5137" s="11"/>
      <c r="C5137" s="11"/>
      <c r="D5137" s="11"/>
      <c r="E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</row>
    <row r="5138" spans="1:19" x14ac:dyDescent="0.25">
      <c r="A5138" s="11"/>
      <c r="B5138" s="11"/>
      <c r="C5138" s="11"/>
      <c r="D5138" s="11"/>
      <c r="E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</row>
    <row r="5139" spans="1:19" x14ac:dyDescent="0.25">
      <c r="A5139" s="11"/>
      <c r="B5139" s="11"/>
      <c r="C5139" s="11"/>
      <c r="D5139" s="11"/>
      <c r="E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</row>
    <row r="5140" spans="1:19" x14ac:dyDescent="0.25">
      <c r="A5140" s="11"/>
      <c r="B5140" s="11"/>
      <c r="C5140" s="11"/>
      <c r="D5140" s="11"/>
      <c r="E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</row>
    <row r="5141" spans="1:19" x14ac:dyDescent="0.25">
      <c r="A5141" s="11"/>
      <c r="B5141" s="11"/>
      <c r="C5141" s="11"/>
      <c r="D5141" s="11"/>
      <c r="E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</row>
    <row r="5142" spans="1:19" x14ac:dyDescent="0.25">
      <c r="A5142" s="11"/>
      <c r="B5142" s="11"/>
      <c r="C5142" s="11"/>
      <c r="D5142" s="11"/>
      <c r="E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</row>
    <row r="5143" spans="1:19" x14ac:dyDescent="0.25">
      <c r="A5143" s="11"/>
      <c r="B5143" s="11"/>
      <c r="C5143" s="11"/>
      <c r="D5143" s="11"/>
      <c r="E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</row>
    <row r="5144" spans="1:19" x14ac:dyDescent="0.25">
      <c r="A5144" s="11"/>
      <c r="B5144" s="11"/>
      <c r="C5144" s="11"/>
      <c r="D5144" s="11"/>
      <c r="E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</row>
    <row r="5145" spans="1:19" x14ac:dyDescent="0.25">
      <c r="A5145" s="11"/>
      <c r="B5145" s="11"/>
      <c r="C5145" s="11"/>
      <c r="D5145" s="11"/>
      <c r="E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</row>
    <row r="5146" spans="1:19" x14ac:dyDescent="0.25">
      <c r="A5146" s="11"/>
      <c r="B5146" s="11"/>
      <c r="C5146" s="11"/>
      <c r="D5146" s="11"/>
      <c r="E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</row>
    <row r="5147" spans="1:19" x14ac:dyDescent="0.25">
      <c r="A5147" s="11"/>
      <c r="B5147" s="11"/>
      <c r="C5147" s="11"/>
      <c r="D5147" s="11"/>
      <c r="E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</row>
    <row r="5148" spans="1:19" x14ac:dyDescent="0.25">
      <c r="A5148" s="11"/>
      <c r="B5148" s="11"/>
      <c r="C5148" s="11"/>
      <c r="D5148" s="11"/>
      <c r="E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</row>
    <row r="5149" spans="1:19" x14ac:dyDescent="0.25">
      <c r="A5149" s="11"/>
      <c r="B5149" s="11"/>
      <c r="C5149" s="11"/>
      <c r="D5149" s="11"/>
      <c r="E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</row>
    <row r="5150" spans="1:19" x14ac:dyDescent="0.25">
      <c r="A5150" s="11"/>
      <c r="B5150" s="11"/>
      <c r="C5150" s="11"/>
      <c r="D5150" s="11"/>
      <c r="E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</row>
    <row r="5151" spans="1:19" x14ac:dyDescent="0.25">
      <c r="A5151" s="11"/>
      <c r="B5151" s="11"/>
      <c r="C5151" s="11"/>
      <c r="D5151" s="11"/>
      <c r="E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</row>
    <row r="5152" spans="1:19" x14ac:dyDescent="0.25">
      <c r="A5152" s="11"/>
      <c r="B5152" s="11"/>
      <c r="C5152" s="11"/>
      <c r="D5152" s="11"/>
      <c r="E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</row>
    <row r="5153" spans="1:19" x14ac:dyDescent="0.25">
      <c r="A5153" s="11"/>
      <c r="B5153" s="11"/>
      <c r="C5153" s="11"/>
      <c r="D5153" s="11"/>
      <c r="E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</row>
    <row r="5154" spans="1:19" x14ac:dyDescent="0.25">
      <c r="A5154" s="11"/>
      <c r="B5154" s="11"/>
      <c r="C5154" s="11"/>
      <c r="D5154" s="11"/>
      <c r="E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</row>
    <row r="5155" spans="1:19" x14ac:dyDescent="0.25">
      <c r="A5155" s="11"/>
      <c r="B5155" s="11"/>
      <c r="C5155" s="11"/>
      <c r="D5155" s="11"/>
      <c r="E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</row>
    <row r="5156" spans="1:19" x14ac:dyDescent="0.25">
      <c r="A5156" s="11"/>
      <c r="B5156" s="11"/>
      <c r="C5156" s="11"/>
      <c r="D5156" s="11"/>
      <c r="E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</row>
    <row r="5157" spans="1:19" x14ac:dyDescent="0.25">
      <c r="A5157" s="11"/>
      <c r="B5157" s="11"/>
      <c r="C5157" s="11"/>
      <c r="D5157" s="11"/>
      <c r="E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</row>
    <row r="5158" spans="1:19" x14ac:dyDescent="0.25">
      <c r="A5158" s="11"/>
      <c r="B5158" s="11"/>
      <c r="C5158" s="11"/>
      <c r="D5158" s="11"/>
      <c r="E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</row>
    <row r="5159" spans="1:19" x14ac:dyDescent="0.25">
      <c r="A5159" s="11"/>
      <c r="B5159" s="11"/>
      <c r="C5159" s="11"/>
      <c r="D5159" s="11"/>
      <c r="E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</row>
    <row r="5160" spans="1:19" x14ac:dyDescent="0.25">
      <c r="A5160" s="11"/>
      <c r="B5160" s="11"/>
      <c r="C5160" s="11"/>
      <c r="D5160" s="11"/>
      <c r="E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</row>
    <row r="5161" spans="1:19" x14ac:dyDescent="0.25">
      <c r="A5161" s="11"/>
      <c r="B5161" s="11"/>
      <c r="C5161" s="11"/>
      <c r="D5161" s="11"/>
      <c r="E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</row>
    <row r="5162" spans="1:19" x14ac:dyDescent="0.25">
      <c r="A5162" s="11"/>
      <c r="B5162" s="11"/>
      <c r="C5162" s="11"/>
      <c r="D5162" s="11"/>
      <c r="E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</row>
    <row r="5163" spans="1:19" x14ac:dyDescent="0.25">
      <c r="A5163" s="11"/>
      <c r="B5163" s="11"/>
      <c r="C5163" s="11"/>
      <c r="D5163" s="11"/>
      <c r="E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</row>
    <row r="5164" spans="1:19" x14ac:dyDescent="0.25">
      <c r="A5164" s="11"/>
      <c r="B5164" s="11"/>
      <c r="C5164" s="11"/>
      <c r="D5164" s="11"/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</row>
    <row r="5165" spans="1:19" x14ac:dyDescent="0.25">
      <c r="A5165" s="11"/>
      <c r="B5165" s="11"/>
      <c r="C5165" s="11"/>
      <c r="D5165" s="11"/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</row>
    <row r="5166" spans="1:19" x14ac:dyDescent="0.25">
      <c r="A5166" s="11"/>
      <c r="B5166" s="11"/>
      <c r="C5166" s="11"/>
      <c r="D5166" s="11"/>
      <c r="E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</row>
    <row r="5167" spans="1:19" x14ac:dyDescent="0.25">
      <c r="A5167" s="11"/>
      <c r="B5167" s="11"/>
      <c r="C5167" s="11"/>
      <c r="D5167" s="11"/>
      <c r="E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</row>
    <row r="5168" spans="1:19" x14ac:dyDescent="0.25">
      <c r="A5168" s="11"/>
      <c r="B5168" s="11"/>
      <c r="C5168" s="11"/>
      <c r="D5168" s="11"/>
      <c r="E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</row>
    <row r="5169" spans="1:19" x14ac:dyDescent="0.25">
      <c r="A5169" s="11"/>
      <c r="B5169" s="11"/>
      <c r="C5169" s="11"/>
      <c r="D5169" s="11"/>
      <c r="E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</row>
    <row r="5170" spans="1:19" x14ac:dyDescent="0.25">
      <c r="A5170" s="11"/>
      <c r="B5170" s="11"/>
      <c r="C5170" s="11"/>
      <c r="D5170" s="11"/>
      <c r="E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</row>
    <row r="5171" spans="1:19" x14ac:dyDescent="0.25">
      <c r="A5171" s="11"/>
      <c r="B5171" s="11"/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</row>
    <row r="5172" spans="1:19" x14ac:dyDescent="0.25">
      <c r="A5172" s="11"/>
      <c r="B5172" s="11"/>
      <c r="C5172" s="11"/>
      <c r="D5172" s="11"/>
      <c r="E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</row>
    <row r="5173" spans="1:19" x14ac:dyDescent="0.25">
      <c r="A5173" s="11"/>
      <c r="B5173" s="11"/>
      <c r="C5173" s="11"/>
      <c r="D5173" s="11"/>
      <c r="E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</row>
    <row r="5174" spans="1:19" x14ac:dyDescent="0.25">
      <c r="A5174" s="11"/>
      <c r="B5174" s="11"/>
      <c r="C5174" s="11"/>
      <c r="D5174" s="11"/>
      <c r="E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</row>
    <row r="5175" spans="1:19" x14ac:dyDescent="0.25">
      <c r="A5175" s="11"/>
      <c r="B5175" s="11"/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</row>
    <row r="5176" spans="1:19" x14ac:dyDescent="0.25">
      <c r="A5176" s="11"/>
      <c r="B5176" s="11"/>
      <c r="C5176" s="11"/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</row>
    <row r="5177" spans="1:19" x14ac:dyDescent="0.25">
      <c r="A5177" s="11"/>
      <c r="B5177" s="11"/>
      <c r="C5177" s="11"/>
      <c r="D5177" s="11"/>
      <c r="E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</row>
    <row r="5178" spans="1:19" x14ac:dyDescent="0.25">
      <c r="A5178" s="11"/>
      <c r="B5178" s="11"/>
      <c r="C5178" s="11"/>
      <c r="D5178" s="11"/>
      <c r="E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</row>
    <row r="5179" spans="1:19" x14ac:dyDescent="0.25">
      <c r="A5179" s="11"/>
      <c r="B5179" s="11"/>
      <c r="C5179" s="11"/>
      <c r="D5179" s="11"/>
      <c r="E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</row>
    <row r="5180" spans="1:19" x14ac:dyDescent="0.25">
      <c r="A5180" s="11"/>
      <c r="B5180" s="11"/>
      <c r="C5180" s="11"/>
      <c r="D5180" s="11"/>
      <c r="E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</row>
    <row r="5181" spans="1:19" x14ac:dyDescent="0.25">
      <c r="A5181" s="11"/>
      <c r="B5181" s="11"/>
      <c r="C5181" s="11"/>
      <c r="D5181" s="11"/>
      <c r="E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</row>
    <row r="5182" spans="1:19" x14ac:dyDescent="0.25">
      <c r="A5182" s="11"/>
      <c r="B5182" s="11"/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</row>
    <row r="5183" spans="1:19" x14ac:dyDescent="0.25">
      <c r="A5183" s="11"/>
      <c r="B5183" s="11"/>
      <c r="C5183" s="11"/>
      <c r="D5183" s="11"/>
      <c r="E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</row>
    <row r="5184" spans="1:19" x14ac:dyDescent="0.25">
      <c r="A5184" s="11"/>
      <c r="B5184" s="11"/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</row>
    <row r="5185" spans="1:19" x14ac:dyDescent="0.25">
      <c r="A5185" s="11"/>
      <c r="B5185" s="11"/>
      <c r="C5185" s="11"/>
      <c r="D5185" s="11"/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</row>
    <row r="5186" spans="1:19" x14ac:dyDescent="0.25">
      <c r="A5186" s="11"/>
      <c r="B5186" s="11"/>
      <c r="C5186" s="11"/>
      <c r="D5186" s="11"/>
      <c r="E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</row>
    <row r="5187" spans="1:19" x14ac:dyDescent="0.25">
      <c r="A5187" s="11"/>
      <c r="B5187" s="11"/>
      <c r="C5187" s="11"/>
      <c r="D5187" s="11"/>
      <c r="E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</row>
    <row r="5188" spans="1:19" x14ac:dyDescent="0.25">
      <c r="A5188" s="11"/>
      <c r="B5188" s="11"/>
      <c r="C5188" s="11"/>
      <c r="D5188" s="11"/>
      <c r="E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</row>
    <row r="5189" spans="1:19" x14ac:dyDescent="0.25">
      <c r="A5189" s="11"/>
      <c r="B5189" s="11"/>
      <c r="C5189" s="11"/>
      <c r="D5189" s="11"/>
      <c r="E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</row>
    <row r="5190" spans="1:19" x14ac:dyDescent="0.25">
      <c r="A5190" s="11"/>
      <c r="B5190" s="11"/>
      <c r="C5190" s="11"/>
      <c r="D5190" s="11"/>
      <c r="E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</row>
    <row r="5191" spans="1:19" x14ac:dyDescent="0.25">
      <c r="A5191" s="11"/>
      <c r="B5191" s="11"/>
      <c r="C5191" s="11"/>
      <c r="D5191" s="11"/>
      <c r="E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</row>
    <row r="5192" spans="1:19" x14ac:dyDescent="0.25">
      <c r="A5192" s="11"/>
      <c r="B5192" s="11"/>
      <c r="C5192" s="11"/>
      <c r="D5192" s="11"/>
      <c r="E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</row>
    <row r="5193" spans="1:19" x14ac:dyDescent="0.25">
      <c r="A5193" s="11"/>
      <c r="B5193" s="11"/>
      <c r="C5193" s="11"/>
      <c r="D5193" s="11"/>
      <c r="E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</row>
    <row r="5194" spans="1:19" x14ac:dyDescent="0.25">
      <c r="A5194" s="11"/>
      <c r="B5194" s="11"/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</row>
    <row r="5195" spans="1:19" x14ac:dyDescent="0.25">
      <c r="A5195" s="11"/>
      <c r="B5195" s="11"/>
      <c r="C5195" s="11"/>
      <c r="D5195" s="11"/>
      <c r="E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</row>
    <row r="5196" spans="1:19" x14ac:dyDescent="0.25">
      <c r="A5196" s="11"/>
      <c r="B5196" s="11"/>
      <c r="C5196" s="11"/>
      <c r="D5196" s="11"/>
      <c r="E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</row>
    <row r="5197" spans="1:19" x14ac:dyDescent="0.25">
      <c r="A5197" s="11"/>
      <c r="B5197" s="11"/>
      <c r="C5197" s="11"/>
      <c r="D5197" s="11"/>
      <c r="E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</row>
    <row r="5198" spans="1:19" x14ac:dyDescent="0.25">
      <c r="A5198" s="11"/>
      <c r="B5198" s="11"/>
      <c r="C5198" s="11"/>
      <c r="D5198" s="11"/>
      <c r="E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</row>
    <row r="5199" spans="1:19" x14ac:dyDescent="0.25">
      <c r="A5199" s="11"/>
      <c r="B5199" s="11"/>
      <c r="C5199" s="11"/>
      <c r="D5199" s="11"/>
      <c r="E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</row>
    <row r="5200" spans="1:19" x14ac:dyDescent="0.25">
      <c r="A5200" s="11"/>
      <c r="B5200" s="11"/>
      <c r="C5200" s="11"/>
      <c r="D5200" s="11"/>
      <c r="E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</row>
    <row r="5201" spans="1:19" x14ac:dyDescent="0.25">
      <c r="A5201" s="11"/>
      <c r="B5201" s="11"/>
      <c r="C5201" s="11"/>
      <c r="D5201" s="11"/>
      <c r="E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</row>
    <row r="5202" spans="1:19" x14ac:dyDescent="0.25">
      <c r="A5202" s="11"/>
      <c r="B5202" s="11"/>
      <c r="C5202" s="11"/>
      <c r="D5202" s="11"/>
      <c r="E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</row>
    <row r="5203" spans="1:19" x14ac:dyDescent="0.25">
      <c r="A5203" s="11"/>
      <c r="B5203" s="11"/>
      <c r="C5203" s="11"/>
      <c r="D5203" s="11"/>
      <c r="E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</row>
    <row r="5204" spans="1:19" x14ac:dyDescent="0.25">
      <c r="A5204" s="11"/>
      <c r="B5204" s="11"/>
      <c r="C5204" s="11"/>
      <c r="D5204" s="11"/>
      <c r="E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</row>
    <row r="5205" spans="1:19" x14ac:dyDescent="0.25">
      <c r="A5205" s="11"/>
      <c r="B5205" s="11"/>
      <c r="C5205" s="11"/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</row>
    <row r="5206" spans="1:19" x14ac:dyDescent="0.25">
      <c r="A5206" s="11"/>
      <c r="B5206" s="11"/>
      <c r="C5206" s="11"/>
      <c r="D5206" s="11"/>
      <c r="E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</row>
    <row r="5207" spans="1:19" x14ac:dyDescent="0.25">
      <c r="A5207" s="11"/>
      <c r="B5207" s="11"/>
      <c r="C5207" s="11"/>
      <c r="D5207" s="11"/>
      <c r="E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</row>
    <row r="5208" spans="1:19" x14ac:dyDescent="0.25">
      <c r="A5208" s="11"/>
      <c r="B5208" s="11"/>
      <c r="C5208" s="11"/>
      <c r="D5208" s="11"/>
      <c r="E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</row>
    <row r="5209" spans="1:19" x14ac:dyDescent="0.25">
      <c r="A5209" s="11"/>
      <c r="B5209" s="11"/>
      <c r="C5209" s="11"/>
      <c r="D5209" s="11"/>
      <c r="E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</row>
    <row r="5210" spans="1:19" x14ac:dyDescent="0.25">
      <c r="A5210" s="11"/>
      <c r="B5210" s="11"/>
      <c r="C5210" s="11"/>
      <c r="D5210" s="11"/>
      <c r="E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</row>
    <row r="5211" spans="1:19" x14ac:dyDescent="0.25">
      <c r="A5211" s="11"/>
      <c r="B5211" s="11"/>
      <c r="C5211" s="11"/>
      <c r="D5211" s="11"/>
      <c r="E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</row>
    <row r="5212" spans="1:19" x14ac:dyDescent="0.25">
      <c r="A5212" s="11"/>
      <c r="B5212" s="11"/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</row>
    <row r="5213" spans="1:19" x14ac:dyDescent="0.25">
      <c r="A5213" s="11"/>
      <c r="B5213" s="11"/>
      <c r="C5213" s="11"/>
      <c r="D5213" s="11"/>
      <c r="E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</row>
    <row r="5214" spans="1:19" x14ac:dyDescent="0.25">
      <c r="A5214" s="11"/>
      <c r="B5214" s="11"/>
      <c r="C5214" s="11"/>
      <c r="D5214" s="11"/>
      <c r="E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</row>
    <row r="5215" spans="1:19" x14ac:dyDescent="0.25">
      <c r="A5215" s="11"/>
      <c r="B5215" s="11"/>
      <c r="C5215" s="11"/>
      <c r="D5215" s="11"/>
      <c r="E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</row>
    <row r="5216" spans="1:19" x14ac:dyDescent="0.25">
      <c r="A5216" s="11"/>
      <c r="B5216" s="11"/>
      <c r="C5216" s="11"/>
      <c r="D5216" s="11"/>
      <c r="E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</row>
    <row r="5217" spans="1:19" x14ac:dyDescent="0.25">
      <c r="A5217" s="11"/>
      <c r="B5217" s="11"/>
      <c r="C5217" s="11"/>
      <c r="D5217" s="11"/>
      <c r="E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</row>
    <row r="5218" spans="1:19" x14ac:dyDescent="0.25">
      <c r="A5218" s="11"/>
      <c r="B5218" s="11"/>
      <c r="C5218" s="11"/>
      <c r="D5218" s="11"/>
      <c r="E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</row>
    <row r="5219" spans="1:19" x14ac:dyDescent="0.25">
      <c r="A5219" s="11"/>
      <c r="B5219" s="11"/>
      <c r="C5219" s="11"/>
      <c r="D5219" s="11"/>
      <c r="E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</row>
    <row r="5220" spans="1:19" x14ac:dyDescent="0.25">
      <c r="A5220" s="11"/>
      <c r="B5220" s="11"/>
      <c r="C5220" s="11"/>
      <c r="D5220" s="11"/>
      <c r="E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</row>
    <row r="5221" spans="1:19" x14ac:dyDescent="0.25">
      <c r="A5221" s="11"/>
      <c r="B5221" s="11"/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</row>
    <row r="5222" spans="1:19" x14ac:dyDescent="0.25">
      <c r="A5222" s="11"/>
      <c r="B5222" s="11"/>
      <c r="C5222" s="11"/>
      <c r="D5222" s="11"/>
      <c r="E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</row>
    <row r="5223" spans="1:19" x14ac:dyDescent="0.25">
      <c r="A5223" s="11"/>
      <c r="B5223" s="11"/>
      <c r="C5223" s="11"/>
      <c r="D5223" s="11"/>
      <c r="E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</row>
    <row r="5224" spans="1:19" x14ac:dyDescent="0.25">
      <c r="A5224" s="11"/>
      <c r="B5224" s="11"/>
      <c r="C5224" s="11"/>
      <c r="D5224" s="11"/>
      <c r="E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</row>
    <row r="5225" spans="1:19" x14ac:dyDescent="0.25">
      <c r="A5225" s="11"/>
      <c r="B5225" s="11"/>
      <c r="C5225" s="11"/>
      <c r="D5225" s="11"/>
      <c r="E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</row>
    <row r="5226" spans="1:19" x14ac:dyDescent="0.25">
      <c r="A5226" s="11"/>
      <c r="B5226" s="11"/>
      <c r="C5226" s="11"/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</row>
    <row r="5227" spans="1:19" x14ac:dyDescent="0.25">
      <c r="A5227" s="11"/>
      <c r="B5227" s="11"/>
      <c r="C5227" s="11"/>
      <c r="D5227" s="11"/>
      <c r="E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</row>
    <row r="5228" spans="1:19" x14ac:dyDescent="0.25">
      <c r="A5228" s="11"/>
      <c r="B5228" s="11"/>
      <c r="C5228" s="11"/>
      <c r="D5228" s="11"/>
      <c r="E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</row>
    <row r="5229" spans="1:19" x14ac:dyDescent="0.25">
      <c r="A5229" s="11"/>
      <c r="B5229" s="11"/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</row>
    <row r="5230" spans="1:19" x14ac:dyDescent="0.25">
      <c r="A5230" s="11"/>
      <c r="B5230" s="11"/>
      <c r="C5230" s="11"/>
      <c r="D5230" s="11"/>
      <c r="E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</row>
    <row r="5231" spans="1:19" x14ac:dyDescent="0.25">
      <c r="A5231" s="11"/>
      <c r="B5231" s="11"/>
      <c r="C5231" s="11"/>
      <c r="D5231" s="11"/>
      <c r="E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</row>
    <row r="5232" spans="1:19" x14ac:dyDescent="0.25">
      <c r="A5232" s="11"/>
      <c r="B5232" s="11"/>
      <c r="C5232" s="11"/>
      <c r="D5232" s="11"/>
      <c r="E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</row>
    <row r="5233" spans="1:19" x14ac:dyDescent="0.25">
      <c r="A5233" s="11"/>
      <c r="B5233" s="11"/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</row>
    <row r="5234" spans="1:19" x14ac:dyDescent="0.25">
      <c r="A5234" s="11"/>
      <c r="B5234" s="11"/>
      <c r="C5234" s="11"/>
      <c r="D5234" s="11"/>
      <c r="E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</row>
    <row r="5235" spans="1:19" x14ac:dyDescent="0.25">
      <c r="A5235" s="11"/>
      <c r="B5235" s="11"/>
      <c r="C5235" s="11"/>
      <c r="D5235" s="11"/>
      <c r="E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</row>
    <row r="5236" spans="1:19" x14ac:dyDescent="0.25">
      <c r="A5236" s="11"/>
      <c r="B5236" s="11"/>
      <c r="C5236" s="11"/>
      <c r="D5236" s="11"/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</row>
    <row r="5237" spans="1:19" x14ac:dyDescent="0.25">
      <c r="A5237" s="11"/>
      <c r="B5237" s="11"/>
      <c r="C5237" s="11"/>
      <c r="D5237" s="11"/>
      <c r="E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</row>
    <row r="5238" spans="1:19" x14ac:dyDescent="0.25">
      <c r="A5238" s="11"/>
      <c r="B5238" s="11"/>
      <c r="C5238" s="11"/>
      <c r="D5238" s="11"/>
      <c r="E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</row>
    <row r="5239" spans="1:19" x14ac:dyDescent="0.25">
      <c r="A5239" s="11"/>
      <c r="B5239" s="11"/>
      <c r="C5239" s="11"/>
      <c r="D5239" s="11"/>
      <c r="E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</row>
    <row r="5240" spans="1:19" x14ac:dyDescent="0.25">
      <c r="A5240" s="11"/>
      <c r="B5240" s="11"/>
      <c r="C5240" s="11"/>
      <c r="D5240" s="11"/>
      <c r="E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</row>
    <row r="5241" spans="1:19" x14ac:dyDescent="0.25">
      <c r="A5241" s="11"/>
      <c r="B5241" s="11"/>
      <c r="C5241" s="11"/>
      <c r="D5241" s="11"/>
      <c r="E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</row>
    <row r="5242" spans="1:19" x14ac:dyDescent="0.25">
      <c r="A5242" s="11"/>
      <c r="B5242" s="11"/>
      <c r="C5242" s="11"/>
      <c r="D5242" s="11"/>
      <c r="E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</row>
    <row r="5243" spans="1:19" x14ac:dyDescent="0.25">
      <c r="A5243" s="11"/>
      <c r="B5243" s="11"/>
      <c r="C5243" s="11"/>
      <c r="D5243" s="11"/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</row>
    <row r="5244" spans="1:19" x14ac:dyDescent="0.25">
      <c r="A5244" s="11"/>
      <c r="B5244" s="11"/>
      <c r="C5244" s="11"/>
      <c r="D5244" s="11"/>
      <c r="E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</row>
    <row r="5245" spans="1:19" x14ac:dyDescent="0.25">
      <c r="A5245" s="11"/>
      <c r="B5245" s="11"/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</row>
    <row r="5246" spans="1:19" x14ac:dyDescent="0.25">
      <c r="A5246" s="11"/>
      <c r="B5246" s="11"/>
      <c r="C5246" s="11"/>
      <c r="D5246" s="11"/>
      <c r="E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</row>
    <row r="5247" spans="1:19" x14ac:dyDescent="0.25">
      <c r="A5247" s="11"/>
      <c r="B5247" s="11"/>
      <c r="C5247" s="11"/>
      <c r="D5247" s="11"/>
      <c r="E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</row>
    <row r="5248" spans="1:19" x14ac:dyDescent="0.25">
      <c r="A5248" s="11"/>
      <c r="B5248" s="11"/>
      <c r="C5248" s="11"/>
      <c r="D5248" s="11"/>
      <c r="E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</row>
    <row r="5249" spans="1:19" x14ac:dyDescent="0.25">
      <c r="A5249" s="11"/>
      <c r="B5249" s="11"/>
      <c r="C5249" s="11"/>
      <c r="D5249" s="11"/>
      <c r="E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</row>
    <row r="5250" spans="1:19" x14ac:dyDescent="0.25">
      <c r="A5250" s="11"/>
      <c r="B5250" s="11"/>
      <c r="C5250" s="11"/>
      <c r="D5250" s="11"/>
      <c r="E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</row>
    <row r="5251" spans="1:19" x14ac:dyDescent="0.25">
      <c r="A5251" s="11"/>
      <c r="B5251" s="11"/>
      <c r="C5251" s="11"/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</row>
    <row r="5252" spans="1:19" x14ac:dyDescent="0.25">
      <c r="A5252" s="11"/>
      <c r="B5252" s="11"/>
      <c r="C5252" s="11"/>
      <c r="D5252" s="11"/>
      <c r="E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</row>
    <row r="5253" spans="1:19" x14ac:dyDescent="0.25">
      <c r="A5253" s="11"/>
      <c r="B5253" s="11"/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</row>
    <row r="5254" spans="1:19" x14ac:dyDescent="0.25">
      <c r="A5254" s="11"/>
      <c r="B5254" s="11"/>
      <c r="C5254" s="11"/>
      <c r="D5254" s="11"/>
      <c r="E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</row>
    <row r="5255" spans="1:19" x14ac:dyDescent="0.25">
      <c r="A5255" s="11"/>
      <c r="B5255" s="11"/>
      <c r="C5255" s="11"/>
      <c r="D5255" s="11"/>
      <c r="E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</row>
    <row r="5256" spans="1:19" x14ac:dyDescent="0.25">
      <c r="A5256" s="11"/>
      <c r="B5256" s="11"/>
      <c r="C5256" s="11"/>
      <c r="D5256" s="11"/>
      <c r="E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</row>
    <row r="5257" spans="1:19" x14ac:dyDescent="0.25">
      <c r="A5257" s="11"/>
      <c r="B5257" s="11"/>
      <c r="C5257" s="11"/>
      <c r="D5257" s="11"/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</row>
    <row r="5258" spans="1:19" x14ac:dyDescent="0.25">
      <c r="A5258" s="11"/>
      <c r="B5258" s="11"/>
      <c r="C5258" s="11"/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</row>
    <row r="5259" spans="1:19" x14ac:dyDescent="0.25">
      <c r="A5259" s="11"/>
      <c r="B5259" s="11"/>
      <c r="C5259" s="11"/>
      <c r="D5259" s="11"/>
      <c r="E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</row>
    <row r="5260" spans="1:19" x14ac:dyDescent="0.25">
      <c r="A5260" s="11"/>
      <c r="B5260" s="11"/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</row>
    <row r="5261" spans="1:19" x14ac:dyDescent="0.25">
      <c r="A5261" s="11"/>
      <c r="B5261" s="11"/>
      <c r="C5261" s="11"/>
      <c r="D5261" s="11"/>
      <c r="E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</row>
    <row r="5262" spans="1:19" x14ac:dyDescent="0.25">
      <c r="A5262" s="11"/>
      <c r="B5262" s="11"/>
      <c r="C5262" s="11"/>
      <c r="D5262" s="11"/>
      <c r="E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</row>
    <row r="5263" spans="1:19" x14ac:dyDescent="0.25">
      <c r="A5263" s="11"/>
      <c r="B5263" s="11"/>
      <c r="C5263" s="11"/>
      <c r="D5263" s="11"/>
      <c r="E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</row>
    <row r="5264" spans="1:19" x14ac:dyDescent="0.25">
      <c r="A5264" s="11"/>
      <c r="B5264" s="11"/>
      <c r="C5264" s="11"/>
      <c r="D5264" s="11"/>
      <c r="E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</row>
    <row r="5265" spans="1:19" x14ac:dyDescent="0.25">
      <c r="A5265" s="11"/>
      <c r="B5265" s="11"/>
      <c r="C5265" s="11"/>
      <c r="D5265" s="11"/>
      <c r="E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</row>
    <row r="5266" spans="1:19" x14ac:dyDescent="0.25">
      <c r="A5266" s="11"/>
      <c r="B5266" s="11"/>
      <c r="C5266" s="11"/>
      <c r="D5266" s="11"/>
      <c r="E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</row>
    <row r="5267" spans="1:19" x14ac:dyDescent="0.25">
      <c r="A5267" s="11"/>
      <c r="B5267" s="11"/>
      <c r="C5267" s="11"/>
      <c r="D5267" s="11"/>
      <c r="E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</row>
    <row r="5268" spans="1:19" x14ac:dyDescent="0.25">
      <c r="A5268" s="11"/>
      <c r="B5268" s="11"/>
      <c r="C5268" s="11"/>
      <c r="D5268" s="11"/>
      <c r="E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</row>
    <row r="5269" spans="1:19" x14ac:dyDescent="0.25">
      <c r="A5269" s="11"/>
      <c r="B5269" s="11"/>
      <c r="C5269" s="11"/>
      <c r="D5269" s="11"/>
      <c r="E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</row>
    <row r="5270" spans="1:19" x14ac:dyDescent="0.25">
      <c r="A5270" s="11"/>
      <c r="B5270" s="11"/>
      <c r="C5270" s="11"/>
      <c r="D5270" s="11"/>
      <c r="E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</row>
    <row r="5271" spans="1:19" x14ac:dyDescent="0.25">
      <c r="A5271" s="11"/>
      <c r="B5271" s="11"/>
      <c r="C5271" s="11"/>
      <c r="D5271" s="11"/>
      <c r="E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</row>
    <row r="5272" spans="1:19" x14ac:dyDescent="0.25">
      <c r="A5272" s="11"/>
      <c r="B5272" s="11"/>
      <c r="C5272" s="11"/>
      <c r="D5272" s="11"/>
      <c r="E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</row>
    <row r="5273" spans="1:19" x14ac:dyDescent="0.25">
      <c r="A5273" s="11"/>
      <c r="B5273" s="11"/>
      <c r="C5273" s="11"/>
      <c r="D5273" s="11"/>
      <c r="E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</row>
    <row r="5274" spans="1:19" x14ac:dyDescent="0.25">
      <c r="A5274" s="11"/>
      <c r="B5274" s="11"/>
      <c r="C5274" s="11"/>
      <c r="D5274" s="11"/>
      <c r="E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</row>
    <row r="5275" spans="1:19" x14ac:dyDescent="0.25">
      <c r="A5275" s="11"/>
      <c r="B5275" s="11"/>
      <c r="C5275" s="11"/>
      <c r="D5275" s="11"/>
      <c r="E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</row>
    <row r="5276" spans="1:19" x14ac:dyDescent="0.25">
      <c r="A5276" s="11"/>
      <c r="B5276" s="11"/>
      <c r="C5276" s="11"/>
      <c r="D5276" s="11"/>
      <c r="E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</row>
    <row r="5277" spans="1:19" x14ac:dyDescent="0.25">
      <c r="A5277" s="11"/>
      <c r="B5277" s="11"/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</row>
    <row r="5278" spans="1:19" x14ac:dyDescent="0.25">
      <c r="A5278" s="11"/>
      <c r="B5278" s="11"/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</row>
    <row r="5279" spans="1:19" x14ac:dyDescent="0.25">
      <c r="A5279" s="11"/>
      <c r="B5279" s="11"/>
      <c r="C5279" s="11"/>
      <c r="D5279" s="11"/>
      <c r="E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</row>
    <row r="5280" spans="1:19" x14ac:dyDescent="0.25">
      <c r="A5280" s="11"/>
      <c r="B5280" s="11"/>
      <c r="C5280" s="11"/>
      <c r="D5280" s="11"/>
      <c r="E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</row>
    <row r="5281" spans="1:19" x14ac:dyDescent="0.25">
      <c r="A5281" s="11"/>
      <c r="B5281" s="11"/>
      <c r="C5281" s="11"/>
      <c r="D5281" s="11"/>
      <c r="E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</row>
    <row r="5282" spans="1:19" x14ac:dyDescent="0.25">
      <c r="A5282" s="11"/>
      <c r="B5282" s="11"/>
      <c r="C5282" s="11"/>
      <c r="D5282" s="11"/>
      <c r="E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</row>
    <row r="5283" spans="1:19" x14ac:dyDescent="0.25">
      <c r="A5283" s="11"/>
      <c r="B5283" s="11"/>
      <c r="C5283" s="11"/>
      <c r="D5283" s="11"/>
      <c r="E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</row>
    <row r="5284" spans="1:19" x14ac:dyDescent="0.25">
      <c r="A5284" s="11"/>
      <c r="B5284" s="11"/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</row>
    <row r="5285" spans="1:19" x14ac:dyDescent="0.25">
      <c r="A5285" s="11"/>
      <c r="B5285" s="11"/>
      <c r="C5285" s="11"/>
      <c r="D5285" s="11"/>
      <c r="E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</row>
    <row r="5286" spans="1:19" x14ac:dyDescent="0.25">
      <c r="A5286" s="11"/>
      <c r="B5286" s="11"/>
      <c r="C5286" s="11"/>
      <c r="D5286" s="11"/>
      <c r="E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</row>
    <row r="5287" spans="1:19" x14ac:dyDescent="0.25">
      <c r="A5287" s="11"/>
      <c r="B5287" s="11"/>
      <c r="C5287" s="11"/>
      <c r="D5287" s="11"/>
      <c r="E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</row>
    <row r="5288" spans="1:19" x14ac:dyDescent="0.25">
      <c r="A5288" s="11"/>
      <c r="B5288" s="11"/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</row>
    <row r="5289" spans="1:19" x14ac:dyDescent="0.25">
      <c r="A5289" s="11"/>
      <c r="B5289" s="11"/>
      <c r="C5289" s="11"/>
      <c r="D5289" s="11"/>
      <c r="E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</row>
    <row r="5290" spans="1:19" x14ac:dyDescent="0.25">
      <c r="A5290" s="11"/>
      <c r="B5290" s="11"/>
      <c r="C5290" s="11"/>
      <c r="D5290" s="11"/>
      <c r="E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</row>
    <row r="5291" spans="1:19" x14ac:dyDescent="0.25">
      <c r="A5291" s="11"/>
      <c r="B5291" s="11"/>
      <c r="C5291" s="11"/>
      <c r="D5291" s="11"/>
      <c r="E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</row>
    <row r="5292" spans="1:19" x14ac:dyDescent="0.25">
      <c r="A5292" s="11"/>
      <c r="B5292" s="11"/>
      <c r="C5292" s="11"/>
      <c r="D5292" s="11"/>
      <c r="E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</row>
    <row r="5293" spans="1:19" x14ac:dyDescent="0.25">
      <c r="A5293" s="11"/>
      <c r="B5293" s="11"/>
      <c r="C5293" s="11"/>
      <c r="D5293" s="11"/>
      <c r="E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</row>
    <row r="5294" spans="1:19" x14ac:dyDescent="0.25">
      <c r="A5294" s="11"/>
      <c r="B5294" s="11"/>
      <c r="C5294" s="11"/>
      <c r="D5294" s="11"/>
      <c r="E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</row>
    <row r="5295" spans="1:19" x14ac:dyDescent="0.25">
      <c r="A5295" s="11"/>
      <c r="B5295" s="11"/>
      <c r="C5295" s="11"/>
      <c r="D5295" s="11"/>
      <c r="E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</row>
    <row r="5296" spans="1:19" x14ac:dyDescent="0.25">
      <c r="A5296" s="11"/>
      <c r="B5296" s="11"/>
      <c r="C5296" s="11"/>
      <c r="D5296" s="11"/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</row>
    <row r="5297" spans="1:19" x14ac:dyDescent="0.25">
      <c r="A5297" s="11"/>
      <c r="B5297" s="11"/>
      <c r="C5297" s="11"/>
      <c r="D5297" s="11"/>
      <c r="E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</row>
    <row r="5298" spans="1:19" x14ac:dyDescent="0.25">
      <c r="A5298" s="11"/>
      <c r="B5298" s="11"/>
      <c r="C5298" s="11"/>
      <c r="D5298" s="11"/>
      <c r="E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</row>
    <row r="5299" spans="1:19" x14ac:dyDescent="0.25">
      <c r="A5299" s="11"/>
      <c r="B5299" s="11"/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</row>
    <row r="5300" spans="1:19" x14ac:dyDescent="0.25">
      <c r="A5300" s="11"/>
      <c r="B5300" s="11"/>
      <c r="C5300" s="11"/>
      <c r="D5300" s="11"/>
      <c r="E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</row>
    <row r="5301" spans="1:19" x14ac:dyDescent="0.25">
      <c r="A5301" s="11"/>
      <c r="B5301" s="11"/>
      <c r="C5301" s="11"/>
      <c r="D5301" s="11"/>
      <c r="E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</row>
    <row r="5302" spans="1:19" x14ac:dyDescent="0.25">
      <c r="A5302" s="11"/>
      <c r="B5302" s="11"/>
      <c r="C5302" s="11"/>
      <c r="D5302" s="11"/>
      <c r="E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</row>
    <row r="5303" spans="1:19" x14ac:dyDescent="0.25">
      <c r="A5303" s="11"/>
      <c r="B5303" s="11"/>
      <c r="C5303" s="11"/>
      <c r="D5303" s="11"/>
      <c r="E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</row>
    <row r="5304" spans="1:19" x14ac:dyDescent="0.25">
      <c r="A5304" s="11"/>
      <c r="B5304" s="11"/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</row>
    <row r="5305" spans="1:19" x14ac:dyDescent="0.25">
      <c r="A5305" s="11"/>
      <c r="B5305" s="11"/>
      <c r="C5305" s="11"/>
      <c r="D5305" s="11"/>
      <c r="E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</row>
    <row r="5306" spans="1:19" x14ac:dyDescent="0.25">
      <c r="A5306" s="11"/>
      <c r="B5306" s="11"/>
      <c r="C5306" s="11"/>
      <c r="D5306" s="11"/>
      <c r="E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</row>
    <row r="5307" spans="1:19" x14ac:dyDescent="0.25">
      <c r="A5307" s="11"/>
      <c r="B5307" s="11"/>
      <c r="C5307" s="11"/>
      <c r="D5307" s="11"/>
      <c r="E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</row>
    <row r="5308" spans="1:19" x14ac:dyDescent="0.25">
      <c r="A5308" s="11"/>
      <c r="B5308" s="11"/>
      <c r="C5308" s="11"/>
      <c r="D5308" s="11"/>
      <c r="E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</row>
    <row r="5309" spans="1:19" x14ac:dyDescent="0.25">
      <c r="A5309" s="11"/>
      <c r="B5309" s="11"/>
      <c r="C5309" s="11"/>
      <c r="D5309" s="11"/>
      <c r="E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</row>
    <row r="5310" spans="1:19" x14ac:dyDescent="0.25">
      <c r="A5310" s="11"/>
      <c r="B5310" s="11"/>
      <c r="C5310" s="11"/>
      <c r="D5310" s="11"/>
      <c r="E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</row>
    <row r="5311" spans="1:19" x14ac:dyDescent="0.25">
      <c r="A5311" s="11"/>
      <c r="B5311" s="11"/>
      <c r="C5311" s="11"/>
      <c r="D5311" s="11"/>
      <c r="E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</row>
    <row r="5312" spans="1:19" x14ac:dyDescent="0.25">
      <c r="A5312" s="11"/>
      <c r="B5312" s="11"/>
      <c r="C5312" s="11"/>
      <c r="D5312" s="11"/>
      <c r="E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</row>
    <row r="5313" spans="1:19" x14ac:dyDescent="0.25">
      <c r="A5313" s="11"/>
      <c r="B5313" s="11"/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</row>
    <row r="5314" spans="1:19" x14ac:dyDescent="0.25">
      <c r="A5314" s="11"/>
      <c r="B5314" s="11"/>
      <c r="C5314" s="11"/>
      <c r="D5314" s="11"/>
      <c r="E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</row>
    <row r="5315" spans="1:19" x14ac:dyDescent="0.25">
      <c r="A5315" s="11"/>
      <c r="B5315" s="11"/>
      <c r="C5315" s="11"/>
      <c r="D5315" s="11"/>
      <c r="E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</row>
    <row r="5316" spans="1:19" x14ac:dyDescent="0.25">
      <c r="A5316" s="11"/>
      <c r="B5316" s="11"/>
      <c r="C5316" s="11"/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</row>
    <row r="5317" spans="1:19" x14ac:dyDescent="0.25">
      <c r="A5317" s="11"/>
      <c r="B5317" s="11"/>
      <c r="C5317" s="11"/>
      <c r="D5317" s="11"/>
      <c r="E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</row>
    <row r="5318" spans="1:19" x14ac:dyDescent="0.25">
      <c r="A5318" s="11"/>
      <c r="B5318" s="11"/>
      <c r="C5318" s="11"/>
      <c r="D5318" s="11"/>
      <c r="E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</row>
    <row r="5319" spans="1:19" x14ac:dyDescent="0.25">
      <c r="A5319" s="11"/>
      <c r="B5319" s="11"/>
      <c r="C5319" s="11"/>
      <c r="D5319" s="11"/>
      <c r="E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</row>
    <row r="5320" spans="1:19" x14ac:dyDescent="0.25">
      <c r="A5320" s="11"/>
      <c r="B5320" s="11"/>
      <c r="C5320" s="11"/>
      <c r="D5320" s="11"/>
      <c r="E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</row>
    <row r="5321" spans="1:19" x14ac:dyDescent="0.25">
      <c r="A5321" s="11"/>
      <c r="B5321" s="11"/>
      <c r="C5321" s="11"/>
      <c r="D5321" s="11"/>
      <c r="E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</row>
    <row r="5322" spans="1:19" x14ac:dyDescent="0.25">
      <c r="A5322" s="11"/>
      <c r="B5322" s="11"/>
      <c r="C5322" s="11"/>
      <c r="D5322" s="11"/>
      <c r="E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</row>
    <row r="5323" spans="1:19" x14ac:dyDescent="0.25">
      <c r="A5323" s="11"/>
      <c r="B5323" s="11"/>
      <c r="C5323" s="11"/>
      <c r="D5323" s="11"/>
      <c r="E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</row>
    <row r="5324" spans="1:19" x14ac:dyDescent="0.25">
      <c r="A5324" s="11"/>
      <c r="B5324" s="11"/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</row>
    <row r="5325" spans="1:19" x14ac:dyDescent="0.25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</row>
    <row r="5326" spans="1:19" x14ac:dyDescent="0.25">
      <c r="A5326" s="11"/>
      <c r="B5326" s="11"/>
      <c r="C5326" s="11"/>
      <c r="D5326" s="11"/>
      <c r="E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</row>
    <row r="5327" spans="1:19" x14ac:dyDescent="0.25">
      <c r="A5327" s="11"/>
      <c r="B5327" s="11"/>
      <c r="C5327" s="11"/>
      <c r="D5327" s="11"/>
      <c r="E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</row>
    <row r="5328" spans="1:19" x14ac:dyDescent="0.25">
      <c r="A5328" s="11"/>
      <c r="B5328" s="11"/>
      <c r="C5328" s="11"/>
      <c r="D5328" s="11"/>
      <c r="E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</row>
    <row r="5329" spans="1:19" x14ac:dyDescent="0.25">
      <c r="A5329" s="11"/>
      <c r="B5329" s="11"/>
      <c r="C5329" s="11"/>
      <c r="D5329" s="11"/>
      <c r="E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</row>
    <row r="5330" spans="1:19" x14ac:dyDescent="0.25">
      <c r="A5330" s="11"/>
      <c r="B5330" s="11"/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</row>
    <row r="5331" spans="1:19" x14ac:dyDescent="0.25">
      <c r="A5331" s="11"/>
      <c r="B5331" s="11"/>
      <c r="C5331" s="11"/>
      <c r="D5331" s="11"/>
      <c r="E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</row>
    <row r="5332" spans="1:19" x14ac:dyDescent="0.25">
      <c r="A5332" s="11"/>
      <c r="B5332" s="11"/>
      <c r="C5332" s="11"/>
      <c r="D5332" s="11"/>
      <c r="E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</row>
    <row r="5333" spans="1:19" x14ac:dyDescent="0.25">
      <c r="A5333" s="11"/>
      <c r="B5333" s="11"/>
      <c r="C5333" s="11"/>
      <c r="D5333" s="11"/>
      <c r="E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</row>
    <row r="5334" spans="1:19" x14ac:dyDescent="0.25">
      <c r="A5334" s="11"/>
      <c r="B5334" s="11"/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</row>
    <row r="5335" spans="1:19" x14ac:dyDescent="0.25">
      <c r="A5335" s="11"/>
      <c r="B5335" s="11"/>
      <c r="C5335" s="11"/>
      <c r="D5335" s="11"/>
      <c r="E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</row>
    <row r="5336" spans="1:19" x14ac:dyDescent="0.25">
      <c r="A5336" s="11"/>
      <c r="B5336" s="11"/>
      <c r="C5336" s="11"/>
      <c r="D5336" s="11"/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</row>
    <row r="5337" spans="1:19" x14ac:dyDescent="0.25">
      <c r="A5337" s="11"/>
      <c r="B5337" s="11"/>
      <c r="C5337" s="11"/>
      <c r="D5337" s="11"/>
      <c r="E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</row>
    <row r="5338" spans="1:19" x14ac:dyDescent="0.25">
      <c r="A5338" s="11"/>
      <c r="B5338" s="11"/>
      <c r="C5338" s="11"/>
      <c r="D5338" s="11"/>
      <c r="E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</row>
    <row r="5339" spans="1:19" x14ac:dyDescent="0.25">
      <c r="A5339" s="11"/>
      <c r="B5339" s="11"/>
      <c r="C5339" s="11"/>
      <c r="D5339" s="11"/>
      <c r="E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</row>
    <row r="5340" spans="1:19" x14ac:dyDescent="0.25">
      <c r="A5340" s="11"/>
      <c r="B5340" s="11"/>
      <c r="C5340" s="11"/>
      <c r="D5340" s="11"/>
      <c r="E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</row>
    <row r="5341" spans="1:19" x14ac:dyDescent="0.25">
      <c r="A5341" s="11"/>
      <c r="B5341" s="11"/>
      <c r="C5341" s="11"/>
      <c r="D5341" s="11"/>
      <c r="E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</row>
    <row r="5342" spans="1:19" x14ac:dyDescent="0.25">
      <c r="A5342" s="11"/>
      <c r="B5342" s="11"/>
      <c r="C5342" s="11"/>
      <c r="D5342" s="11"/>
      <c r="E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</row>
    <row r="5343" spans="1:19" x14ac:dyDescent="0.25">
      <c r="A5343" s="11"/>
      <c r="B5343" s="11"/>
      <c r="C5343" s="11"/>
      <c r="D5343" s="11"/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</row>
    <row r="5344" spans="1:19" x14ac:dyDescent="0.25">
      <c r="A5344" s="11"/>
      <c r="B5344" s="11"/>
      <c r="C5344" s="11"/>
      <c r="D5344" s="11"/>
      <c r="E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</row>
    <row r="5345" spans="1:19" x14ac:dyDescent="0.25">
      <c r="A5345" s="11"/>
      <c r="B5345" s="11"/>
      <c r="C5345" s="11"/>
      <c r="D5345" s="11"/>
      <c r="E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</row>
    <row r="5346" spans="1:19" x14ac:dyDescent="0.25">
      <c r="A5346" s="11"/>
      <c r="B5346" s="11"/>
      <c r="C5346" s="11"/>
      <c r="D5346" s="11"/>
      <c r="E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</row>
    <row r="5347" spans="1:19" x14ac:dyDescent="0.25">
      <c r="A5347" s="11"/>
      <c r="B5347" s="11"/>
      <c r="C5347" s="11"/>
      <c r="D5347" s="11"/>
      <c r="E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</row>
    <row r="5348" spans="1:19" x14ac:dyDescent="0.25">
      <c r="A5348" s="11"/>
      <c r="B5348" s="11"/>
      <c r="C5348" s="11"/>
      <c r="D5348" s="11"/>
      <c r="E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</row>
    <row r="5349" spans="1:19" x14ac:dyDescent="0.25">
      <c r="A5349" s="11"/>
      <c r="B5349" s="11"/>
      <c r="C5349" s="11"/>
      <c r="D5349" s="11"/>
      <c r="E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</row>
    <row r="5350" spans="1:19" x14ac:dyDescent="0.25">
      <c r="A5350" s="11"/>
      <c r="B5350" s="11"/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</row>
    <row r="5351" spans="1:19" x14ac:dyDescent="0.25">
      <c r="A5351" s="11"/>
      <c r="B5351" s="11"/>
      <c r="C5351" s="11"/>
      <c r="D5351" s="11"/>
      <c r="E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</row>
    <row r="5352" spans="1:19" x14ac:dyDescent="0.25">
      <c r="A5352" s="11"/>
      <c r="B5352" s="11"/>
      <c r="C5352" s="11"/>
      <c r="D5352" s="11"/>
      <c r="E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</row>
    <row r="5353" spans="1:19" x14ac:dyDescent="0.25">
      <c r="A5353" s="11"/>
      <c r="B5353" s="11"/>
      <c r="C5353" s="11"/>
      <c r="D5353" s="11"/>
      <c r="E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</row>
    <row r="5354" spans="1:19" x14ac:dyDescent="0.25">
      <c r="A5354" s="11"/>
      <c r="B5354" s="11"/>
      <c r="C5354" s="11"/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</row>
    <row r="5355" spans="1:19" x14ac:dyDescent="0.25">
      <c r="A5355" s="11"/>
      <c r="B5355" s="11"/>
      <c r="C5355" s="11"/>
      <c r="D5355" s="11"/>
      <c r="E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</row>
    <row r="5356" spans="1:19" x14ac:dyDescent="0.25">
      <c r="A5356" s="11"/>
      <c r="B5356" s="11"/>
      <c r="C5356" s="11"/>
      <c r="D5356" s="11"/>
      <c r="E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</row>
    <row r="5357" spans="1:19" x14ac:dyDescent="0.25">
      <c r="A5357" s="11"/>
      <c r="B5357" s="11"/>
      <c r="C5357" s="11"/>
      <c r="D5357" s="11"/>
      <c r="E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</row>
    <row r="5358" spans="1:19" x14ac:dyDescent="0.25">
      <c r="A5358" s="11"/>
      <c r="B5358" s="11"/>
      <c r="C5358" s="11"/>
      <c r="D5358" s="11"/>
      <c r="E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</row>
    <row r="5359" spans="1:19" x14ac:dyDescent="0.25">
      <c r="A5359" s="11"/>
      <c r="B5359" s="11"/>
      <c r="C5359" s="11"/>
      <c r="D5359" s="11"/>
      <c r="E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</row>
    <row r="5360" spans="1:19" x14ac:dyDescent="0.25">
      <c r="A5360" s="11"/>
      <c r="B5360" s="11"/>
      <c r="C5360" s="11"/>
      <c r="D5360" s="11"/>
      <c r="E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</row>
    <row r="5361" spans="1:19" x14ac:dyDescent="0.25">
      <c r="A5361" s="11"/>
      <c r="B5361" s="11"/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</row>
    <row r="5362" spans="1:19" x14ac:dyDescent="0.25">
      <c r="A5362" s="11"/>
      <c r="B5362" s="11"/>
      <c r="C5362" s="11"/>
      <c r="D5362" s="11"/>
      <c r="E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</row>
    <row r="5363" spans="1:19" x14ac:dyDescent="0.25">
      <c r="A5363" s="11"/>
      <c r="B5363" s="11"/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</row>
    <row r="5364" spans="1:19" x14ac:dyDescent="0.25">
      <c r="A5364" s="11"/>
      <c r="B5364" s="11"/>
      <c r="C5364" s="11"/>
      <c r="D5364" s="11"/>
      <c r="E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</row>
    <row r="5365" spans="1:19" x14ac:dyDescent="0.25">
      <c r="A5365" s="11"/>
      <c r="B5365" s="11"/>
      <c r="C5365" s="11"/>
      <c r="D5365" s="11"/>
      <c r="E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</row>
    <row r="5366" spans="1:19" x14ac:dyDescent="0.25">
      <c r="A5366" s="11"/>
      <c r="B5366" s="11"/>
      <c r="C5366" s="11"/>
      <c r="D5366" s="11"/>
      <c r="E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</row>
    <row r="5367" spans="1:19" x14ac:dyDescent="0.25">
      <c r="A5367" s="11"/>
      <c r="B5367" s="11"/>
      <c r="C5367" s="11"/>
      <c r="D5367" s="11"/>
      <c r="E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</row>
    <row r="5368" spans="1:19" x14ac:dyDescent="0.25">
      <c r="A5368" s="11"/>
      <c r="B5368" s="11"/>
      <c r="C5368" s="11"/>
      <c r="D5368" s="11"/>
      <c r="E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</row>
    <row r="5369" spans="1:19" x14ac:dyDescent="0.25">
      <c r="A5369" s="11"/>
      <c r="B5369" s="11"/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</row>
    <row r="5370" spans="1:19" x14ac:dyDescent="0.25">
      <c r="A5370" s="11"/>
      <c r="B5370" s="11"/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</row>
    <row r="5371" spans="1:19" x14ac:dyDescent="0.25">
      <c r="A5371" s="11"/>
      <c r="B5371" s="11"/>
      <c r="C5371" s="11"/>
      <c r="D5371" s="11"/>
      <c r="E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</row>
    <row r="5372" spans="1:19" x14ac:dyDescent="0.25">
      <c r="A5372" s="11"/>
      <c r="B5372" s="11"/>
      <c r="C5372" s="11"/>
      <c r="D5372" s="11"/>
      <c r="E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</row>
    <row r="5373" spans="1:19" x14ac:dyDescent="0.25">
      <c r="A5373" s="11"/>
      <c r="B5373" s="11"/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</row>
    <row r="5374" spans="1:19" x14ac:dyDescent="0.25">
      <c r="A5374" s="11"/>
      <c r="B5374" s="11"/>
      <c r="C5374" s="11"/>
      <c r="D5374" s="11"/>
      <c r="E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</row>
    <row r="5375" spans="1:19" x14ac:dyDescent="0.25">
      <c r="A5375" s="11"/>
      <c r="B5375" s="11"/>
      <c r="C5375" s="11"/>
      <c r="D5375" s="11"/>
      <c r="E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</row>
    <row r="5376" spans="1:19" x14ac:dyDescent="0.25">
      <c r="A5376" s="11"/>
      <c r="B5376" s="11"/>
      <c r="C5376" s="11"/>
      <c r="D5376" s="11"/>
      <c r="E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</row>
    <row r="5377" spans="1:19" x14ac:dyDescent="0.25">
      <c r="A5377" s="11"/>
      <c r="B5377" s="11"/>
      <c r="C5377" s="11"/>
      <c r="D5377" s="11"/>
      <c r="E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</row>
    <row r="5378" spans="1:19" x14ac:dyDescent="0.25">
      <c r="A5378" s="11"/>
      <c r="B5378" s="11"/>
      <c r="C5378" s="11"/>
      <c r="D5378" s="11"/>
      <c r="E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</row>
    <row r="5379" spans="1:19" x14ac:dyDescent="0.25">
      <c r="A5379" s="11"/>
      <c r="B5379" s="11"/>
      <c r="C5379" s="11"/>
      <c r="D5379" s="11"/>
      <c r="E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</row>
    <row r="5380" spans="1:19" x14ac:dyDescent="0.25">
      <c r="A5380" s="11"/>
      <c r="B5380" s="11"/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</row>
    <row r="5381" spans="1:19" x14ac:dyDescent="0.25">
      <c r="A5381" s="11"/>
      <c r="B5381" s="11"/>
      <c r="C5381" s="11"/>
      <c r="D5381" s="11"/>
      <c r="E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</row>
    <row r="5382" spans="1:19" x14ac:dyDescent="0.25">
      <c r="A5382" s="11"/>
      <c r="B5382" s="11"/>
      <c r="C5382" s="11"/>
      <c r="D5382" s="11"/>
      <c r="E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</row>
    <row r="5383" spans="1:19" x14ac:dyDescent="0.25">
      <c r="A5383" s="11"/>
      <c r="B5383" s="11"/>
      <c r="C5383" s="11"/>
      <c r="D5383" s="11"/>
      <c r="E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</row>
    <row r="5384" spans="1:19" x14ac:dyDescent="0.25">
      <c r="A5384" s="11"/>
      <c r="B5384" s="11"/>
      <c r="C5384" s="11"/>
      <c r="D5384" s="11"/>
      <c r="E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</row>
    <row r="5385" spans="1:19" x14ac:dyDescent="0.25">
      <c r="A5385" s="11"/>
      <c r="B5385" s="11"/>
      <c r="C5385" s="11"/>
      <c r="D5385" s="11"/>
      <c r="E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</row>
    <row r="5386" spans="1:19" x14ac:dyDescent="0.25">
      <c r="A5386" s="11"/>
      <c r="B5386" s="11"/>
      <c r="C5386" s="11"/>
      <c r="D5386" s="11"/>
      <c r="E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</row>
    <row r="5387" spans="1:19" x14ac:dyDescent="0.25">
      <c r="A5387" s="11"/>
      <c r="B5387" s="11"/>
      <c r="C5387" s="11"/>
      <c r="D5387" s="11"/>
      <c r="E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</row>
    <row r="5388" spans="1:19" x14ac:dyDescent="0.25">
      <c r="A5388" s="11"/>
      <c r="B5388" s="11"/>
      <c r="C5388" s="11"/>
      <c r="D5388" s="11"/>
      <c r="E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</row>
    <row r="5389" spans="1:19" x14ac:dyDescent="0.25">
      <c r="A5389" s="11"/>
      <c r="B5389" s="11"/>
      <c r="C5389" s="11"/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</row>
    <row r="5390" spans="1:19" x14ac:dyDescent="0.25">
      <c r="A5390" s="11"/>
      <c r="B5390" s="11"/>
      <c r="C5390" s="11"/>
      <c r="D5390" s="11"/>
      <c r="E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</row>
    <row r="5391" spans="1:19" x14ac:dyDescent="0.25">
      <c r="A5391" s="11"/>
      <c r="B5391" s="11"/>
      <c r="C5391" s="11"/>
      <c r="D5391" s="11"/>
      <c r="E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</row>
    <row r="5392" spans="1:19" x14ac:dyDescent="0.25">
      <c r="A5392" s="11"/>
      <c r="B5392" s="11"/>
      <c r="C5392" s="11"/>
      <c r="D5392" s="11"/>
      <c r="E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</row>
    <row r="5393" spans="1:19" x14ac:dyDescent="0.25">
      <c r="A5393" s="11"/>
      <c r="B5393" s="11"/>
      <c r="C5393" s="11"/>
      <c r="D5393" s="11"/>
      <c r="E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</row>
    <row r="5394" spans="1:19" x14ac:dyDescent="0.25">
      <c r="A5394" s="11"/>
      <c r="B5394" s="11"/>
      <c r="C5394" s="11"/>
      <c r="D5394" s="11"/>
      <c r="E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</row>
    <row r="5395" spans="1:19" x14ac:dyDescent="0.25">
      <c r="A5395" s="11"/>
      <c r="B5395" s="11"/>
      <c r="C5395" s="11"/>
      <c r="D5395" s="11"/>
      <c r="E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</row>
    <row r="5396" spans="1:19" x14ac:dyDescent="0.25">
      <c r="A5396" s="11"/>
      <c r="B5396" s="11"/>
      <c r="C5396" s="11"/>
      <c r="D5396" s="11"/>
      <c r="E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</row>
    <row r="5397" spans="1:19" x14ac:dyDescent="0.25">
      <c r="A5397" s="11"/>
      <c r="B5397" s="11"/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</row>
    <row r="5398" spans="1:19" x14ac:dyDescent="0.25">
      <c r="A5398" s="11"/>
      <c r="B5398" s="11"/>
      <c r="C5398" s="11"/>
      <c r="D5398" s="11"/>
      <c r="E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</row>
    <row r="5399" spans="1:19" x14ac:dyDescent="0.25">
      <c r="A5399" s="11"/>
      <c r="B5399" s="11"/>
      <c r="C5399" s="11"/>
      <c r="D5399" s="11"/>
      <c r="E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</row>
    <row r="5400" spans="1:19" x14ac:dyDescent="0.25">
      <c r="A5400" s="11"/>
      <c r="B5400" s="11"/>
      <c r="C5400" s="11"/>
      <c r="D5400" s="11"/>
      <c r="E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</row>
    <row r="5401" spans="1:19" x14ac:dyDescent="0.25">
      <c r="A5401" s="11"/>
      <c r="B5401" s="11"/>
      <c r="C5401" s="11"/>
      <c r="D5401" s="11"/>
      <c r="E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</row>
    <row r="5402" spans="1:19" x14ac:dyDescent="0.25">
      <c r="A5402" s="11"/>
      <c r="B5402" s="11"/>
      <c r="C5402" s="11"/>
      <c r="D5402" s="11"/>
      <c r="E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</row>
    <row r="5403" spans="1:19" x14ac:dyDescent="0.25">
      <c r="A5403" s="11"/>
      <c r="B5403" s="11"/>
      <c r="C5403" s="11"/>
      <c r="D5403" s="11"/>
      <c r="E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</row>
    <row r="5404" spans="1:19" x14ac:dyDescent="0.25">
      <c r="A5404" s="11"/>
      <c r="B5404" s="11"/>
      <c r="C5404" s="11"/>
      <c r="D5404" s="11"/>
      <c r="E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</row>
    <row r="5405" spans="1:19" x14ac:dyDescent="0.25">
      <c r="A5405" s="11"/>
      <c r="B5405" s="11"/>
      <c r="C5405" s="11"/>
      <c r="D5405" s="11"/>
      <c r="E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</row>
    <row r="5406" spans="1:19" x14ac:dyDescent="0.25">
      <c r="A5406" s="11"/>
      <c r="B5406" s="11"/>
      <c r="C5406" s="11"/>
      <c r="D5406" s="11"/>
      <c r="E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</row>
    <row r="5407" spans="1:19" x14ac:dyDescent="0.25">
      <c r="A5407" s="11"/>
      <c r="B5407" s="11"/>
      <c r="C5407" s="11"/>
      <c r="D5407" s="11"/>
      <c r="E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</row>
    <row r="5408" spans="1:19" x14ac:dyDescent="0.25">
      <c r="A5408" s="11"/>
      <c r="B5408" s="11"/>
      <c r="C5408" s="11"/>
      <c r="D5408" s="11"/>
      <c r="E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</row>
    <row r="5409" spans="1:19" x14ac:dyDescent="0.25">
      <c r="A5409" s="11"/>
      <c r="B5409" s="11"/>
      <c r="C5409" s="11"/>
      <c r="D5409" s="11"/>
      <c r="E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</row>
    <row r="5410" spans="1:19" x14ac:dyDescent="0.25">
      <c r="A5410" s="11"/>
      <c r="B5410" s="11"/>
      <c r="C5410" s="11"/>
      <c r="D5410" s="11"/>
      <c r="E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</row>
    <row r="5411" spans="1:19" x14ac:dyDescent="0.25">
      <c r="A5411" s="11"/>
      <c r="B5411" s="11"/>
      <c r="C5411" s="11"/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</row>
    <row r="5412" spans="1:19" x14ac:dyDescent="0.25">
      <c r="A5412" s="11"/>
      <c r="B5412" s="11"/>
      <c r="C5412" s="11"/>
      <c r="D5412" s="11"/>
      <c r="E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</row>
    <row r="5413" spans="1:19" x14ac:dyDescent="0.25">
      <c r="A5413" s="11"/>
      <c r="B5413" s="11"/>
      <c r="C5413" s="11"/>
      <c r="D5413" s="11"/>
      <c r="E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</row>
    <row r="5414" spans="1:19" x14ac:dyDescent="0.25">
      <c r="A5414" s="11"/>
      <c r="B5414" s="11"/>
      <c r="C5414" s="11"/>
      <c r="D5414" s="11"/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</row>
    <row r="5415" spans="1:19" x14ac:dyDescent="0.25">
      <c r="A5415" s="11"/>
      <c r="B5415" s="11"/>
      <c r="C5415" s="11"/>
      <c r="D5415" s="11"/>
      <c r="E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</row>
    <row r="5416" spans="1:19" x14ac:dyDescent="0.25">
      <c r="A5416" s="11"/>
      <c r="B5416" s="11"/>
      <c r="C5416" s="11"/>
      <c r="D5416" s="11"/>
      <c r="E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</row>
    <row r="5417" spans="1:19" x14ac:dyDescent="0.25">
      <c r="A5417" s="11"/>
      <c r="B5417" s="11"/>
      <c r="C5417" s="11"/>
      <c r="D5417" s="11"/>
      <c r="E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</row>
    <row r="5418" spans="1:19" x14ac:dyDescent="0.25">
      <c r="A5418" s="11"/>
      <c r="B5418" s="11"/>
      <c r="C5418" s="11"/>
      <c r="D5418" s="11"/>
      <c r="E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</row>
    <row r="5419" spans="1:19" x14ac:dyDescent="0.25">
      <c r="A5419" s="11"/>
      <c r="B5419" s="11"/>
      <c r="C5419" s="11"/>
      <c r="D5419" s="11"/>
      <c r="E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</row>
    <row r="5420" spans="1:19" x14ac:dyDescent="0.25">
      <c r="A5420" s="11"/>
      <c r="B5420" s="11"/>
      <c r="C5420" s="11"/>
      <c r="D5420" s="11"/>
      <c r="E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</row>
    <row r="5421" spans="1:19" x14ac:dyDescent="0.25">
      <c r="A5421" s="11"/>
      <c r="B5421" s="11"/>
      <c r="C5421" s="11"/>
      <c r="D5421" s="11"/>
      <c r="E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</row>
    <row r="5422" spans="1:19" x14ac:dyDescent="0.25">
      <c r="A5422" s="11"/>
      <c r="B5422" s="11"/>
      <c r="C5422" s="11"/>
      <c r="D5422" s="11"/>
      <c r="E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</row>
    <row r="5423" spans="1:19" x14ac:dyDescent="0.25">
      <c r="A5423" s="11"/>
      <c r="B5423" s="11"/>
      <c r="C5423" s="11"/>
      <c r="D5423" s="11"/>
      <c r="E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</row>
    <row r="5424" spans="1:19" x14ac:dyDescent="0.25">
      <c r="A5424" s="11"/>
      <c r="B5424" s="11"/>
      <c r="C5424" s="11"/>
      <c r="D5424" s="11"/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</row>
    <row r="5425" spans="1:19" x14ac:dyDescent="0.25">
      <c r="A5425" s="11"/>
      <c r="B5425" s="11"/>
      <c r="C5425" s="11"/>
      <c r="D5425" s="11"/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</row>
    <row r="5426" spans="1:19" x14ac:dyDescent="0.25">
      <c r="A5426" s="11"/>
      <c r="B5426" s="11"/>
      <c r="C5426" s="11"/>
      <c r="D5426" s="11"/>
      <c r="E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</row>
    <row r="5427" spans="1:19" x14ac:dyDescent="0.25">
      <c r="A5427" s="11"/>
      <c r="B5427" s="11"/>
      <c r="C5427" s="11"/>
      <c r="D5427" s="11"/>
      <c r="E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</row>
    <row r="5428" spans="1:19" x14ac:dyDescent="0.25">
      <c r="A5428" s="11"/>
      <c r="B5428" s="11"/>
      <c r="C5428" s="11"/>
      <c r="D5428" s="11"/>
      <c r="E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</row>
    <row r="5429" spans="1:19" x14ac:dyDescent="0.25">
      <c r="A5429" s="11"/>
      <c r="B5429" s="11"/>
      <c r="C5429" s="11"/>
      <c r="D5429" s="11"/>
      <c r="E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</row>
    <row r="5430" spans="1:19" x14ac:dyDescent="0.25">
      <c r="A5430" s="11"/>
      <c r="B5430" s="11"/>
      <c r="C5430" s="11"/>
      <c r="D5430" s="11"/>
      <c r="E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</row>
    <row r="5431" spans="1:19" x14ac:dyDescent="0.25">
      <c r="A5431" s="11"/>
      <c r="B5431" s="11"/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</row>
    <row r="5432" spans="1:19" x14ac:dyDescent="0.25">
      <c r="A5432" s="11"/>
      <c r="B5432" s="11"/>
      <c r="C5432" s="11"/>
      <c r="D5432" s="11"/>
      <c r="E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</row>
    <row r="5433" spans="1:19" x14ac:dyDescent="0.25">
      <c r="A5433" s="11"/>
      <c r="B5433" s="11"/>
      <c r="C5433" s="11"/>
      <c r="D5433" s="11"/>
      <c r="E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</row>
    <row r="5434" spans="1:19" x14ac:dyDescent="0.25">
      <c r="A5434" s="11"/>
      <c r="B5434" s="11"/>
      <c r="C5434" s="11"/>
      <c r="D5434" s="11"/>
      <c r="E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</row>
    <row r="5435" spans="1:19" x14ac:dyDescent="0.25">
      <c r="A5435" s="11"/>
      <c r="B5435" s="11"/>
      <c r="C5435" s="11"/>
      <c r="D5435" s="11"/>
      <c r="E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</row>
    <row r="5436" spans="1:19" x14ac:dyDescent="0.25">
      <c r="A5436" s="11"/>
      <c r="B5436" s="11"/>
      <c r="C5436" s="11"/>
      <c r="D5436" s="11"/>
      <c r="E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</row>
    <row r="5437" spans="1:19" x14ac:dyDescent="0.25">
      <c r="A5437" s="11"/>
      <c r="B5437" s="11"/>
      <c r="C5437" s="11"/>
      <c r="D5437" s="11"/>
      <c r="E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</row>
    <row r="5438" spans="1:19" x14ac:dyDescent="0.25">
      <c r="A5438" s="11"/>
      <c r="B5438" s="11"/>
      <c r="C5438" s="11"/>
      <c r="D5438" s="11"/>
      <c r="E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</row>
    <row r="5439" spans="1:19" x14ac:dyDescent="0.25">
      <c r="A5439" s="11"/>
      <c r="B5439" s="11"/>
      <c r="C5439" s="11"/>
      <c r="D5439" s="11"/>
      <c r="E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</row>
    <row r="5440" spans="1:19" x14ac:dyDescent="0.25">
      <c r="A5440" s="11"/>
      <c r="B5440" s="11"/>
      <c r="C5440" s="11"/>
      <c r="D5440" s="11"/>
      <c r="E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</row>
    <row r="5441" spans="1:19" x14ac:dyDescent="0.25">
      <c r="A5441" s="11"/>
      <c r="B5441" s="11"/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</row>
    <row r="5442" spans="1:19" x14ac:dyDescent="0.25">
      <c r="A5442" s="11"/>
      <c r="B5442" s="11"/>
      <c r="C5442" s="11"/>
      <c r="D5442" s="11"/>
      <c r="E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</row>
    <row r="5443" spans="1:19" x14ac:dyDescent="0.25">
      <c r="A5443" s="11"/>
      <c r="B5443" s="11"/>
      <c r="C5443" s="11"/>
      <c r="D5443" s="11"/>
      <c r="E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</row>
    <row r="5444" spans="1:19" x14ac:dyDescent="0.25">
      <c r="A5444" s="11"/>
      <c r="B5444" s="11"/>
      <c r="C5444" s="11"/>
      <c r="D5444" s="11"/>
      <c r="E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</row>
    <row r="5445" spans="1:19" x14ac:dyDescent="0.25">
      <c r="A5445" s="11"/>
      <c r="B5445" s="11"/>
      <c r="C5445" s="11"/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</row>
    <row r="5446" spans="1:19" x14ac:dyDescent="0.25">
      <c r="A5446" s="11"/>
      <c r="B5446" s="11"/>
      <c r="C5446" s="11"/>
      <c r="D5446" s="11"/>
      <c r="E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</row>
    <row r="5447" spans="1:19" x14ac:dyDescent="0.25">
      <c r="A5447" s="11"/>
      <c r="B5447" s="11"/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</row>
    <row r="5448" spans="1:19" x14ac:dyDescent="0.25">
      <c r="A5448" s="11"/>
      <c r="B5448" s="11"/>
      <c r="C5448" s="11"/>
      <c r="D5448" s="11"/>
      <c r="E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</row>
    <row r="5449" spans="1:19" x14ac:dyDescent="0.25">
      <c r="A5449" s="11"/>
      <c r="B5449" s="11"/>
      <c r="C5449" s="11"/>
      <c r="D5449" s="11"/>
      <c r="E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</row>
    <row r="5450" spans="1:19" x14ac:dyDescent="0.25">
      <c r="A5450" s="11"/>
      <c r="B5450" s="11"/>
      <c r="C5450" s="11"/>
      <c r="D5450" s="11"/>
      <c r="E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</row>
    <row r="5451" spans="1:19" x14ac:dyDescent="0.25">
      <c r="A5451" s="11"/>
      <c r="B5451" s="11"/>
      <c r="C5451" s="11"/>
      <c r="D5451" s="11"/>
      <c r="E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</row>
    <row r="5452" spans="1:19" x14ac:dyDescent="0.25">
      <c r="A5452" s="11"/>
      <c r="B5452" s="11"/>
      <c r="C5452" s="11"/>
      <c r="D5452" s="11"/>
      <c r="E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</row>
    <row r="5453" spans="1:19" x14ac:dyDescent="0.25">
      <c r="A5453" s="11"/>
      <c r="B5453" s="11"/>
      <c r="C5453" s="11"/>
      <c r="D5453" s="11"/>
      <c r="E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</row>
    <row r="5454" spans="1:19" x14ac:dyDescent="0.25">
      <c r="A5454" s="11"/>
      <c r="B5454" s="11"/>
      <c r="C5454" s="11"/>
      <c r="D5454" s="11"/>
      <c r="E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</row>
    <row r="5455" spans="1:19" x14ac:dyDescent="0.25">
      <c r="A5455" s="11"/>
      <c r="B5455" s="11"/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</row>
    <row r="5456" spans="1:19" x14ac:dyDescent="0.25">
      <c r="A5456" s="11"/>
      <c r="B5456" s="11"/>
      <c r="C5456" s="11"/>
      <c r="D5456" s="11"/>
      <c r="E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</row>
    <row r="5457" spans="1:19" x14ac:dyDescent="0.25">
      <c r="A5457" s="11"/>
      <c r="B5457" s="11"/>
      <c r="C5457" s="11"/>
      <c r="D5457" s="11"/>
      <c r="E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</row>
    <row r="5458" spans="1:19" x14ac:dyDescent="0.25">
      <c r="A5458" s="11"/>
      <c r="B5458" s="11"/>
      <c r="C5458" s="11"/>
      <c r="D5458" s="11"/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</row>
    <row r="5459" spans="1:19" x14ac:dyDescent="0.25">
      <c r="A5459" s="11"/>
      <c r="B5459" s="11"/>
      <c r="C5459" s="11"/>
      <c r="D5459" s="11"/>
      <c r="E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</row>
    <row r="5460" spans="1:19" x14ac:dyDescent="0.25">
      <c r="A5460" s="11"/>
      <c r="B5460" s="11"/>
      <c r="C5460" s="11"/>
      <c r="D5460" s="11"/>
      <c r="E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</row>
    <row r="5461" spans="1:19" x14ac:dyDescent="0.25">
      <c r="A5461" s="11"/>
      <c r="B5461" s="11"/>
      <c r="C5461" s="11"/>
      <c r="D5461" s="11"/>
      <c r="E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</row>
    <row r="5462" spans="1:19" x14ac:dyDescent="0.25">
      <c r="A5462" s="11"/>
      <c r="B5462" s="11"/>
      <c r="C5462" s="11"/>
      <c r="D5462" s="11"/>
      <c r="E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</row>
    <row r="5463" spans="1:19" x14ac:dyDescent="0.25">
      <c r="A5463" s="11"/>
      <c r="B5463" s="11"/>
      <c r="C5463" s="11"/>
      <c r="D5463" s="11"/>
      <c r="E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</row>
    <row r="5464" spans="1:19" x14ac:dyDescent="0.25">
      <c r="A5464" s="11"/>
      <c r="B5464" s="11"/>
      <c r="C5464" s="11"/>
      <c r="D5464" s="11"/>
      <c r="E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</row>
    <row r="5465" spans="1:19" x14ac:dyDescent="0.25">
      <c r="A5465" s="11"/>
      <c r="B5465" s="11"/>
      <c r="C5465" s="11"/>
      <c r="D5465" s="11"/>
      <c r="E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</row>
    <row r="5466" spans="1:19" x14ac:dyDescent="0.25">
      <c r="A5466" s="11"/>
      <c r="B5466" s="11"/>
      <c r="C5466" s="11"/>
      <c r="D5466" s="11"/>
      <c r="E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</row>
    <row r="5467" spans="1:19" x14ac:dyDescent="0.25">
      <c r="A5467" s="11"/>
      <c r="B5467" s="11"/>
      <c r="C5467" s="11"/>
      <c r="D5467" s="11"/>
      <c r="E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</row>
    <row r="5468" spans="1:19" x14ac:dyDescent="0.25">
      <c r="A5468" s="11"/>
      <c r="B5468" s="11"/>
      <c r="C5468" s="11"/>
      <c r="D5468" s="11"/>
      <c r="E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</row>
    <row r="5469" spans="1:19" x14ac:dyDescent="0.25">
      <c r="A5469" s="11"/>
      <c r="B5469" s="11"/>
      <c r="C5469" s="11"/>
      <c r="D5469" s="11"/>
      <c r="E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</row>
    <row r="5470" spans="1:19" x14ac:dyDescent="0.25">
      <c r="A5470" s="11"/>
      <c r="B5470" s="11"/>
      <c r="C5470" s="11"/>
      <c r="D5470" s="11"/>
      <c r="E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</row>
    <row r="5471" spans="1:19" x14ac:dyDescent="0.25">
      <c r="A5471" s="11"/>
      <c r="B5471" s="11"/>
      <c r="C5471" s="11"/>
      <c r="D5471" s="11"/>
      <c r="E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</row>
    <row r="5472" spans="1:19" x14ac:dyDescent="0.25">
      <c r="A5472" s="11"/>
      <c r="B5472" s="11"/>
      <c r="C5472" s="11"/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</row>
    <row r="5473" spans="1:19" x14ac:dyDescent="0.25">
      <c r="A5473" s="11"/>
      <c r="B5473" s="11"/>
      <c r="C5473" s="11"/>
      <c r="D5473" s="11"/>
      <c r="E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</row>
    <row r="5474" spans="1:19" x14ac:dyDescent="0.25">
      <c r="A5474" s="11"/>
      <c r="B5474" s="11"/>
      <c r="C5474" s="11"/>
      <c r="D5474" s="11"/>
      <c r="E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</row>
    <row r="5475" spans="1:19" x14ac:dyDescent="0.25">
      <c r="A5475" s="11"/>
      <c r="B5475" s="11"/>
      <c r="C5475" s="11"/>
      <c r="D5475" s="11"/>
      <c r="E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</row>
    <row r="5476" spans="1:19" x14ac:dyDescent="0.25">
      <c r="A5476" s="11"/>
      <c r="B5476" s="11"/>
      <c r="C5476" s="11"/>
      <c r="D5476" s="11"/>
      <c r="E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</row>
    <row r="5477" spans="1:19" x14ac:dyDescent="0.25">
      <c r="A5477" s="11"/>
      <c r="B5477" s="11"/>
      <c r="C5477" s="11"/>
      <c r="D5477" s="11"/>
      <c r="E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</row>
    <row r="5478" spans="1:19" x14ac:dyDescent="0.25">
      <c r="A5478" s="11"/>
      <c r="B5478" s="11"/>
      <c r="C5478" s="11"/>
      <c r="D5478" s="11"/>
      <c r="E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</row>
    <row r="5479" spans="1:19" x14ac:dyDescent="0.25">
      <c r="A5479" s="11"/>
      <c r="B5479" s="11"/>
      <c r="C5479" s="11"/>
      <c r="D5479" s="11"/>
      <c r="E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</row>
    <row r="5480" spans="1:19" x14ac:dyDescent="0.25">
      <c r="A5480" s="11"/>
      <c r="B5480" s="11"/>
      <c r="C5480" s="11"/>
      <c r="D5480" s="11"/>
      <c r="E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</row>
    <row r="5481" spans="1:19" x14ac:dyDescent="0.25">
      <c r="A5481" s="11"/>
      <c r="B5481" s="11"/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</row>
    <row r="5482" spans="1:19" x14ac:dyDescent="0.25">
      <c r="A5482" s="11"/>
      <c r="B5482" s="11"/>
      <c r="C5482" s="11"/>
      <c r="D5482" s="11"/>
      <c r="E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</row>
    <row r="5483" spans="1:19" x14ac:dyDescent="0.25">
      <c r="A5483" s="11"/>
      <c r="B5483" s="11"/>
      <c r="C5483" s="11"/>
      <c r="D5483" s="11"/>
      <c r="E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</row>
    <row r="5484" spans="1:19" x14ac:dyDescent="0.25">
      <c r="A5484" s="11"/>
      <c r="B5484" s="11"/>
      <c r="C5484" s="11"/>
      <c r="D5484" s="11"/>
      <c r="E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</row>
    <row r="5485" spans="1:19" x14ac:dyDescent="0.25">
      <c r="A5485" s="11"/>
      <c r="B5485" s="11"/>
      <c r="C5485" s="11"/>
      <c r="D5485" s="11"/>
      <c r="E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</row>
    <row r="5486" spans="1:19" x14ac:dyDescent="0.25">
      <c r="A5486" s="11"/>
      <c r="B5486" s="11"/>
      <c r="C5486" s="11"/>
      <c r="D5486" s="11"/>
      <c r="E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</row>
    <row r="5487" spans="1:19" x14ac:dyDescent="0.25">
      <c r="A5487" s="11"/>
      <c r="B5487" s="11"/>
      <c r="C5487" s="11"/>
      <c r="D5487" s="11"/>
      <c r="E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</row>
    <row r="5488" spans="1:19" x14ac:dyDescent="0.25">
      <c r="A5488" s="11"/>
      <c r="B5488" s="11"/>
      <c r="C5488" s="11"/>
      <c r="D5488" s="11"/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</row>
    <row r="5489" spans="1:19" x14ac:dyDescent="0.25">
      <c r="A5489" s="11"/>
      <c r="B5489" s="11"/>
      <c r="C5489" s="11"/>
      <c r="D5489" s="11"/>
      <c r="E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</row>
    <row r="5490" spans="1:19" x14ac:dyDescent="0.25">
      <c r="A5490" s="11"/>
      <c r="B5490" s="11"/>
      <c r="C5490" s="11"/>
      <c r="D5490" s="11"/>
      <c r="E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</row>
    <row r="5491" spans="1:19" x14ac:dyDescent="0.25">
      <c r="A5491" s="11"/>
      <c r="B5491" s="11"/>
      <c r="C5491" s="11"/>
      <c r="D5491" s="11"/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</row>
    <row r="5492" spans="1:19" x14ac:dyDescent="0.25">
      <c r="A5492" s="11"/>
      <c r="B5492" s="11"/>
      <c r="C5492" s="11"/>
      <c r="D5492" s="11"/>
      <c r="E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</row>
    <row r="5493" spans="1:19" x14ac:dyDescent="0.25">
      <c r="A5493" s="11"/>
      <c r="B5493" s="11"/>
      <c r="C5493" s="11"/>
      <c r="D5493" s="11"/>
      <c r="E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</row>
    <row r="5494" spans="1:19" x14ac:dyDescent="0.25">
      <c r="A5494" s="11"/>
      <c r="B5494" s="11"/>
      <c r="C5494" s="11"/>
      <c r="D5494" s="11"/>
      <c r="E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</row>
    <row r="5495" spans="1:19" x14ac:dyDescent="0.25">
      <c r="A5495" s="11"/>
      <c r="B5495" s="11"/>
      <c r="C5495" s="11"/>
      <c r="D5495" s="11"/>
      <c r="E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</row>
    <row r="5496" spans="1:19" x14ac:dyDescent="0.25">
      <c r="A5496" s="11"/>
      <c r="B5496" s="11"/>
      <c r="C5496" s="11"/>
      <c r="D5496" s="11"/>
      <c r="E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</row>
    <row r="5497" spans="1:19" x14ac:dyDescent="0.25">
      <c r="A5497" s="11"/>
      <c r="B5497" s="11"/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</row>
    <row r="5498" spans="1:19" x14ac:dyDescent="0.25">
      <c r="A5498" s="11"/>
      <c r="B5498" s="11"/>
      <c r="C5498" s="11"/>
      <c r="D5498" s="11"/>
      <c r="E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</row>
    <row r="5499" spans="1:19" x14ac:dyDescent="0.25">
      <c r="A5499" s="11"/>
      <c r="B5499" s="11"/>
      <c r="C5499" s="11"/>
      <c r="D5499" s="11"/>
      <c r="E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</row>
    <row r="5500" spans="1:19" x14ac:dyDescent="0.25">
      <c r="A5500" s="11"/>
      <c r="B5500" s="11"/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</row>
    <row r="5501" spans="1:19" x14ac:dyDescent="0.25">
      <c r="A5501" s="11"/>
      <c r="B5501" s="11"/>
      <c r="C5501" s="11"/>
      <c r="D5501" s="11"/>
      <c r="E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</row>
    <row r="5502" spans="1:19" x14ac:dyDescent="0.25">
      <c r="A5502" s="11"/>
      <c r="B5502" s="11"/>
      <c r="C5502" s="11"/>
      <c r="D5502" s="11"/>
      <c r="E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</row>
    <row r="5503" spans="1:19" x14ac:dyDescent="0.25">
      <c r="A5503" s="11"/>
      <c r="B5503" s="11"/>
      <c r="C5503" s="11"/>
      <c r="D5503" s="11"/>
      <c r="E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</row>
    <row r="5504" spans="1:19" x14ac:dyDescent="0.25">
      <c r="A5504" s="11"/>
      <c r="B5504" s="11"/>
      <c r="C5504" s="11"/>
      <c r="D5504" s="11"/>
      <c r="E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</row>
    <row r="5505" spans="1:19" x14ac:dyDescent="0.25">
      <c r="A5505" s="11"/>
      <c r="B5505" s="11"/>
      <c r="C5505" s="11"/>
      <c r="D5505" s="11"/>
      <c r="E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</row>
    <row r="5506" spans="1:19" x14ac:dyDescent="0.25">
      <c r="A5506" s="11"/>
      <c r="B5506" s="11"/>
      <c r="C5506" s="11"/>
      <c r="D5506" s="11"/>
      <c r="E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</row>
    <row r="5507" spans="1:19" x14ac:dyDescent="0.25">
      <c r="A5507" s="11"/>
      <c r="B5507" s="11"/>
      <c r="C5507" s="11"/>
      <c r="D5507" s="11"/>
      <c r="E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</row>
    <row r="5508" spans="1:19" x14ac:dyDescent="0.25">
      <c r="A5508" s="11"/>
      <c r="B5508" s="11"/>
      <c r="C5508" s="11"/>
      <c r="D5508" s="11"/>
      <c r="E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</row>
    <row r="5509" spans="1:19" x14ac:dyDescent="0.25">
      <c r="A5509" s="11"/>
      <c r="B5509" s="11"/>
      <c r="C5509" s="11"/>
      <c r="D5509" s="11"/>
      <c r="E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</row>
    <row r="5510" spans="1:19" x14ac:dyDescent="0.25">
      <c r="A5510" s="11"/>
      <c r="B5510" s="11"/>
      <c r="C5510" s="11"/>
      <c r="D5510" s="11"/>
      <c r="E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</row>
    <row r="5511" spans="1:19" x14ac:dyDescent="0.25">
      <c r="A5511" s="11"/>
      <c r="B5511" s="11"/>
      <c r="C5511" s="11"/>
      <c r="D5511" s="11"/>
      <c r="E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</row>
    <row r="5512" spans="1:19" x14ac:dyDescent="0.25">
      <c r="A5512" s="11"/>
      <c r="B5512" s="11"/>
      <c r="C5512" s="11"/>
      <c r="D5512" s="11"/>
      <c r="E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</row>
    <row r="5513" spans="1:19" x14ac:dyDescent="0.25">
      <c r="A5513" s="11"/>
      <c r="B5513" s="11"/>
      <c r="C5513" s="11"/>
      <c r="D5513" s="11"/>
      <c r="E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</row>
    <row r="5514" spans="1:19" x14ac:dyDescent="0.25">
      <c r="A5514" s="11"/>
      <c r="B5514" s="11"/>
      <c r="C5514" s="11"/>
      <c r="D5514" s="11"/>
      <c r="E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</row>
    <row r="5515" spans="1:19" x14ac:dyDescent="0.25">
      <c r="A5515" s="11"/>
      <c r="B5515" s="11"/>
      <c r="C5515" s="11"/>
      <c r="D5515" s="11"/>
      <c r="E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</row>
    <row r="5516" spans="1:19" x14ac:dyDescent="0.25">
      <c r="A5516" s="11"/>
      <c r="B5516" s="11"/>
      <c r="C5516" s="11"/>
      <c r="D5516" s="11"/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</row>
    <row r="5517" spans="1:19" x14ac:dyDescent="0.25">
      <c r="A5517" s="11"/>
      <c r="B5517" s="11"/>
      <c r="C5517" s="11"/>
      <c r="D5517" s="11"/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</row>
    <row r="5518" spans="1:19" x14ac:dyDescent="0.25">
      <c r="A5518" s="11"/>
      <c r="B5518" s="11"/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</row>
    <row r="5519" spans="1:19" x14ac:dyDescent="0.25">
      <c r="A5519" s="11"/>
      <c r="B5519" s="11"/>
      <c r="C5519" s="11"/>
      <c r="D5519" s="11"/>
      <c r="E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</row>
    <row r="5520" spans="1:19" x14ac:dyDescent="0.25">
      <c r="A5520" s="11"/>
      <c r="B5520" s="11"/>
      <c r="C5520" s="11"/>
      <c r="D5520" s="11"/>
      <c r="E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</row>
    <row r="5521" spans="1:19" x14ac:dyDescent="0.25">
      <c r="A5521" s="11"/>
      <c r="B5521" s="11"/>
      <c r="C5521" s="11"/>
      <c r="D5521" s="11"/>
      <c r="E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</row>
    <row r="5522" spans="1:19" x14ac:dyDescent="0.25">
      <c r="A5522" s="11"/>
      <c r="B5522" s="11"/>
      <c r="C5522" s="11"/>
      <c r="D5522" s="11"/>
      <c r="E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</row>
    <row r="5523" spans="1:19" x14ac:dyDescent="0.25">
      <c r="A5523" s="11"/>
      <c r="B5523" s="11"/>
      <c r="C5523" s="11"/>
      <c r="D5523" s="11"/>
      <c r="E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</row>
    <row r="5524" spans="1:19" x14ac:dyDescent="0.25">
      <c r="A5524" s="11"/>
      <c r="B5524" s="11"/>
      <c r="C5524" s="11"/>
      <c r="D5524" s="11"/>
      <c r="E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</row>
    <row r="5525" spans="1:19" x14ac:dyDescent="0.25">
      <c r="A5525" s="11"/>
      <c r="B5525" s="11"/>
      <c r="C5525" s="11"/>
      <c r="D5525" s="11"/>
      <c r="E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</row>
    <row r="5526" spans="1:19" x14ac:dyDescent="0.25">
      <c r="A5526" s="11"/>
      <c r="B5526" s="11"/>
      <c r="C5526" s="11"/>
      <c r="D5526" s="11"/>
      <c r="E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</row>
    <row r="5527" spans="1:19" x14ac:dyDescent="0.25">
      <c r="A5527" s="11"/>
      <c r="B5527" s="11"/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</row>
    <row r="5528" spans="1:19" x14ac:dyDescent="0.25">
      <c r="A5528" s="11"/>
      <c r="B5528" s="11"/>
      <c r="C5528" s="11"/>
      <c r="D5528" s="11"/>
      <c r="E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</row>
    <row r="5529" spans="1:19" x14ac:dyDescent="0.25">
      <c r="A5529" s="11"/>
      <c r="B5529" s="11"/>
      <c r="C5529" s="11"/>
      <c r="D5529" s="11"/>
      <c r="E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</row>
    <row r="5530" spans="1:19" x14ac:dyDescent="0.25">
      <c r="A5530" s="11"/>
      <c r="B5530" s="11"/>
      <c r="C5530" s="11"/>
      <c r="D5530" s="11"/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</row>
    <row r="5531" spans="1:19" x14ac:dyDescent="0.25">
      <c r="A5531" s="11"/>
      <c r="B5531" s="11"/>
      <c r="C5531" s="11"/>
      <c r="D5531" s="11"/>
      <c r="E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</row>
    <row r="5532" spans="1:19" x14ac:dyDescent="0.25">
      <c r="A5532" s="11"/>
      <c r="B5532" s="11"/>
      <c r="C5532" s="11"/>
      <c r="D5532" s="11"/>
      <c r="E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</row>
    <row r="5533" spans="1:19" x14ac:dyDescent="0.25">
      <c r="A5533" s="11"/>
      <c r="B5533" s="11"/>
      <c r="C5533" s="11"/>
      <c r="D5533" s="11"/>
      <c r="E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</row>
    <row r="5534" spans="1:19" x14ac:dyDescent="0.25">
      <c r="A5534" s="11"/>
      <c r="B5534" s="11"/>
      <c r="C5534" s="11"/>
      <c r="D5534" s="11"/>
      <c r="E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</row>
    <row r="5535" spans="1:19" x14ac:dyDescent="0.25">
      <c r="A5535" s="11"/>
      <c r="B5535" s="11"/>
      <c r="C5535" s="11"/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</row>
    <row r="5536" spans="1:19" x14ac:dyDescent="0.25">
      <c r="A5536" s="11"/>
      <c r="B5536" s="11"/>
      <c r="C5536" s="11"/>
      <c r="D5536" s="11"/>
      <c r="E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</row>
    <row r="5537" spans="1:19" x14ac:dyDescent="0.25">
      <c r="A5537" s="11"/>
      <c r="B5537" s="11"/>
      <c r="C5537" s="11"/>
      <c r="D5537" s="11"/>
      <c r="E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</row>
    <row r="5538" spans="1:19" x14ac:dyDescent="0.25">
      <c r="A5538" s="11"/>
      <c r="B5538" s="11"/>
      <c r="C5538" s="11"/>
      <c r="D5538" s="11"/>
      <c r="E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</row>
    <row r="5539" spans="1:19" x14ac:dyDescent="0.25">
      <c r="A5539" s="11"/>
      <c r="B5539" s="11"/>
      <c r="C5539" s="11"/>
      <c r="D5539" s="11"/>
      <c r="E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</row>
    <row r="5540" spans="1:19" x14ac:dyDescent="0.25">
      <c r="A5540" s="11"/>
      <c r="B5540" s="11"/>
      <c r="C5540" s="11"/>
      <c r="D5540" s="11"/>
      <c r="E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</row>
    <row r="5541" spans="1:19" x14ac:dyDescent="0.25">
      <c r="A5541" s="11"/>
      <c r="B5541" s="11"/>
      <c r="C5541" s="11"/>
      <c r="D5541" s="11"/>
      <c r="E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</row>
    <row r="5542" spans="1:19" x14ac:dyDescent="0.25">
      <c r="A5542" s="11"/>
      <c r="B5542" s="11"/>
      <c r="C5542" s="11"/>
      <c r="D5542" s="11"/>
      <c r="E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</row>
    <row r="5543" spans="1:19" x14ac:dyDescent="0.25">
      <c r="A5543" s="11"/>
      <c r="B5543" s="11"/>
      <c r="C5543" s="11"/>
      <c r="D5543" s="11"/>
      <c r="E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</row>
    <row r="5544" spans="1:19" x14ac:dyDescent="0.25">
      <c r="A5544" s="11"/>
      <c r="B5544" s="11"/>
      <c r="C5544" s="11"/>
      <c r="D5544" s="11"/>
      <c r="E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</row>
    <row r="5545" spans="1:19" x14ac:dyDescent="0.25">
      <c r="A5545" s="11"/>
      <c r="B5545" s="11"/>
      <c r="C5545" s="11"/>
      <c r="D5545" s="11"/>
      <c r="E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</row>
    <row r="5546" spans="1:19" x14ac:dyDescent="0.25">
      <c r="A5546" s="11"/>
      <c r="B5546" s="11"/>
      <c r="C5546" s="11"/>
      <c r="D5546" s="11"/>
      <c r="E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</row>
    <row r="5547" spans="1:19" x14ac:dyDescent="0.25">
      <c r="A5547" s="11"/>
      <c r="B5547" s="11"/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</row>
    <row r="5548" spans="1:19" x14ac:dyDescent="0.25">
      <c r="A5548" s="11"/>
      <c r="B5548" s="11"/>
      <c r="C5548" s="11"/>
      <c r="D5548" s="11"/>
      <c r="E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</row>
    <row r="5549" spans="1:19" x14ac:dyDescent="0.25">
      <c r="A5549" s="11"/>
      <c r="B5549" s="11"/>
      <c r="C5549" s="11"/>
      <c r="D5549" s="11"/>
      <c r="E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</row>
    <row r="5550" spans="1:19" x14ac:dyDescent="0.25">
      <c r="A5550" s="11"/>
      <c r="B5550" s="11"/>
      <c r="C5550" s="11"/>
      <c r="D5550" s="11"/>
      <c r="E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</row>
    <row r="5551" spans="1:19" x14ac:dyDescent="0.25">
      <c r="A5551" s="11"/>
      <c r="B5551" s="11"/>
      <c r="C5551" s="11"/>
      <c r="D5551" s="11"/>
      <c r="E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</row>
    <row r="5552" spans="1:19" x14ac:dyDescent="0.25">
      <c r="A5552" s="11"/>
      <c r="B5552" s="11"/>
      <c r="C5552" s="11"/>
      <c r="D5552" s="11"/>
      <c r="E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</row>
    <row r="5553" spans="1:19" x14ac:dyDescent="0.25">
      <c r="A5553" s="11"/>
      <c r="B5553" s="11"/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</row>
    <row r="5554" spans="1:19" x14ac:dyDescent="0.25">
      <c r="A5554" s="11"/>
      <c r="B5554" s="11"/>
      <c r="C5554" s="11"/>
      <c r="D5554" s="11"/>
      <c r="E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</row>
    <row r="5555" spans="1:19" x14ac:dyDescent="0.25">
      <c r="A5555" s="11"/>
      <c r="B5555" s="11"/>
      <c r="C5555" s="11"/>
      <c r="D5555" s="11"/>
      <c r="E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</row>
    <row r="5556" spans="1:19" x14ac:dyDescent="0.25">
      <c r="A5556" s="11"/>
      <c r="B5556" s="11"/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</row>
    <row r="5557" spans="1:19" x14ac:dyDescent="0.25">
      <c r="A5557" s="11"/>
      <c r="B5557" s="11"/>
      <c r="C5557" s="11"/>
      <c r="D5557" s="11"/>
      <c r="E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</row>
    <row r="5558" spans="1:19" x14ac:dyDescent="0.25">
      <c r="A5558" s="11"/>
      <c r="B5558" s="11"/>
      <c r="C5558" s="11"/>
      <c r="D5558" s="11"/>
      <c r="E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</row>
    <row r="5559" spans="1:19" x14ac:dyDescent="0.25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</row>
    <row r="5560" spans="1:19" x14ac:dyDescent="0.25">
      <c r="A5560" s="11"/>
      <c r="B5560" s="11"/>
      <c r="C5560" s="11"/>
      <c r="D5560" s="11"/>
      <c r="E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</row>
    <row r="5561" spans="1:19" x14ac:dyDescent="0.25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</row>
    <row r="5562" spans="1:19" x14ac:dyDescent="0.25">
      <c r="A5562" s="11"/>
      <c r="B5562" s="11"/>
      <c r="C5562" s="11"/>
      <c r="D5562" s="11"/>
      <c r="E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</row>
    <row r="5563" spans="1:19" x14ac:dyDescent="0.25">
      <c r="A5563" s="11"/>
      <c r="B5563" s="11"/>
      <c r="C5563" s="11"/>
      <c r="D5563" s="11"/>
      <c r="E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</row>
    <row r="5564" spans="1:19" x14ac:dyDescent="0.25">
      <c r="A5564" s="11"/>
      <c r="B5564" s="11"/>
      <c r="C5564" s="11"/>
      <c r="D5564" s="11"/>
      <c r="E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</row>
    <row r="5565" spans="1:19" x14ac:dyDescent="0.25">
      <c r="A5565" s="11"/>
      <c r="B5565" s="11"/>
      <c r="C5565" s="11"/>
      <c r="D5565" s="11"/>
      <c r="E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</row>
    <row r="5566" spans="1:19" x14ac:dyDescent="0.25">
      <c r="A5566" s="11"/>
      <c r="B5566" s="11"/>
      <c r="C5566" s="11"/>
      <c r="D5566" s="11"/>
      <c r="E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</row>
    <row r="5567" spans="1:19" x14ac:dyDescent="0.25">
      <c r="A5567" s="11"/>
      <c r="B5567" s="11"/>
      <c r="C5567" s="11"/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</row>
    <row r="5568" spans="1:19" x14ac:dyDescent="0.25">
      <c r="A5568" s="11"/>
      <c r="B5568" s="11"/>
      <c r="C5568" s="11"/>
      <c r="D5568" s="11"/>
      <c r="E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</row>
    <row r="5569" spans="1:19" x14ac:dyDescent="0.25">
      <c r="A5569" s="11"/>
      <c r="B5569" s="11"/>
      <c r="C5569" s="11"/>
      <c r="D5569" s="11"/>
      <c r="E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</row>
    <row r="5570" spans="1:19" x14ac:dyDescent="0.25">
      <c r="A5570" s="11"/>
      <c r="B5570" s="11"/>
      <c r="C5570" s="11"/>
      <c r="D5570" s="11"/>
      <c r="E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</row>
    <row r="5571" spans="1:19" x14ac:dyDescent="0.25">
      <c r="A5571" s="11"/>
      <c r="B5571" s="11"/>
      <c r="C5571" s="11"/>
      <c r="D5571" s="11"/>
      <c r="E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</row>
    <row r="5572" spans="1:19" x14ac:dyDescent="0.25">
      <c r="A5572" s="11"/>
      <c r="B5572" s="11"/>
      <c r="C5572" s="11"/>
      <c r="D5572" s="11"/>
      <c r="E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</row>
    <row r="5573" spans="1:19" x14ac:dyDescent="0.25">
      <c r="A5573" s="11"/>
      <c r="B5573" s="11"/>
      <c r="C5573" s="11"/>
      <c r="D5573" s="11"/>
      <c r="E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</row>
    <row r="5574" spans="1:19" x14ac:dyDescent="0.25">
      <c r="A5574" s="11"/>
      <c r="B5574" s="11"/>
      <c r="C5574" s="11"/>
      <c r="D5574" s="11"/>
      <c r="E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</row>
    <row r="5575" spans="1:19" x14ac:dyDescent="0.25">
      <c r="A5575" s="11"/>
      <c r="B5575" s="11"/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</row>
    <row r="5576" spans="1:19" x14ac:dyDescent="0.25">
      <c r="A5576" s="11"/>
      <c r="B5576" s="11"/>
      <c r="C5576" s="11"/>
      <c r="D5576" s="11"/>
      <c r="E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</row>
    <row r="5577" spans="1:19" x14ac:dyDescent="0.25">
      <c r="A5577" s="11"/>
      <c r="B5577" s="11"/>
      <c r="C5577" s="11"/>
      <c r="D5577" s="11"/>
      <c r="E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</row>
    <row r="5578" spans="1:19" x14ac:dyDescent="0.25">
      <c r="A5578" s="11"/>
      <c r="B5578" s="11"/>
      <c r="C5578" s="11"/>
      <c r="D5578" s="11"/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</row>
    <row r="5579" spans="1:19" x14ac:dyDescent="0.25">
      <c r="A5579" s="11"/>
      <c r="B5579" s="11"/>
      <c r="C5579" s="11"/>
      <c r="D5579" s="11"/>
      <c r="E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</row>
    <row r="5580" spans="1:19" x14ac:dyDescent="0.25">
      <c r="A5580" s="11"/>
      <c r="B5580" s="11"/>
      <c r="C5580" s="11"/>
      <c r="D5580" s="11"/>
      <c r="E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</row>
    <row r="5581" spans="1:19" x14ac:dyDescent="0.25">
      <c r="A5581" s="11"/>
      <c r="B5581" s="11"/>
      <c r="C5581" s="11"/>
      <c r="D5581" s="11"/>
      <c r="E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</row>
    <row r="5582" spans="1:19" x14ac:dyDescent="0.25">
      <c r="A5582" s="11"/>
      <c r="B5582" s="11"/>
      <c r="C5582" s="11"/>
      <c r="D5582" s="11"/>
      <c r="E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</row>
    <row r="5583" spans="1:19" x14ac:dyDescent="0.25">
      <c r="A5583" s="11"/>
      <c r="B5583" s="11"/>
      <c r="C5583" s="11"/>
      <c r="D5583" s="11"/>
      <c r="E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</row>
    <row r="5584" spans="1:19" x14ac:dyDescent="0.25">
      <c r="A5584" s="11"/>
      <c r="B5584" s="11"/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</row>
    <row r="5585" spans="1:19" x14ac:dyDescent="0.25">
      <c r="A5585" s="11"/>
      <c r="B5585" s="11"/>
      <c r="C5585" s="11"/>
      <c r="D5585" s="11"/>
      <c r="E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</row>
    <row r="5586" spans="1:19" x14ac:dyDescent="0.25">
      <c r="A5586" s="11"/>
      <c r="B5586" s="11"/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</row>
    <row r="5587" spans="1:19" x14ac:dyDescent="0.25">
      <c r="A5587" s="11"/>
      <c r="B5587" s="11"/>
      <c r="C5587" s="11"/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</row>
    <row r="5588" spans="1:19" x14ac:dyDescent="0.25">
      <c r="A5588" s="11"/>
      <c r="B5588" s="11"/>
      <c r="C5588" s="11"/>
      <c r="D5588" s="11"/>
      <c r="E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</row>
    <row r="5589" spans="1:19" x14ac:dyDescent="0.25">
      <c r="A5589" s="11"/>
      <c r="B5589" s="11"/>
      <c r="C5589" s="11"/>
      <c r="D5589" s="11"/>
      <c r="E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</row>
    <row r="5590" spans="1:19" x14ac:dyDescent="0.25">
      <c r="A5590" s="11"/>
      <c r="B5590" s="11"/>
      <c r="C5590" s="11"/>
      <c r="D5590" s="11"/>
      <c r="E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</row>
    <row r="5591" spans="1:19" x14ac:dyDescent="0.25">
      <c r="A5591" s="11"/>
      <c r="B5591" s="11"/>
      <c r="C5591" s="11"/>
      <c r="D5591" s="11"/>
      <c r="E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</row>
    <row r="5592" spans="1:19" x14ac:dyDescent="0.25">
      <c r="A5592" s="11"/>
      <c r="B5592" s="11"/>
      <c r="C5592" s="11"/>
      <c r="D5592" s="11"/>
      <c r="E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</row>
    <row r="5593" spans="1:19" x14ac:dyDescent="0.25">
      <c r="A5593" s="11"/>
      <c r="B5593" s="11"/>
      <c r="C5593" s="11"/>
      <c r="D5593" s="11"/>
      <c r="E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</row>
    <row r="5594" spans="1:19" x14ac:dyDescent="0.25">
      <c r="A5594" s="11"/>
      <c r="B5594" s="11"/>
      <c r="C5594" s="11"/>
      <c r="D5594" s="11"/>
      <c r="E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</row>
    <row r="5595" spans="1:19" x14ac:dyDescent="0.25">
      <c r="A5595" s="11"/>
      <c r="B5595" s="11"/>
      <c r="C5595" s="11"/>
      <c r="D5595" s="11"/>
      <c r="E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</row>
    <row r="5596" spans="1:19" x14ac:dyDescent="0.25">
      <c r="A5596" s="11"/>
      <c r="B5596" s="11"/>
      <c r="C5596" s="11"/>
      <c r="D5596" s="11"/>
      <c r="E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</row>
    <row r="5597" spans="1:19" x14ac:dyDescent="0.25">
      <c r="A5597" s="11"/>
      <c r="B5597" s="11"/>
      <c r="C5597" s="11"/>
      <c r="D5597" s="11"/>
      <c r="E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</row>
    <row r="5598" spans="1:19" x14ac:dyDescent="0.25">
      <c r="A5598" s="11"/>
      <c r="B5598" s="11"/>
      <c r="C5598" s="11"/>
      <c r="D5598" s="11"/>
      <c r="E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</row>
    <row r="5599" spans="1:19" x14ac:dyDescent="0.25">
      <c r="A5599" s="11"/>
      <c r="B5599" s="11"/>
      <c r="C5599" s="11"/>
      <c r="D5599" s="11"/>
      <c r="E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</row>
    <row r="5600" spans="1:19" x14ac:dyDescent="0.25">
      <c r="A5600" s="11"/>
      <c r="B5600" s="11"/>
      <c r="C5600" s="11"/>
      <c r="D5600" s="11"/>
      <c r="E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</row>
    <row r="5601" spans="1:19" x14ac:dyDescent="0.25">
      <c r="A5601" s="11"/>
      <c r="B5601" s="11"/>
      <c r="C5601" s="11"/>
      <c r="D5601" s="11"/>
      <c r="E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</row>
    <row r="5602" spans="1:19" x14ac:dyDescent="0.25">
      <c r="A5602" s="11"/>
      <c r="B5602" s="11"/>
      <c r="C5602" s="11"/>
      <c r="D5602" s="11"/>
      <c r="E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</row>
    <row r="5603" spans="1:19" x14ac:dyDescent="0.25">
      <c r="A5603" s="11"/>
      <c r="B5603" s="11"/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</row>
    <row r="5604" spans="1:19" x14ac:dyDescent="0.25">
      <c r="A5604" s="11"/>
      <c r="B5604" s="11"/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</row>
    <row r="5605" spans="1:19" x14ac:dyDescent="0.25">
      <c r="A5605" s="11"/>
      <c r="B5605" s="11"/>
      <c r="C5605" s="11"/>
      <c r="D5605" s="11"/>
      <c r="E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</row>
    <row r="5606" spans="1:19" x14ac:dyDescent="0.25">
      <c r="A5606" s="11"/>
      <c r="B5606" s="11"/>
      <c r="C5606" s="11"/>
      <c r="D5606" s="11"/>
      <c r="E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</row>
    <row r="5607" spans="1:19" x14ac:dyDescent="0.25">
      <c r="A5607" s="11"/>
      <c r="B5607" s="11"/>
      <c r="C5607" s="11"/>
      <c r="D5607" s="11"/>
      <c r="E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</row>
    <row r="5608" spans="1:19" x14ac:dyDescent="0.25">
      <c r="A5608" s="11"/>
      <c r="B5608" s="11"/>
      <c r="C5608" s="11"/>
      <c r="D5608" s="11"/>
      <c r="E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</row>
    <row r="5609" spans="1:19" x14ac:dyDescent="0.25">
      <c r="A5609" s="11"/>
      <c r="B5609" s="11"/>
      <c r="C5609" s="11"/>
      <c r="D5609" s="11"/>
      <c r="E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</row>
    <row r="5610" spans="1:19" x14ac:dyDescent="0.25">
      <c r="A5610" s="11"/>
      <c r="B5610" s="11"/>
      <c r="C5610" s="11"/>
      <c r="D5610" s="11"/>
      <c r="E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</row>
    <row r="5611" spans="1:19" x14ac:dyDescent="0.25">
      <c r="A5611" s="11"/>
      <c r="B5611" s="11"/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</row>
    <row r="5612" spans="1:19" x14ac:dyDescent="0.25">
      <c r="A5612" s="11"/>
      <c r="B5612" s="11"/>
      <c r="C5612" s="11"/>
      <c r="D5612" s="11"/>
      <c r="E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</row>
    <row r="5613" spans="1:19" x14ac:dyDescent="0.25">
      <c r="A5613" s="11"/>
      <c r="B5613" s="11"/>
      <c r="C5613" s="11"/>
      <c r="D5613" s="11"/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</row>
    <row r="5614" spans="1:19" x14ac:dyDescent="0.25">
      <c r="A5614" s="11"/>
      <c r="B5614" s="11"/>
      <c r="C5614" s="11"/>
      <c r="D5614" s="11"/>
      <c r="E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</row>
    <row r="5615" spans="1:19" x14ac:dyDescent="0.25">
      <c r="A5615" s="11"/>
      <c r="B5615" s="11"/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</row>
    <row r="5616" spans="1:19" x14ac:dyDescent="0.25">
      <c r="A5616" s="11"/>
      <c r="B5616" s="11"/>
      <c r="C5616" s="11"/>
      <c r="D5616" s="11"/>
      <c r="E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</row>
    <row r="5617" spans="1:19" x14ac:dyDescent="0.25">
      <c r="A5617" s="11"/>
      <c r="B5617" s="11"/>
      <c r="C5617" s="11"/>
      <c r="D5617" s="11"/>
      <c r="E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</row>
    <row r="5618" spans="1:19" x14ac:dyDescent="0.25">
      <c r="A5618" s="11"/>
      <c r="B5618" s="11"/>
      <c r="C5618" s="11"/>
      <c r="D5618" s="11"/>
      <c r="E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</row>
    <row r="5619" spans="1:19" x14ac:dyDescent="0.25">
      <c r="A5619" s="11"/>
      <c r="B5619" s="11"/>
      <c r="C5619" s="11"/>
      <c r="D5619" s="11"/>
      <c r="E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</row>
    <row r="5620" spans="1:19" x14ac:dyDescent="0.25">
      <c r="A5620" s="11"/>
      <c r="B5620" s="11"/>
      <c r="C5620" s="11"/>
      <c r="D5620" s="11"/>
      <c r="E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</row>
    <row r="5621" spans="1:19" x14ac:dyDescent="0.25">
      <c r="A5621" s="11"/>
      <c r="B5621" s="11"/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</row>
    <row r="5622" spans="1:19" x14ac:dyDescent="0.25">
      <c r="A5622" s="11"/>
      <c r="B5622" s="11"/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</row>
    <row r="5623" spans="1:19" x14ac:dyDescent="0.25">
      <c r="A5623" s="11"/>
      <c r="B5623" s="11"/>
      <c r="C5623" s="11"/>
      <c r="D5623" s="11"/>
      <c r="E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</row>
    <row r="5624" spans="1:19" x14ac:dyDescent="0.25">
      <c r="A5624" s="11"/>
      <c r="B5624" s="11"/>
      <c r="C5624" s="11"/>
      <c r="D5624" s="11"/>
      <c r="E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</row>
    <row r="5625" spans="1:19" x14ac:dyDescent="0.25">
      <c r="A5625" s="11"/>
      <c r="B5625" s="11"/>
      <c r="C5625" s="11"/>
      <c r="D5625" s="11"/>
      <c r="E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</row>
    <row r="5626" spans="1:19" x14ac:dyDescent="0.25">
      <c r="A5626" s="11"/>
      <c r="B5626" s="11"/>
      <c r="C5626" s="11"/>
      <c r="D5626" s="11"/>
      <c r="E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</row>
    <row r="5627" spans="1:19" x14ac:dyDescent="0.25">
      <c r="A5627" s="11"/>
      <c r="B5627" s="11"/>
      <c r="C5627" s="11"/>
      <c r="D5627" s="11"/>
      <c r="E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</row>
    <row r="5628" spans="1:19" x14ac:dyDescent="0.25">
      <c r="A5628" s="11"/>
      <c r="B5628" s="11"/>
      <c r="C5628" s="11"/>
      <c r="D5628" s="11"/>
      <c r="E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</row>
    <row r="5629" spans="1:19" x14ac:dyDescent="0.25">
      <c r="A5629" s="11"/>
      <c r="B5629" s="11"/>
      <c r="C5629" s="11"/>
      <c r="D5629" s="11"/>
      <c r="E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</row>
    <row r="5630" spans="1:19" x14ac:dyDescent="0.25">
      <c r="A5630" s="11"/>
      <c r="B5630" s="11"/>
      <c r="C5630" s="11"/>
      <c r="D5630" s="11"/>
      <c r="E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</row>
    <row r="5631" spans="1:19" x14ac:dyDescent="0.25">
      <c r="A5631" s="11"/>
      <c r="B5631" s="11"/>
      <c r="C5631" s="11"/>
      <c r="D5631" s="11"/>
      <c r="E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</row>
    <row r="5632" spans="1:19" x14ac:dyDescent="0.25">
      <c r="A5632" s="11"/>
      <c r="B5632" s="11"/>
      <c r="C5632" s="11"/>
      <c r="D5632" s="11"/>
      <c r="E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</row>
    <row r="5633" spans="1:19" x14ac:dyDescent="0.25">
      <c r="A5633" s="11"/>
      <c r="B5633" s="11"/>
      <c r="C5633" s="11"/>
      <c r="D5633" s="11"/>
      <c r="E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</row>
    <row r="5634" spans="1:19" x14ac:dyDescent="0.25">
      <c r="A5634" s="11"/>
      <c r="B5634" s="11"/>
      <c r="C5634" s="11"/>
      <c r="D5634" s="11"/>
      <c r="E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</row>
    <row r="5635" spans="1:19" x14ac:dyDescent="0.25">
      <c r="A5635" s="11"/>
      <c r="B5635" s="11"/>
      <c r="C5635" s="11"/>
      <c r="D5635" s="11"/>
      <c r="E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</row>
    <row r="5636" spans="1:19" x14ac:dyDescent="0.25">
      <c r="A5636" s="11"/>
      <c r="B5636" s="11"/>
      <c r="C5636" s="11"/>
      <c r="D5636" s="11"/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</row>
    <row r="5637" spans="1:19" x14ac:dyDescent="0.25">
      <c r="A5637" s="11"/>
      <c r="B5637" s="11"/>
      <c r="C5637" s="11"/>
      <c r="D5637" s="11"/>
      <c r="E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</row>
    <row r="5638" spans="1:19" x14ac:dyDescent="0.25">
      <c r="A5638" s="11"/>
      <c r="B5638" s="11"/>
      <c r="C5638" s="11"/>
      <c r="D5638" s="11"/>
      <c r="E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</row>
    <row r="5639" spans="1:19" x14ac:dyDescent="0.25">
      <c r="A5639" s="11"/>
      <c r="B5639" s="11"/>
      <c r="C5639" s="11"/>
      <c r="D5639" s="11"/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</row>
    <row r="5640" spans="1:19" x14ac:dyDescent="0.25">
      <c r="A5640" s="11"/>
      <c r="B5640" s="11"/>
      <c r="C5640" s="11"/>
      <c r="D5640" s="11"/>
      <c r="E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</row>
    <row r="5641" spans="1:19" x14ac:dyDescent="0.25">
      <c r="A5641" s="11"/>
      <c r="B5641" s="11"/>
      <c r="C5641" s="11"/>
      <c r="D5641" s="11"/>
      <c r="E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</row>
    <row r="5642" spans="1:19" x14ac:dyDescent="0.25">
      <c r="A5642" s="11"/>
      <c r="B5642" s="11"/>
      <c r="C5642" s="11"/>
      <c r="D5642" s="11"/>
      <c r="E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</row>
    <row r="5643" spans="1:19" x14ac:dyDescent="0.25">
      <c r="A5643" s="11"/>
      <c r="B5643" s="11"/>
      <c r="C5643" s="11"/>
      <c r="D5643" s="11"/>
      <c r="E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</row>
    <row r="5644" spans="1:19" x14ac:dyDescent="0.25">
      <c r="A5644" s="11"/>
      <c r="B5644" s="11"/>
      <c r="C5644" s="11"/>
      <c r="D5644" s="11"/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</row>
    <row r="5645" spans="1:19" x14ac:dyDescent="0.25">
      <c r="A5645" s="11"/>
      <c r="B5645" s="11"/>
      <c r="C5645" s="11"/>
      <c r="D5645" s="11"/>
      <c r="E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</row>
    <row r="5646" spans="1:19" x14ac:dyDescent="0.25">
      <c r="A5646" s="11"/>
      <c r="B5646" s="11"/>
      <c r="C5646" s="11"/>
      <c r="D5646" s="11"/>
      <c r="E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</row>
    <row r="5647" spans="1:19" x14ac:dyDescent="0.25">
      <c r="A5647" s="11"/>
      <c r="B5647" s="11"/>
      <c r="C5647" s="11"/>
      <c r="D5647" s="11"/>
      <c r="E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</row>
    <row r="5648" spans="1:19" x14ac:dyDescent="0.25">
      <c r="A5648" s="11"/>
      <c r="B5648" s="11"/>
      <c r="C5648" s="11"/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</row>
    <row r="5649" spans="1:19" x14ac:dyDescent="0.25">
      <c r="A5649" s="11"/>
      <c r="B5649" s="11"/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</row>
    <row r="5650" spans="1:19" x14ac:dyDescent="0.25">
      <c r="A5650" s="11"/>
      <c r="B5650" s="11"/>
      <c r="C5650" s="11"/>
      <c r="D5650" s="11"/>
      <c r="E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</row>
    <row r="5651" spans="1:19" x14ac:dyDescent="0.25">
      <c r="A5651" s="11"/>
      <c r="B5651" s="11"/>
      <c r="C5651" s="11"/>
      <c r="D5651" s="11"/>
      <c r="E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</row>
    <row r="5652" spans="1:19" x14ac:dyDescent="0.25">
      <c r="A5652" s="11"/>
      <c r="B5652" s="11"/>
      <c r="C5652" s="11"/>
      <c r="D5652" s="11"/>
      <c r="E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</row>
    <row r="5653" spans="1:19" x14ac:dyDescent="0.25">
      <c r="A5653" s="11"/>
      <c r="B5653" s="11"/>
      <c r="C5653" s="11"/>
      <c r="D5653" s="11"/>
      <c r="E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</row>
    <row r="5654" spans="1:19" x14ac:dyDescent="0.25">
      <c r="A5654" s="11"/>
      <c r="B5654" s="11"/>
      <c r="C5654" s="11"/>
      <c r="D5654" s="11"/>
      <c r="E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</row>
    <row r="5655" spans="1:19" x14ac:dyDescent="0.25">
      <c r="A5655" s="11"/>
      <c r="B5655" s="11"/>
      <c r="C5655" s="11"/>
      <c r="D5655" s="11"/>
      <c r="E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</row>
    <row r="5656" spans="1:19" x14ac:dyDescent="0.25">
      <c r="A5656" s="11"/>
      <c r="B5656" s="11"/>
      <c r="C5656" s="11"/>
      <c r="D5656" s="11"/>
      <c r="E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</row>
    <row r="5657" spans="1:19" x14ac:dyDescent="0.25">
      <c r="A5657" s="11"/>
      <c r="B5657" s="11"/>
      <c r="C5657" s="11"/>
      <c r="D5657" s="11"/>
      <c r="E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</row>
    <row r="5658" spans="1:19" x14ac:dyDescent="0.25">
      <c r="A5658" s="11"/>
      <c r="B5658" s="11"/>
      <c r="C5658" s="11"/>
      <c r="D5658" s="11"/>
      <c r="E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</row>
    <row r="5659" spans="1:19" x14ac:dyDescent="0.25">
      <c r="A5659" s="11"/>
      <c r="B5659" s="11"/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</row>
    <row r="5660" spans="1:19" x14ac:dyDescent="0.25">
      <c r="A5660" s="11"/>
      <c r="B5660" s="11"/>
      <c r="C5660" s="11"/>
      <c r="D5660" s="11"/>
      <c r="E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</row>
    <row r="5661" spans="1:19" x14ac:dyDescent="0.25">
      <c r="A5661" s="11"/>
      <c r="B5661" s="11"/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</row>
    <row r="5662" spans="1:19" x14ac:dyDescent="0.25">
      <c r="A5662" s="11"/>
      <c r="B5662" s="11"/>
      <c r="C5662" s="11"/>
      <c r="D5662" s="11"/>
      <c r="E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</row>
    <row r="5663" spans="1:19" x14ac:dyDescent="0.25">
      <c r="A5663" s="11"/>
      <c r="B5663" s="11"/>
      <c r="C5663" s="11"/>
      <c r="D5663" s="11"/>
      <c r="E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</row>
    <row r="5664" spans="1:19" x14ac:dyDescent="0.25">
      <c r="A5664" s="11"/>
      <c r="B5664" s="11"/>
      <c r="C5664" s="11"/>
      <c r="D5664" s="11"/>
      <c r="E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</row>
    <row r="5665" spans="1:19" x14ac:dyDescent="0.25">
      <c r="A5665" s="11"/>
      <c r="B5665" s="11"/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</row>
    <row r="5666" spans="1:19" x14ac:dyDescent="0.25">
      <c r="A5666" s="11"/>
      <c r="B5666" s="11"/>
      <c r="C5666" s="11"/>
      <c r="D5666" s="11"/>
      <c r="E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</row>
    <row r="5667" spans="1:19" x14ac:dyDescent="0.25">
      <c r="A5667" s="11"/>
      <c r="B5667" s="11"/>
      <c r="C5667" s="11"/>
      <c r="D5667" s="11"/>
      <c r="E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</row>
    <row r="5668" spans="1:19" x14ac:dyDescent="0.25">
      <c r="A5668" s="11"/>
      <c r="B5668" s="11"/>
      <c r="C5668" s="11"/>
      <c r="D5668" s="11"/>
      <c r="E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</row>
    <row r="5669" spans="1:19" x14ac:dyDescent="0.25">
      <c r="A5669" s="11"/>
      <c r="B5669" s="11"/>
      <c r="C5669" s="11"/>
      <c r="D5669" s="11"/>
      <c r="E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</row>
    <row r="5670" spans="1:19" x14ac:dyDescent="0.25">
      <c r="A5670" s="11"/>
      <c r="B5670" s="11"/>
      <c r="C5670" s="11"/>
      <c r="D5670" s="11"/>
      <c r="E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</row>
    <row r="5671" spans="1:19" x14ac:dyDescent="0.25">
      <c r="A5671" s="11"/>
      <c r="B5671" s="11"/>
      <c r="C5671" s="11"/>
      <c r="D5671" s="11"/>
      <c r="E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</row>
    <row r="5672" spans="1:19" x14ac:dyDescent="0.25">
      <c r="A5672" s="11"/>
      <c r="B5672" s="11"/>
      <c r="C5672" s="11"/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</row>
    <row r="5673" spans="1:19" x14ac:dyDescent="0.25">
      <c r="A5673" s="11"/>
      <c r="B5673" s="11"/>
      <c r="C5673" s="11"/>
      <c r="D5673" s="11"/>
      <c r="E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</row>
    <row r="5674" spans="1:19" x14ac:dyDescent="0.25">
      <c r="A5674" s="11"/>
      <c r="B5674" s="11"/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</row>
    <row r="5675" spans="1:19" x14ac:dyDescent="0.25">
      <c r="A5675" s="11"/>
      <c r="B5675" s="11"/>
      <c r="C5675" s="11"/>
      <c r="D5675" s="11"/>
      <c r="E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</row>
    <row r="5676" spans="1:19" x14ac:dyDescent="0.25">
      <c r="A5676" s="11"/>
      <c r="B5676" s="11"/>
      <c r="C5676" s="11"/>
      <c r="D5676" s="11"/>
      <c r="E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</row>
    <row r="5677" spans="1:19" x14ac:dyDescent="0.25">
      <c r="A5677" s="11"/>
      <c r="B5677" s="11"/>
      <c r="C5677" s="11"/>
      <c r="D5677" s="11"/>
      <c r="E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</row>
    <row r="5678" spans="1:19" x14ac:dyDescent="0.25">
      <c r="A5678" s="11"/>
      <c r="B5678" s="11"/>
      <c r="C5678" s="11"/>
      <c r="D5678" s="11"/>
      <c r="E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</row>
    <row r="5679" spans="1:19" x14ac:dyDescent="0.25">
      <c r="A5679" s="11"/>
      <c r="B5679" s="11"/>
      <c r="C5679" s="11"/>
      <c r="D5679" s="11"/>
      <c r="E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</row>
    <row r="5680" spans="1:19" x14ac:dyDescent="0.25">
      <c r="A5680" s="11"/>
      <c r="B5680" s="11"/>
      <c r="C5680" s="11"/>
      <c r="D5680" s="11"/>
      <c r="E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</row>
    <row r="5681" spans="1:19" x14ac:dyDescent="0.25">
      <c r="A5681" s="11"/>
      <c r="B5681" s="11"/>
      <c r="C5681" s="11"/>
      <c r="D5681" s="11"/>
      <c r="E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</row>
    <row r="5682" spans="1:19" x14ac:dyDescent="0.25">
      <c r="A5682" s="11"/>
      <c r="B5682" s="11"/>
      <c r="C5682" s="11"/>
      <c r="D5682" s="11"/>
      <c r="E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</row>
    <row r="5683" spans="1:19" x14ac:dyDescent="0.25">
      <c r="A5683" s="11"/>
      <c r="B5683" s="11"/>
      <c r="C5683" s="11"/>
      <c r="D5683" s="11"/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</row>
    <row r="5684" spans="1:19" x14ac:dyDescent="0.25">
      <c r="A5684" s="11"/>
      <c r="B5684" s="11"/>
      <c r="C5684" s="11"/>
      <c r="D5684" s="11"/>
      <c r="E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</row>
    <row r="5685" spans="1:19" x14ac:dyDescent="0.25">
      <c r="A5685" s="11"/>
      <c r="B5685" s="11"/>
      <c r="C5685" s="11"/>
      <c r="D5685" s="11"/>
      <c r="E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</row>
    <row r="5686" spans="1:19" x14ac:dyDescent="0.25">
      <c r="A5686" s="11"/>
      <c r="B5686" s="11"/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</row>
    <row r="5687" spans="1:19" x14ac:dyDescent="0.25">
      <c r="A5687" s="11"/>
      <c r="B5687" s="11"/>
      <c r="C5687" s="11"/>
      <c r="D5687" s="11"/>
      <c r="E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</row>
    <row r="5688" spans="1:19" x14ac:dyDescent="0.25">
      <c r="A5688" s="11"/>
      <c r="B5688" s="11"/>
      <c r="C5688" s="11"/>
      <c r="D5688" s="11"/>
      <c r="E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</row>
    <row r="5689" spans="1:19" x14ac:dyDescent="0.25">
      <c r="A5689" s="11"/>
      <c r="B5689" s="11"/>
      <c r="C5689" s="11"/>
      <c r="D5689" s="11"/>
      <c r="E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</row>
    <row r="5690" spans="1:19" x14ac:dyDescent="0.25">
      <c r="A5690" s="11"/>
      <c r="B5690" s="11"/>
      <c r="C5690" s="11"/>
      <c r="D5690" s="11"/>
      <c r="E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</row>
    <row r="5691" spans="1:19" x14ac:dyDescent="0.25">
      <c r="A5691" s="11"/>
      <c r="B5691" s="11"/>
      <c r="C5691" s="11"/>
      <c r="D5691" s="11"/>
      <c r="E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</row>
    <row r="5692" spans="1:19" x14ac:dyDescent="0.25">
      <c r="A5692" s="11"/>
      <c r="B5692" s="11"/>
      <c r="C5692" s="11"/>
      <c r="D5692" s="11"/>
      <c r="E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</row>
    <row r="5693" spans="1:19" x14ac:dyDescent="0.25">
      <c r="A5693" s="11"/>
      <c r="B5693" s="11"/>
      <c r="C5693" s="11"/>
      <c r="D5693" s="11"/>
      <c r="E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</row>
    <row r="5694" spans="1:19" x14ac:dyDescent="0.25">
      <c r="A5694" s="11"/>
      <c r="B5694" s="11"/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</row>
    <row r="5695" spans="1:19" x14ac:dyDescent="0.25">
      <c r="A5695" s="11"/>
      <c r="B5695" s="11"/>
      <c r="C5695" s="11"/>
      <c r="D5695" s="11"/>
      <c r="E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</row>
    <row r="5696" spans="1:19" x14ac:dyDescent="0.25">
      <c r="A5696" s="11"/>
      <c r="B5696" s="11"/>
      <c r="C5696" s="11"/>
      <c r="D5696" s="11"/>
      <c r="E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</row>
    <row r="5697" spans="1:19" x14ac:dyDescent="0.25">
      <c r="A5697" s="11"/>
      <c r="B5697" s="11"/>
      <c r="C5697" s="11"/>
      <c r="D5697" s="11"/>
      <c r="E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</row>
    <row r="5698" spans="1:19" x14ac:dyDescent="0.25">
      <c r="A5698" s="11"/>
      <c r="B5698" s="11"/>
      <c r="C5698" s="11"/>
      <c r="D5698" s="11"/>
      <c r="E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</row>
    <row r="5699" spans="1:19" x14ac:dyDescent="0.25">
      <c r="A5699" s="11"/>
      <c r="B5699" s="11"/>
      <c r="C5699" s="11"/>
      <c r="D5699" s="11"/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</row>
    <row r="5700" spans="1:19" x14ac:dyDescent="0.25">
      <c r="A5700" s="11"/>
      <c r="B5700" s="11"/>
      <c r="C5700" s="11"/>
      <c r="D5700" s="11"/>
      <c r="E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</row>
    <row r="5701" spans="1:19" x14ac:dyDescent="0.25">
      <c r="A5701" s="11"/>
      <c r="B5701" s="11"/>
      <c r="C5701" s="11"/>
      <c r="D5701" s="11"/>
      <c r="E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</row>
    <row r="5702" spans="1:19" x14ac:dyDescent="0.25">
      <c r="A5702" s="11"/>
      <c r="B5702" s="11"/>
      <c r="C5702" s="11"/>
      <c r="D5702" s="11"/>
      <c r="E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</row>
    <row r="5703" spans="1:19" x14ac:dyDescent="0.25">
      <c r="A5703" s="11"/>
      <c r="B5703" s="11"/>
      <c r="C5703" s="11"/>
      <c r="D5703" s="11"/>
      <c r="E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</row>
    <row r="5704" spans="1:19" x14ac:dyDescent="0.25">
      <c r="A5704" s="11"/>
      <c r="B5704" s="11"/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</row>
    <row r="5705" spans="1:19" x14ac:dyDescent="0.25">
      <c r="A5705" s="11"/>
      <c r="B5705" s="11"/>
      <c r="C5705" s="11"/>
      <c r="D5705" s="11"/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</row>
    <row r="5706" spans="1:19" x14ac:dyDescent="0.25">
      <c r="A5706" s="11"/>
      <c r="B5706" s="11"/>
      <c r="C5706" s="11"/>
      <c r="D5706" s="11"/>
      <c r="E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</row>
    <row r="5707" spans="1:19" x14ac:dyDescent="0.25">
      <c r="A5707" s="11"/>
      <c r="B5707" s="11"/>
      <c r="C5707" s="11"/>
      <c r="D5707" s="11"/>
      <c r="E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</row>
    <row r="5708" spans="1:19" x14ac:dyDescent="0.25">
      <c r="A5708" s="11"/>
      <c r="B5708" s="11"/>
      <c r="C5708" s="11"/>
      <c r="D5708" s="11"/>
      <c r="E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</row>
    <row r="5709" spans="1:19" x14ac:dyDescent="0.25">
      <c r="A5709" s="11"/>
      <c r="B5709" s="11"/>
      <c r="C5709" s="11"/>
      <c r="D5709" s="11"/>
      <c r="E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</row>
    <row r="5710" spans="1:19" x14ac:dyDescent="0.25">
      <c r="A5710" s="11"/>
      <c r="B5710" s="11"/>
      <c r="C5710" s="11"/>
      <c r="D5710" s="11"/>
      <c r="E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</row>
    <row r="5711" spans="1:19" x14ac:dyDescent="0.25">
      <c r="A5711" s="11"/>
      <c r="B5711" s="11"/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</row>
    <row r="5712" spans="1:19" x14ac:dyDescent="0.25">
      <c r="A5712" s="11"/>
      <c r="B5712" s="11"/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</row>
    <row r="5713" spans="1:19" x14ac:dyDescent="0.25">
      <c r="A5713" s="11"/>
      <c r="B5713" s="11"/>
      <c r="C5713" s="11"/>
      <c r="D5713" s="11"/>
      <c r="E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</row>
    <row r="5714" spans="1:19" x14ac:dyDescent="0.25">
      <c r="A5714" s="11"/>
      <c r="B5714" s="11"/>
      <c r="C5714" s="11"/>
      <c r="D5714" s="11"/>
      <c r="E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</row>
    <row r="5715" spans="1:19" x14ac:dyDescent="0.25">
      <c r="A5715" s="11"/>
      <c r="B5715" s="11"/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</row>
    <row r="5716" spans="1:19" x14ac:dyDescent="0.25">
      <c r="A5716" s="11"/>
      <c r="B5716" s="11"/>
      <c r="C5716" s="11"/>
      <c r="D5716" s="11"/>
      <c r="E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</row>
    <row r="5717" spans="1:19" x14ac:dyDescent="0.25">
      <c r="A5717" s="11"/>
      <c r="B5717" s="11"/>
      <c r="C5717" s="11"/>
      <c r="D5717" s="11"/>
      <c r="E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</row>
    <row r="5718" spans="1:19" x14ac:dyDescent="0.25">
      <c r="A5718" s="11"/>
      <c r="B5718" s="11"/>
      <c r="C5718" s="11"/>
      <c r="D5718" s="11"/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</row>
    <row r="5719" spans="1:19" x14ac:dyDescent="0.25">
      <c r="A5719" s="11"/>
      <c r="B5719" s="11"/>
      <c r="C5719" s="11"/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</row>
    <row r="5720" spans="1:19" x14ac:dyDescent="0.25">
      <c r="A5720" s="11"/>
      <c r="B5720" s="11"/>
      <c r="C5720" s="11"/>
      <c r="D5720" s="11"/>
      <c r="E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</row>
    <row r="5721" spans="1:19" x14ac:dyDescent="0.25">
      <c r="A5721" s="11"/>
      <c r="B5721" s="11"/>
      <c r="C5721" s="11"/>
      <c r="D5721" s="11"/>
      <c r="E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</row>
    <row r="5722" spans="1:19" x14ac:dyDescent="0.25">
      <c r="A5722" s="11"/>
      <c r="B5722" s="11"/>
      <c r="C5722" s="11"/>
      <c r="D5722" s="11"/>
      <c r="E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</row>
    <row r="5723" spans="1:19" x14ac:dyDescent="0.25">
      <c r="A5723" s="11"/>
      <c r="B5723" s="11"/>
      <c r="C5723" s="11"/>
      <c r="D5723" s="11"/>
      <c r="E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</row>
    <row r="5724" spans="1:19" x14ac:dyDescent="0.25">
      <c r="A5724" s="11"/>
      <c r="B5724" s="11"/>
      <c r="C5724" s="11"/>
      <c r="D5724" s="11"/>
      <c r="E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</row>
    <row r="5725" spans="1:19" x14ac:dyDescent="0.25">
      <c r="A5725" s="11"/>
      <c r="B5725" s="11"/>
      <c r="C5725" s="11"/>
      <c r="D5725" s="11"/>
      <c r="E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</row>
    <row r="5726" spans="1:19" x14ac:dyDescent="0.25">
      <c r="A5726" s="11"/>
      <c r="B5726" s="11"/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</row>
    <row r="5727" spans="1:19" x14ac:dyDescent="0.25">
      <c r="A5727" s="11"/>
      <c r="B5727" s="11"/>
      <c r="C5727" s="11"/>
      <c r="D5727" s="11"/>
      <c r="E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</row>
    <row r="5728" spans="1:19" x14ac:dyDescent="0.25">
      <c r="A5728" s="11"/>
      <c r="B5728" s="11"/>
      <c r="C5728" s="11"/>
      <c r="D5728" s="11"/>
      <c r="E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</row>
    <row r="5729" spans="1:19" x14ac:dyDescent="0.25">
      <c r="A5729" s="11"/>
      <c r="B5729" s="11"/>
      <c r="C5729" s="11"/>
      <c r="D5729" s="11"/>
      <c r="E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</row>
    <row r="5730" spans="1:19" x14ac:dyDescent="0.25">
      <c r="A5730" s="11"/>
      <c r="B5730" s="11"/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</row>
    <row r="5731" spans="1:19" x14ac:dyDescent="0.25">
      <c r="A5731" s="11"/>
      <c r="B5731" s="11"/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</row>
    <row r="5732" spans="1:19" x14ac:dyDescent="0.25">
      <c r="A5732" s="11"/>
      <c r="B5732" s="11"/>
      <c r="C5732" s="11"/>
      <c r="D5732" s="11"/>
      <c r="E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</row>
    <row r="5733" spans="1:19" x14ac:dyDescent="0.25">
      <c r="A5733" s="11"/>
      <c r="B5733" s="11"/>
      <c r="C5733" s="11"/>
      <c r="D5733" s="11"/>
      <c r="E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</row>
    <row r="5734" spans="1:19" x14ac:dyDescent="0.25">
      <c r="A5734" s="11"/>
      <c r="B5734" s="11"/>
      <c r="C5734" s="11"/>
      <c r="D5734" s="11"/>
      <c r="E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</row>
    <row r="5735" spans="1:19" x14ac:dyDescent="0.25">
      <c r="A5735" s="11"/>
      <c r="B5735" s="11"/>
      <c r="C5735" s="11"/>
      <c r="D5735" s="11"/>
      <c r="E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</row>
    <row r="5736" spans="1:19" x14ac:dyDescent="0.25">
      <c r="A5736" s="11"/>
      <c r="B5736" s="11"/>
      <c r="C5736" s="11"/>
      <c r="D5736" s="11"/>
      <c r="E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</row>
    <row r="5737" spans="1:19" x14ac:dyDescent="0.25">
      <c r="A5737" s="11"/>
      <c r="B5737" s="11"/>
      <c r="C5737" s="11"/>
      <c r="D5737" s="11"/>
      <c r="E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</row>
    <row r="5738" spans="1:19" x14ac:dyDescent="0.25">
      <c r="A5738" s="11"/>
      <c r="B5738" s="11"/>
      <c r="C5738" s="11"/>
      <c r="D5738" s="11"/>
      <c r="E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</row>
    <row r="5739" spans="1:19" x14ac:dyDescent="0.25">
      <c r="A5739" s="11"/>
      <c r="B5739" s="11"/>
      <c r="C5739" s="11"/>
      <c r="D5739" s="11"/>
      <c r="E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</row>
    <row r="5740" spans="1:19" x14ac:dyDescent="0.25">
      <c r="A5740" s="11"/>
      <c r="B5740" s="11"/>
      <c r="C5740" s="11"/>
      <c r="D5740" s="11"/>
      <c r="E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</row>
    <row r="5741" spans="1:19" x14ac:dyDescent="0.25">
      <c r="A5741" s="11"/>
      <c r="B5741" s="11"/>
      <c r="C5741" s="11"/>
      <c r="D5741" s="11"/>
      <c r="E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</row>
    <row r="5742" spans="1:19" x14ac:dyDescent="0.25">
      <c r="A5742" s="11"/>
      <c r="B5742" s="11"/>
      <c r="C5742" s="11"/>
      <c r="D5742" s="11"/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</row>
    <row r="5743" spans="1:19" x14ac:dyDescent="0.25">
      <c r="A5743" s="11"/>
      <c r="B5743" s="11"/>
      <c r="C5743" s="11"/>
      <c r="D5743" s="11"/>
      <c r="E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</row>
    <row r="5744" spans="1:19" x14ac:dyDescent="0.25">
      <c r="A5744" s="11"/>
      <c r="B5744" s="11"/>
      <c r="C5744" s="11"/>
      <c r="D5744" s="11"/>
      <c r="E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</row>
    <row r="5745" spans="1:19" x14ac:dyDescent="0.25">
      <c r="A5745" s="11"/>
      <c r="B5745" s="11"/>
      <c r="C5745" s="11"/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</row>
    <row r="5746" spans="1:19" x14ac:dyDescent="0.25">
      <c r="A5746" s="11"/>
      <c r="B5746" s="11"/>
      <c r="C5746" s="11"/>
      <c r="D5746" s="11"/>
      <c r="E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</row>
    <row r="5747" spans="1:19" x14ac:dyDescent="0.25">
      <c r="A5747" s="11"/>
      <c r="B5747" s="11"/>
      <c r="C5747" s="11"/>
      <c r="D5747" s="11"/>
      <c r="E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</row>
    <row r="5748" spans="1:19" x14ac:dyDescent="0.25">
      <c r="A5748" s="11"/>
      <c r="B5748" s="11"/>
      <c r="C5748" s="11"/>
      <c r="D5748" s="11"/>
      <c r="E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</row>
    <row r="5749" spans="1:19" x14ac:dyDescent="0.25">
      <c r="A5749" s="11"/>
      <c r="B5749" s="11"/>
      <c r="C5749" s="11"/>
      <c r="D5749" s="11"/>
      <c r="E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</row>
    <row r="5750" spans="1:19" x14ac:dyDescent="0.25">
      <c r="A5750" s="11"/>
      <c r="B5750" s="11"/>
      <c r="C5750" s="11"/>
      <c r="D5750" s="11"/>
      <c r="E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</row>
    <row r="5751" spans="1:19" x14ac:dyDescent="0.25">
      <c r="A5751" s="11"/>
      <c r="B5751" s="11"/>
      <c r="C5751" s="11"/>
      <c r="D5751" s="11"/>
      <c r="E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</row>
    <row r="5752" spans="1:19" x14ac:dyDescent="0.25">
      <c r="A5752" s="11"/>
      <c r="B5752" s="11"/>
      <c r="C5752" s="11"/>
      <c r="D5752" s="11"/>
      <c r="E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</row>
    <row r="5753" spans="1:19" x14ac:dyDescent="0.25">
      <c r="A5753" s="11"/>
      <c r="B5753" s="11"/>
      <c r="C5753" s="11"/>
      <c r="D5753" s="11"/>
      <c r="E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</row>
    <row r="5754" spans="1:19" x14ac:dyDescent="0.25">
      <c r="A5754" s="11"/>
      <c r="B5754" s="11"/>
      <c r="C5754" s="11"/>
      <c r="D5754" s="11"/>
      <c r="E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</row>
    <row r="5755" spans="1:19" x14ac:dyDescent="0.25">
      <c r="A5755" s="11"/>
      <c r="B5755" s="11"/>
      <c r="C5755" s="11"/>
      <c r="D5755" s="11"/>
      <c r="E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</row>
    <row r="5756" spans="1:19" x14ac:dyDescent="0.25">
      <c r="A5756" s="11"/>
      <c r="B5756" s="11"/>
      <c r="C5756" s="11"/>
      <c r="D5756" s="11"/>
      <c r="E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</row>
    <row r="5757" spans="1:19" x14ac:dyDescent="0.25">
      <c r="A5757" s="11"/>
      <c r="B5757" s="11"/>
      <c r="C5757" s="11"/>
      <c r="D5757" s="11"/>
      <c r="E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</row>
    <row r="5758" spans="1:19" x14ac:dyDescent="0.25">
      <c r="A5758" s="11"/>
      <c r="B5758" s="11"/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</row>
    <row r="5759" spans="1:19" x14ac:dyDescent="0.25">
      <c r="A5759" s="11"/>
      <c r="B5759" s="11"/>
      <c r="C5759" s="11"/>
      <c r="D5759" s="11"/>
      <c r="E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</row>
    <row r="5760" spans="1:19" x14ac:dyDescent="0.25">
      <c r="A5760" s="11"/>
      <c r="B5760" s="11"/>
      <c r="C5760" s="11"/>
      <c r="D5760" s="11"/>
      <c r="E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</row>
    <row r="5761" spans="1:19" x14ac:dyDescent="0.25">
      <c r="A5761" s="11"/>
      <c r="B5761" s="11"/>
      <c r="C5761" s="11"/>
      <c r="D5761" s="11"/>
      <c r="E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</row>
    <row r="5762" spans="1:19" x14ac:dyDescent="0.25">
      <c r="A5762" s="11"/>
      <c r="B5762" s="11"/>
      <c r="C5762" s="11"/>
      <c r="D5762" s="11"/>
      <c r="E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</row>
    <row r="5763" spans="1:19" x14ac:dyDescent="0.25">
      <c r="A5763" s="11"/>
      <c r="B5763" s="11"/>
      <c r="C5763" s="11"/>
      <c r="D5763" s="11"/>
      <c r="E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</row>
    <row r="5764" spans="1:19" x14ac:dyDescent="0.25">
      <c r="A5764" s="11"/>
      <c r="B5764" s="11"/>
      <c r="C5764" s="11"/>
      <c r="D5764" s="11"/>
      <c r="E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</row>
    <row r="5765" spans="1:19" x14ac:dyDescent="0.25">
      <c r="A5765" s="11"/>
      <c r="B5765" s="11"/>
      <c r="C5765" s="11"/>
      <c r="D5765" s="11"/>
      <c r="E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</row>
    <row r="5766" spans="1:19" x14ac:dyDescent="0.25">
      <c r="A5766" s="11"/>
      <c r="B5766" s="11"/>
      <c r="C5766" s="11"/>
      <c r="D5766" s="11"/>
      <c r="E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</row>
    <row r="5767" spans="1:19" x14ac:dyDescent="0.25">
      <c r="A5767" s="11"/>
      <c r="B5767" s="11"/>
      <c r="C5767" s="11"/>
      <c r="D5767" s="11"/>
      <c r="E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</row>
    <row r="5768" spans="1:19" x14ac:dyDescent="0.25">
      <c r="A5768" s="11"/>
      <c r="B5768" s="11"/>
      <c r="C5768" s="11"/>
      <c r="D5768" s="11"/>
      <c r="E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</row>
    <row r="5769" spans="1:19" x14ac:dyDescent="0.25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</row>
    <row r="5770" spans="1:19" x14ac:dyDescent="0.25">
      <c r="A5770" s="11"/>
      <c r="B5770" s="11"/>
      <c r="C5770" s="11"/>
      <c r="D5770" s="11"/>
      <c r="E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</row>
    <row r="5771" spans="1:19" x14ac:dyDescent="0.25">
      <c r="A5771" s="11"/>
      <c r="B5771" s="11"/>
      <c r="C5771" s="11"/>
      <c r="D5771" s="11"/>
      <c r="E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</row>
    <row r="5772" spans="1:19" x14ac:dyDescent="0.25">
      <c r="A5772" s="11"/>
      <c r="B5772" s="11"/>
      <c r="C5772" s="11"/>
      <c r="D5772" s="11"/>
      <c r="E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</row>
    <row r="5773" spans="1:19" x14ac:dyDescent="0.25">
      <c r="A5773" s="11"/>
      <c r="B5773" s="11"/>
      <c r="C5773" s="11"/>
      <c r="D5773" s="11"/>
      <c r="E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</row>
    <row r="5774" spans="1:19" x14ac:dyDescent="0.25">
      <c r="A5774" s="11"/>
      <c r="B5774" s="11"/>
      <c r="C5774" s="11"/>
      <c r="D5774" s="11"/>
      <c r="E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</row>
    <row r="5775" spans="1:19" x14ac:dyDescent="0.25">
      <c r="A5775" s="11"/>
      <c r="B5775" s="11"/>
      <c r="C5775" s="11"/>
      <c r="D5775" s="11"/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</row>
    <row r="5776" spans="1:19" x14ac:dyDescent="0.25">
      <c r="A5776" s="11"/>
      <c r="B5776" s="11"/>
      <c r="C5776" s="11"/>
      <c r="D5776" s="11"/>
      <c r="E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</row>
    <row r="5777" spans="1:19" x14ac:dyDescent="0.25">
      <c r="A5777" s="11"/>
      <c r="B5777" s="11"/>
      <c r="C5777" s="11"/>
      <c r="D5777" s="11"/>
      <c r="E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</row>
    <row r="5778" spans="1:19" x14ac:dyDescent="0.25">
      <c r="A5778" s="11"/>
      <c r="B5778" s="11"/>
      <c r="C5778" s="11"/>
      <c r="D5778" s="11"/>
      <c r="E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</row>
    <row r="5779" spans="1:19" x14ac:dyDescent="0.25">
      <c r="A5779" s="11"/>
      <c r="B5779" s="11"/>
      <c r="C5779" s="11"/>
      <c r="D5779" s="11"/>
      <c r="E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</row>
    <row r="5780" spans="1:19" x14ac:dyDescent="0.25">
      <c r="A5780" s="11"/>
      <c r="B5780" s="11"/>
      <c r="C5780" s="11"/>
      <c r="D5780" s="11"/>
      <c r="E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</row>
    <row r="5781" spans="1:19" x14ac:dyDescent="0.25">
      <c r="A5781" s="11"/>
      <c r="B5781" s="11"/>
      <c r="C5781" s="11"/>
      <c r="D5781" s="11"/>
      <c r="E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</row>
    <row r="5782" spans="1:19" x14ac:dyDescent="0.25">
      <c r="A5782" s="11"/>
      <c r="B5782" s="11"/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</row>
    <row r="5783" spans="1:19" x14ac:dyDescent="0.25">
      <c r="A5783" s="11"/>
      <c r="B5783" s="11"/>
      <c r="C5783" s="11"/>
      <c r="D5783" s="11"/>
      <c r="E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</row>
    <row r="5784" spans="1:19" x14ac:dyDescent="0.25">
      <c r="A5784" s="11"/>
      <c r="B5784" s="11"/>
      <c r="C5784" s="11"/>
      <c r="D5784" s="11"/>
      <c r="E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</row>
    <row r="5785" spans="1:19" x14ac:dyDescent="0.25">
      <c r="A5785" s="11"/>
      <c r="B5785" s="11"/>
      <c r="C5785" s="11"/>
      <c r="D5785" s="11"/>
      <c r="E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</row>
    <row r="5786" spans="1:19" x14ac:dyDescent="0.25">
      <c r="A5786" s="11"/>
      <c r="B5786" s="11"/>
      <c r="C5786" s="11"/>
      <c r="D5786" s="11"/>
      <c r="E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</row>
    <row r="5787" spans="1:19" x14ac:dyDescent="0.25">
      <c r="A5787" s="11"/>
      <c r="B5787" s="11"/>
      <c r="C5787" s="11"/>
      <c r="D5787" s="11"/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</row>
    <row r="5788" spans="1:19" x14ac:dyDescent="0.25">
      <c r="A5788" s="11"/>
      <c r="B5788" s="11"/>
      <c r="C5788" s="11"/>
      <c r="D5788" s="11"/>
      <c r="E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</row>
    <row r="5789" spans="1:19" x14ac:dyDescent="0.25">
      <c r="A5789" s="11"/>
      <c r="B5789" s="11"/>
      <c r="C5789" s="11"/>
      <c r="D5789" s="11"/>
      <c r="E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</row>
    <row r="5790" spans="1:19" x14ac:dyDescent="0.25">
      <c r="A5790" s="11"/>
      <c r="B5790" s="11"/>
      <c r="C5790" s="11"/>
      <c r="D5790" s="11"/>
      <c r="E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</row>
    <row r="5791" spans="1:19" x14ac:dyDescent="0.25">
      <c r="A5791" s="11"/>
      <c r="B5791" s="11"/>
      <c r="C5791" s="11"/>
      <c r="D5791" s="11"/>
      <c r="E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</row>
    <row r="5792" spans="1:19" x14ac:dyDescent="0.25">
      <c r="A5792" s="11"/>
      <c r="B5792" s="11"/>
      <c r="C5792" s="11"/>
      <c r="D5792" s="11"/>
      <c r="E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</row>
    <row r="5793" spans="1:19" x14ac:dyDescent="0.25">
      <c r="A5793" s="11"/>
      <c r="B5793" s="11"/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</row>
    <row r="5794" spans="1:19" x14ac:dyDescent="0.25">
      <c r="A5794" s="11"/>
      <c r="B5794" s="11"/>
      <c r="C5794" s="11"/>
      <c r="D5794" s="11"/>
      <c r="E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</row>
    <row r="5795" spans="1:19" x14ac:dyDescent="0.25">
      <c r="A5795" s="11"/>
      <c r="B5795" s="11"/>
      <c r="C5795" s="11"/>
      <c r="D5795" s="11"/>
      <c r="E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</row>
    <row r="5796" spans="1:19" x14ac:dyDescent="0.25">
      <c r="A5796" s="11"/>
      <c r="B5796" s="11"/>
      <c r="C5796" s="11"/>
      <c r="D5796" s="11"/>
      <c r="E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</row>
    <row r="5797" spans="1:19" x14ac:dyDescent="0.25">
      <c r="A5797" s="11"/>
      <c r="B5797" s="11"/>
      <c r="C5797" s="11"/>
      <c r="D5797" s="11"/>
      <c r="E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</row>
    <row r="5798" spans="1:19" x14ac:dyDescent="0.25">
      <c r="A5798" s="11"/>
      <c r="B5798" s="11"/>
      <c r="C5798" s="11"/>
      <c r="D5798" s="11"/>
      <c r="E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</row>
    <row r="5799" spans="1:19" x14ac:dyDescent="0.25">
      <c r="A5799" s="11"/>
      <c r="B5799" s="11"/>
      <c r="C5799" s="11"/>
      <c r="D5799" s="11"/>
      <c r="E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</row>
    <row r="5800" spans="1:19" x14ac:dyDescent="0.25">
      <c r="A5800" s="11"/>
      <c r="B5800" s="11"/>
      <c r="C5800" s="11"/>
      <c r="D5800" s="11"/>
      <c r="E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</row>
    <row r="5801" spans="1:19" x14ac:dyDescent="0.25">
      <c r="A5801" s="11"/>
      <c r="B5801" s="11"/>
      <c r="C5801" s="11"/>
      <c r="D5801" s="11"/>
      <c r="E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</row>
    <row r="5802" spans="1:19" x14ac:dyDescent="0.25">
      <c r="A5802" s="11"/>
      <c r="B5802" s="11"/>
      <c r="C5802" s="11"/>
      <c r="D5802" s="11"/>
      <c r="E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</row>
    <row r="5803" spans="1:19" x14ac:dyDescent="0.25">
      <c r="A5803" s="11"/>
      <c r="B5803" s="11"/>
      <c r="C5803" s="11"/>
      <c r="D5803" s="11"/>
      <c r="E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</row>
    <row r="5804" spans="1:19" x14ac:dyDescent="0.25">
      <c r="A5804" s="11"/>
      <c r="B5804" s="11"/>
      <c r="C5804" s="11"/>
      <c r="D5804" s="11"/>
      <c r="E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</row>
    <row r="5805" spans="1:19" x14ac:dyDescent="0.25">
      <c r="A5805" s="11"/>
      <c r="B5805" s="11"/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</row>
    <row r="5806" spans="1:19" x14ac:dyDescent="0.25">
      <c r="A5806" s="11"/>
      <c r="B5806" s="11"/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</row>
    <row r="5807" spans="1:19" x14ac:dyDescent="0.25">
      <c r="A5807" s="11"/>
      <c r="B5807" s="11"/>
      <c r="C5807" s="11"/>
      <c r="D5807" s="11"/>
      <c r="E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</row>
    <row r="5808" spans="1:19" x14ac:dyDescent="0.25">
      <c r="A5808" s="11"/>
      <c r="B5808" s="11"/>
      <c r="C5808" s="11"/>
      <c r="D5808" s="11"/>
      <c r="E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</row>
    <row r="5809" spans="1:19" x14ac:dyDescent="0.25">
      <c r="A5809" s="11"/>
      <c r="B5809" s="11"/>
      <c r="C5809" s="11"/>
      <c r="D5809" s="11"/>
      <c r="E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</row>
    <row r="5810" spans="1:19" x14ac:dyDescent="0.25">
      <c r="A5810" s="11"/>
      <c r="B5810" s="11"/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</row>
    <row r="5811" spans="1:19" x14ac:dyDescent="0.25">
      <c r="A5811" s="11"/>
      <c r="B5811" s="11"/>
      <c r="C5811" s="11"/>
      <c r="D5811" s="11"/>
      <c r="E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</row>
    <row r="5812" spans="1:19" x14ac:dyDescent="0.25">
      <c r="A5812" s="11"/>
      <c r="B5812" s="11"/>
      <c r="C5812" s="11"/>
      <c r="D5812" s="11"/>
      <c r="E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</row>
    <row r="5813" spans="1:19" x14ac:dyDescent="0.25">
      <c r="A5813" s="11"/>
      <c r="B5813" s="11"/>
      <c r="C5813" s="11"/>
      <c r="D5813" s="11"/>
      <c r="E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</row>
    <row r="5814" spans="1:19" x14ac:dyDescent="0.25">
      <c r="A5814" s="11"/>
      <c r="B5814" s="11"/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</row>
    <row r="5815" spans="1:19" x14ac:dyDescent="0.25">
      <c r="A5815" s="11"/>
      <c r="B5815" s="11"/>
      <c r="C5815" s="11"/>
      <c r="D5815" s="11"/>
      <c r="E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</row>
    <row r="5816" spans="1:19" x14ac:dyDescent="0.25">
      <c r="A5816" s="11"/>
      <c r="B5816" s="11"/>
      <c r="C5816" s="11"/>
      <c r="D5816" s="11"/>
      <c r="E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</row>
    <row r="5817" spans="1:19" x14ac:dyDescent="0.25">
      <c r="A5817" s="11"/>
      <c r="B5817" s="11"/>
      <c r="C5817" s="11"/>
      <c r="D5817" s="11"/>
      <c r="E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</row>
    <row r="5818" spans="1:19" x14ac:dyDescent="0.25">
      <c r="A5818" s="11"/>
      <c r="B5818" s="11"/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</row>
    <row r="5819" spans="1:19" x14ac:dyDescent="0.25">
      <c r="A5819" s="11"/>
      <c r="B5819" s="11"/>
      <c r="C5819" s="11"/>
      <c r="D5819" s="11"/>
      <c r="E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</row>
    <row r="5820" spans="1:19" x14ac:dyDescent="0.25">
      <c r="A5820" s="11"/>
      <c r="B5820" s="11"/>
      <c r="C5820" s="11"/>
      <c r="D5820" s="11"/>
      <c r="E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</row>
    <row r="5821" spans="1:19" x14ac:dyDescent="0.25">
      <c r="A5821" s="11"/>
      <c r="B5821" s="11"/>
      <c r="C5821" s="11"/>
      <c r="D5821" s="11"/>
      <c r="E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</row>
    <row r="5822" spans="1:19" x14ac:dyDescent="0.25">
      <c r="A5822" s="11"/>
      <c r="B5822" s="11"/>
      <c r="C5822" s="11"/>
      <c r="D5822" s="11"/>
      <c r="E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</row>
    <row r="5823" spans="1:19" x14ac:dyDescent="0.25">
      <c r="A5823" s="11"/>
      <c r="B5823" s="11"/>
      <c r="C5823" s="11"/>
      <c r="D5823" s="11"/>
      <c r="E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</row>
    <row r="5824" spans="1:19" x14ac:dyDescent="0.25">
      <c r="A5824" s="11"/>
      <c r="B5824" s="11"/>
      <c r="C5824" s="11"/>
      <c r="D5824" s="11"/>
      <c r="E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</row>
    <row r="5825" spans="1:19" x14ac:dyDescent="0.25">
      <c r="A5825" s="11"/>
      <c r="B5825" s="11"/>
      <c r="C5825" s="11"/>
      <c r="D5825" s="11"/>
      <c r="E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</row>
    <row r="5826" spans="1:19" x14ac:dyDescent="0.25">
      <c r="A5826" s="11"/>
      <c r="B5826" s="11"/>
      <c r="C5826" s="11"/>
      <c r="D5826" s="11"/>
      <c r="E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</row>
    <row r="5827" spans="1:19" x14ac:dyDescent="0.25">
      <c r="A5827" s="11"/>
      <c r="B5827" s="11"/>
      <c r="C5827" s="11"/>
      <c r="D5827" s="11"/>
      <c r="E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</row>
    <row r="5828" spans="1:19" x14ac:dyDescent="0.25">
      <c r="A5828" s="11"/>
      <c r="B5828" s="11"/>
      <c r="C5828" s="11"/>
      <c r="D5828" s="11"/>
      <c r="E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</row>
    <row r="5829" spans="1:19" x14ac:dyDescent="0.25">
      <c r="A5829" s="11"/>
      <c r="B5829" s="11"/>
      <c r="C5829" s="11"/>
      <c r="D5829" s="11"/>
      <c r="E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</row>
    <row r="5830" spans="1:19" x14ac:dyDescent="0.25">
      <c r="A5830" s="11"/>
      <c r="B5830" s="11"/>
      <c r="C5830" s="11"/>
      <c r="D5830" s="11"/>
      <c r="E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</row>
    <row r="5831" spans="1:19" x14ac:dyDescent="0.25">
      <c r="A5831" s="11"/>
      <c r="B5831" s="11"/>
      <c r="C5831" s="11"/>
      <c r="D5831" s="11"/>
      <c r="E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</row>
    <row r="5832" spans="1:19" x14ac:dyDescent="0.25">
      <c r="A5832" s="11"/>
      <c r="B5832" s="11"/>
      <c r="C5832" s="11"/>
      <c r="D5832" s="11"/>
      <c r="E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</row>
    <row r="5833" spans="1:19" x14ac:dyDescent="0.25">
      <c r="A5833" s="11"/>
      <c r="B5833" s="11"/>
      <c r="C5833" s="11"/>
      <c r="D5833" s="11"/>
      <c r="E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</row>
    <row r="5834" spans="1:19" x14ac:dyDescent="0.25">
      <c r="A5834" s="11"/>
      <c r="B5834" s="11"/>
      <c r="C5834" s="11"/>
      <c r="D5834" s="11"/>
      <c r="E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</row>
    <row r="5835" spans="1:19" x14ac:dyDescent="0.25">
      <c r="A5835" s="11"/>
      <c r="B5835" s="11"/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</row>
    <row r="5836" spans="1:19" x14ac:dyDescent="0.25">
      <c r="A5836" s="11"/>
      <c r="B5836" s="11"/>
      <c r="C5836" s="11"/>
      <c r="D5836" s="11"/>
      <c r="E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</row>
    <row r="5837" spans="1:19" x14ac:dyDescent="0.25">
      <c r="A5837" s="11"/>
      <c r="B5837" s="11"/>
      <c r="C5837" s="11"/>
      <c r="D5837" s="11"/>
      <c r="E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</row>
    <row r="5838" spans="1:19" x14ac:dyDescent="0.25">
      <c r="A5838" s="11"/>
      <c r="B5838" s="11"/>
      <c r="C5838" s="11"/>
      <c r="D5838" s="11"/>
      <c r="E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</row>
    <row r="5839" spans="1:19" x14ac:dyDescent="0.25">
      <c r="A5839" s="11"/>
      <c r="B5839" s="11"/>
      <c r="C5839" s="11"/>
      <c r="D5839" s="11"/>
      <c r="E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</row>
    <row r="5840" spans="1:19" x14ac:dyDescent="0.25">
      <c r="A5840" s="11"/>
      <c r="B5840" s="11"/>
      <c r="C5840" s="11"/>
      <c r="D5840" s="11"/>
      <c r="E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</row>
    <row r="5841" spans="1:19" x14ac:dyDescent="0.25">
      <c r="A5841" s="11"/>
      <c r="B5841" s="11"/>
      <c r="C5841" s="11"/>
      <c r="D5841" s="11"/>
      <c r="E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</row>
    <row r="5842" spans="1:19" x14ac:dyDescent="0.25">
      <c r="A5842" s="11"/>
      <c r="B5842" s="11"/>
      <c r="C5842" s="11"/>
      <c r="D5842" s="11"/>
      <c r="E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</row>
    <row r="5843" spans="1:19" x14ac:dyDescent="0.25">
      <c r="A5843" s="11"/>
      <c r="B5843" s="11"/>
      <c r="C5843" s="11"/>
      <c r="D5843" s="11"/>
      <c r="E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</row>
    <row r="5844" spans="1:19" x14ac:dyDescent="0.25">
      <c r="A5844" s="11"/>
      <c r="B5844" s="11"/>
      <c r="C5844" s="11"/>
      <c r="D5844" s="11"/>
      <c r="E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</row>
    <row r="5845" spans="1:19" x14ac:dyDescent="0.25">
      <c r="A5845" s="11"/>
      <c r="B5845" s="11"/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</row>
    <row r="5846" spans="1:19" x14ac:dyDescent="0.25">
      <c r="A5846" s="11"/>
      <c r="B5846" s="11"/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</row>
    <row r="5847" spans="1:19" x14ac:dyDescent="0.25">
      <c r="A5847" s="11"/>
      <c r="B5847" s="11"/>
      <c r="C5847" s="11"/>
      <c r="D5847" s="11"/>
      <c r="E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</row>
    <row r="5848" spans="1:19" x14ac:dyDescent="0.25">
      <c r="A5848" s="11"/>
      <c r="B5848" s="11"/>
      <c r="C5848" s="11"/>
      <c r="D5848" s="11"/>
      <c r="E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</row>
    <row r="5849" spans="1:19" x14ac:dyDescent="0.25">
      <c r="A5849" s="11"/>
      <c r="B5849" s="11"/>
      <c r="C5849" s="11"/>
      <c r="D5849" s="11"/>
      <c r="E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</row>
    <row r="5850" spans="1:19" x14ac:dyDescent="0.25">
      <c r="A5850" s="11"/>
      <c r="B5850" s="11"/>
      <c r="C5850" s="11"/>
      <c r="D5850" s="11"/>
      <c r="E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</row>
    <row r="5851" spans="1:19" x14ac:dyDescent="0.25">
      <c r="A5851" s="11"/>
      <c r="B5851" s="11"/>
      <c r="C5851" s="11"/>
      <c r="D5851" s="11"/>
      <c r="E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</row>
    <row r="5852" spans="1:19" x14ac:dyDescent="0.25">
      <c r="A5852" s="11"/>
      <c r="B5852" s="11"/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</row>
    <row r="5853" spans="1:19" x14ac:dyDescent="0.25">
      <c r="A5853" s="11"/>
      <c r="B5853" s="11"/>
      <c r="C5853" s="11"/>
      <c r="D5853" s="11"/>
      <c r="E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</row>
    <row r="5854" spans="1:19" x14ac:dyDescent="0.25">
      <c r="A5854" s="11"/>
      <c r="B5854" s="11"/>
      <c r="C5854" s="11"/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</row>
    <row r="5855" spans="1:19" x14ac:dyDescent="0.25">
      <c r="A5855" s="11"/>
      <c r="B5855" s="11"/>
      <c r="C5855" s="11"/>
      <c r="D5855" s="11"/>
      <c r="E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</row>
    <row r="5856" spans="1:19" x14ac:dyDescent="0.25">
      <c r="A5856" s="11"/>
      <c r="B5856" s="11"/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</row>
    <row r="5857" spans="1:19" x14ac:dyDescent="0.25">
      <c r="A5857" s="11"/>
      <c r="B5857" s="11"/>
      <c r="C5857" s="11"/>
      <c r="D5857" s="11"/>
      <c r="E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</row>
    <row r="5858" spans="1:19" x14ac:dyDescent="0.25">
      <c r="A5858" s="11"/>
      <c r="B5858" s="11"/>
      <c r="C5858" s="11"/>
      <c r="D5858" s="11"/>
      <c r="E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</row>
    <row r="5859" spans="1:19" x14ac:dyDescent="0.25">
      <c r="A5859" s="11"/>
      <c r="B5859" s="11"/>
      <c r="C5859" s="11"/>
      <c r="D5859" s="11"/>
      <c r="E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</row>
    <row r="5860" spans="1:19" x14ac:dyDescent="0.25">
      <c r="A5860" s="11"/>
      <c r="B5860" s="11"/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</row>
    <row r="5861" spans="1:19" x14ac:dyDescent="0.25">
      <c r="A5861" s="11"/>
      <c r="B5861" s="11"/>
      <c r="C5861" s="11"/>
      <c r="D5861" s="11"/>
      <c r="E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</row>
    <row r="5862" spans="1:19" x14ac:dyDescent="0.25">
      <c r="A5862" s="11"/>
      <c r="B5862" s="11"/>
      <c r="C5862" s="11"/>
      <c r="D5862" s="11"/>
      <c r="E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</row>
    <row r="5863" spans="1:19" x14ac:dyDescent="0.25">
      <c r="A5863" s="11"/>
      <c r="B5863" s="11"/>
      <c r="C5863" s="11"/>
      <c r="D5863" s="11"/>
      <c r="E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</row>
    <row r="5864" spans="1:19" x14ac:dyDescent="0.25">
      <c r="A5864" s="11"/>
      <c r="B5864" s="11"/>
      <c r="C5864" s="11"/>
      <c r="D5864" s="11"/>
      <c r="E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</row>
    <row r="5865" spans="1:19" x14ac:dyDescent="0.25">
      <c r="A5865" s="11"/>
      <c r="B5865" s="11"/>
      <c r="C5865" s="11"/>
      <c r="D5865" s="11"/>
      <c r="E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</row>
    <row r="5866" spans="1:19" x14ac:dyDescent="0.25">
      <c r="A5866" s="11"/>
      <c r="B5866" s="11"/>
      <c r="C5866" s="11"/>
      <c r="D5866" s="11"/>
      <c r="E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</row>
    <row r="5867" spans="1:19" x14ac:dyDescent="0.25">
      <c r="A5867" s="11"/>
      <c r="B5867" s="11"/>
      <c r="C5867" s="11"/>
      <c r="D5867" s="11"/>
      <c r="E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</row>
    <row r="5868" spans="1:19" x14ac:dyDescent="0.25">
      <c r="A5868" s="11"/>
      <c r="B5868" s="11"/>
      <c r="C5868" s="11"/>
      <c r="D5868" s="11"/>
      <c r="E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</row>
    <row r="5869" spans="1:19" x14ac:dyDescent="0.25">
      <c r="A5869" s="11"/>
      <c r="B5869" s="11"/>
      <c r="C5869" s="11"/>
      <c r="D5869" s="11"/>
      <c r="E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</row>
    <row r="5870" spans="1:19" x14ac:dyDescent="0.25">
      <c r="A5870" s="11"/>
      <c r="B5870" s="11"/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</row>
    <row r="5871" spans="1:19" x14ac:dyDescent="0.25">
      <c r="A5871" s="11"/>
      <c r="B5871" s="11"/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</row>
    <row r="5872" spans="1:19" x14ac:dyDescent="0.25">
      <c r="A5872" s="11"/>
      <c r="B5872" s="11"/>
      <c r="C5872" s="11"/>
      <c r="D5872" s="11"/>
      <c r="E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</row>
    <row r="5873" spans="1:19" x14ac:dyDescent="0.25">
      <c r="A5873" s="11"/>
      <c r="B5873" s="11"/>
      <c r="C5873" s="11"/>
      <c r="D5873" s="11"/>
      <c r="E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</row>
    <row r="5874" spans="1:19" x14ac:dyDescent="0.25">
      <c r="A5874" s="11"/>
      <c r="B5874" s="11"/>
      <c r="C5874" s="11"/>
      <c r="D5874" s="11"/>
      <c r="E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</row>
    <row r="5875" spans="1:19" x14ac:dyDescent="0.25">
      <c r="A5875" s="11"/>
      <c r="B5875" s="11"/>
      <c r="C5875" s="11"/>
      <c r="D5875" s="11"/>
      <c r="E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</row>
    <row r="5876" spans="1:19" x14ac:dyDescent="0.25">
      <c r="A5876" s="11"/>
      <c r="B5876" s="11"/>
      <c r="C5876" s="11"/>
      <c r="D5876" s="11"/>
      <c r="E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</row>
    <row r="5877" spans="1:19" x14ac:dyDescent="0.25">
      <c r="A5877" s="11"/>
      <c r="B5877" s="11"/>
      <c r="C5877" s="11"/>
      <c r="D5877" s="11"/>
      <c r="E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</row>
    <row r="5878" spans="1:19" x14ac:dyDescent="0.25">
      <c r="A5878" s="11"/>
      <c r="B5878" s="11"/>
      <c r="C5878" s="11"/>
      <c r="D5878" s="11"/>
      <c r="E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</row>
    <row r="5879" spans="1:19" x14ac:dyDescent="0.25">
      <c r="A5879" s="11"/>
      <c r="B5879" s="11"/>
      <c r="C5879" s="11"/>
      <c r="D5879" s="11"/>
      <c r="E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</row>
    <row r="5880" spans="1:19" x14ac:dyDescent="0.25">
      <c r="A5880" s="11"/>
      <c r="B5880" s="11"/>
      <c r="C5880" s="11"/>
      <c r="D5880" s="11"/>
      <c r="E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</row>
    <row r="5881" spans="1:19" x14ac:dyDescent="0.25">
      <c r="A5881" s="11"/>
      <c r="B5881" s="11"/>
      <c r="C5881" s="11"/>
      <c r="D5881" s="11"/>
      <c r="E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</row>
    <row r="5882" spans="1:19" x14ac:dyDescent="0.25">
      <c r="A5882" s="11"/>
      <c r="B5882" s="11"/>
      <c r="C5882" s="11"/>
      <c r="D5882" s="11"/>
      <c r="E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</row>
    <row r="5883" spans="1:19" x14ac:dyDescent="0.25">
      <c r="A5883" s="11"/>
      <c r="B5883" s="11"/>
      <c r="C5883" s="11"/>
      <c r="D5883" s="11"/>
      <c r="E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</row>
    <row r="5884" spans="1:19" x14ac:dyDescent="0.25">
      <c r="A5884" s="11"/>
      <c r="B5884" s="11"/>
      <c r="C5884" s="11"/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</row>
    <row r="5885" spans="1:19" x14ac:dyDescent="0.25">
      <c r="A5885" s="11"/>
      <c r="B5885" s="11"/>
      <c r="C5885" s="11"/>
      <c r="D5885" s="11"/>
      <c r="E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</row>
    <row r="5886" spans="1:19" x14ac:dyDescent="0.25">
      <c r="A5886" s="11"/>
      <c r="B5886" s="11"/>
      <c r="C5886" s="11"/>
      <c r="D5886" s="11"/>
      <c r="E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</row>
    <row r="5887" spans="1:19" x14ac:dyDescent="0.25">
      <c r="A5887" s="11"/>
      <c r="B5887" s="11"/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</row>
    <row r="5888" spans="1:19" x14ac:dyDescent="0.25">
      <c r="A5888" s="11"/>
      <c r="B5888" s="11"/>
      <c r="C5888" s="11"/>
      <c r="D5888" s="11"/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</row>
    <row r="5889" spans="1:19" x14ac:dyDescent="0.25">
      <c r="A5889" s="11"/>
      <c r="B5889" s="11"/>
      <c r="C5889" s="11"/>
      <c r="D5889" s="11"/>
      <c r="E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</row>
    <row r="5890" spans="1:19" x14ac:dyDescent="0.25">
      <c r="A5890" s="11"/>
      <c r="B5890" s="11"/>
      <c r="C5890" s="11"/>
      <c r="D5890" s="11"/>
      <c r="E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</row>
    <row r="5891" spans="1:19" x14ac:dyDescent="0.25">
      <c r="A5891" s="11"/>
      <c r="B5891" s="11"/>
      <c r="C5891" s="11"/>
      <c r="D5891" s="11"/>
      <c r="E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</row>
    <row r="5892" spans="1:19" x14ac:dyDescent="0.25">
      <c r="A5892" s="11"/>
      <c r="B5892" s="11"/>
      <c r="C5892" s="11"/>
      <c r="D5892" s="11"/>
      <c r="E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</row>
    <row r="5893" spans="1:19" x14ac:dyDescent="0.25">
      <c r="A5893" s="11"/>
      <c r="B5893" s="11"/>
      <c r="C5893" s="11"/>
      <c r="D5893" s="11"/>
      <c r="E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</row>
    <row r="5894" spans="1:19" x14ac:dyDescent="0.25">
      <c r="A5894" s="11"/>
      <c r="B5894" s="11"/>
      <c r="C5894" s="11"/>
      <c r="D5894" s="11"/>
      <c r="E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</row>
    <row r="5895" spans="1:19" x14ac:dyDescent="0.25">
      <c r="A5895" s="11"/>
      <c r="B5895" s="11"/>
      <c r="C5895" s="11"/>
      <c r="D5895" s="11"/>
      <c r="E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</row>
    <row r="5896" spans="1:19" x14ac:dyDescent="0.25">
      <c r="A5896" s="11"/>
      <c r="B5896" s="11"/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</row>
    <row r="5897" spans="1:19" x14ac:dyDescent="0.25">
      <c r="A5897" s="11"/>
      <c r="B5897" s="11"/>
      <c r="C5897" s="11"/>
      <c r="D5897" s="11"/>
      <c r="E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</row>
    <row r="5898" spans="1:19" x14ac:dyDescent="0.25">
      <c r="A5898" s="11"/>
      <c r="B5898" s="11"/>
      <c r="C5898" s="11"/>
      <c r="D5898" s="11"/>
      <c r="E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</row>
    <row r="5899" spans="1:19" x14ac:dyDescent="0.25">
      <c r="A5899" s="11"/>
      <c r="B5899" s="11"/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</row>
    <row r="5900" spans="1:19" x14ac:dyDescent="0.25">
      <c r="A5900" s="11"/>
      <c r="B5900" s="11"/>
      <c r="C5900" s="11"/>
      <c r="D5900" s="11"/>
      <c r="E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</row>
    <row r="5901" spans="1:19" x14ac:dyDescent="0.25">
      <c r="A5901" s="11"/>
      <c r="B5901" s="11"/>
      <c r="C5901" s="11"/>
      <c r="D5901" s="11"/>
      <c r="E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</row>
    <row r="5902" spans="1:19" x14ac:dyDescent="0.25">
      <c r="A5902" s="11"/>
      <c r="B5902" s="11"/>
      <c r="C5902" s="11"/>
      <c r="D5902" s="11"/>
      <c r="E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</row>
    <row r="5903" spans="1:19" x14ac:dyDescent="0.25">
      <c r="A5903" s="11"/>
      <c r="B5903" s="11"/>
      <c r="C5903" s="11"/>
      <c r="D5903" s="11"/>
      <c r="E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</row>
    <row r="5904" spans="1:19" x14ac:dyDescent="0.25">
      <c r="A5904" s="11"/>
      <c r="B5904" s="11"/>
      <c r="C5904" s="11"/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</row>
    <row r="5905" spans="1:19" x14ac:dyDescent="0.25">
      <c r="A5905" s="11"/>
      <c r="B5905" s="11"/>
      <c r="C5905" s="11"/>
      <c r="D5905" s="11"/>
      <c r="E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</row>
    <row r="5906" spans="1:19" x14ac:dyDescent="0.25">
      <c r="A5906" s="11"/>
      <c r="B5906" s="11"/>
      <c r="C5906" s="11"/>
      <c r="D5906" s="11"/>
      <c r="E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</row>
    <row r="5907" spans="1:19" x14ac:dyDescent="0.25">
      <c r="A5907" s="11"/>
      <c r="B5907" s="11"/>
      <c r="C5907" s="11"/>
      <c r="D5907" s="11"/>
      <c r="E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</row>
    <row r="5908" spans="1:19" x14ac:dyDescent="0.25">
      <c r="A5908" s="11"/>
      <c r="B5908" s="11"/>
      <c r="C5908" s="11"/>
      <c r="D5908" s="11"/>
      <c r="E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</row>
    <row r="5909" spans="1:19" x14ac:dyDescent="0.25">
      <c r="A5909" s="11"/>
      <c r="B5909" s="11"/>
      <c r="C5909" s="11"/>
      <c r="D5909" s="11"/>
      <c r="E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</row>
    <row r="5910" spans="1:19" x14ac:dyDescent="0.25">
      <c r="A5910" s="11"/>
      <c r="B5910" s="11"/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</row>
    <row r="5911" spans="1:19" x14ac:dyDescent="0.25">
      <c r="A5911" s="11"/>
      <c r="B5911" s="11"/>
      <c r="C5911" s="11"/>
      <c r="D5911" s="11"/>
      <c r="E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</row>
    <row r="5912" spans="1:19" x14ac:dyDescent="0.25">
      <c r="A5912" s="11"/>
      <c r="B5912" s="11"/>
      <c r="C5912" s="11"/>
      <c r="D5912" s="11"/>
      <c r="E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</row>
    <row r="5913" spans="1:19" x14ac:dyDescent="0.25">
      <c r="A5913" s="11"/>
      <c r="B5913" s="11"/>
      <c r="C5913" s="11"/>
      <c r="D5913" s="11"/>
      <c r="E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</row>
    <row r="5914" spans="1:19" x14ac:dyDescent="0.25">
      <c r="A5914" s="11"/>
      <c r="B5914" s="11"/>
      <c r="C5914" s="11"/>
      <c r="D5914" s="11"/>
      <c r="E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</row>
    <row r="5915" spans="1:19" x14ac:dyDescent="0.25">
      <c r="A5915" s="11"/>
      <c r="B5915" s="11"/>
      <c r="C5915" s="11"/>
      <c r="D5915" s="11"/>
      <c r="E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</row>
    <row r="5916" spans="1:19" x14ac:dyDescent="0.25">
      <c r="A5916" s="11"/>
      <c r="B5916" s="11"/>
      <c r="C5916" s="11"/>
      <c r="D5916" s="11"/>
      <c r="E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</row>
    <row r="5917" spans="1:19" x14ac:dyDescent="0.25">
      <c r="A5917" s="11"/>
      <c r="B5917" s="11"/>
      <c r="C5917" s="11"/>
      <c r="D5917" s="11"/>
      <c r="E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</row>
    <row r="5918" spans="1:19" x14ac:dyDescent="0.25">
      <c r="A5918" s="11"/>
      <c r="B5918" s="11"/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</row>
    <row r="5919" spans="1:19" x14ac:dyDescent="0.25">
      <c r="A5919" s="11"/>
      <c r="B5919" s="11"/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</row>
    <row r="5920" spans="1:19" x14ac:dyDescent="0.25">
      <c r="A5920" s="11"/>
      <c r="B5920" s="11"/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</row>
    <row r="5921" spans="1:19" x14ac:dyDescent="0.25">
      <c r="A5921" s="11"/>
      <c r="B5921" s="11"/>
      <c r="C5921" s="11"/>
      <c r="D5921" s="11"/>
      <c r="E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</row>
    <row r="5922" spans="1:19" x14ac:dyDescent="0.25">
      <c r="A5922" s="11"/>
      <c r="B5922" s="11"/>
      <c r="C5922" s="11"/>
      <c r="D5922" s="11"/>
      <c r="E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</row>
    <row r="5923" spans="1:19" x14ac:dyDescent="0.25">
      <c r="A5923" s="11"/>
      <c r="B5923" s="11"/>
      <c r="C5923" s="11"/>
      <c r="D5923" s="11"/>
      <c r="E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</row>
    <row r="5924" spans="1:19" x14ac:dyDescent="0.25">
      <c r="A5924" s="11"/>
      <c r="B5924" s="11"/>
      <c r="C5924" s="11"/>
      <c r="D5924" s="11"/>
      <c r="E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</row>
    <row r="5925" spans="1:19" x14ac:dyDescent="0.25">
      <c r="A5925" s="11"/>
      <c r="B5925" s="11"/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</row>
    <row r="5926" spans="1:19" x14ac:dyDescent="0.25">
      <c r="A5926" s="11"/>
      <c r="B5926" s="11"/>
      <c r="C5926" s="11"/>
      <c r="D5926" s="11"/>
      <c r="E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</row>
    <row r="5927" spans="1:19" x14ac:dyDescent="0.25">
      <c r="A5927" s="11"/>
      <c r="B5927" s="11"/>
      <c r="C5927" s="11"/>
      <c r="D5927" s="11"/>
      <c r="E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</row>
    <row r="5928" spans="1:19" x14ac:dyDescent="0.25">
      <c r="A5928" s="11"/>
      <c r="B5928" s="11"/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</row>
    <row r="5929" spans="1:19" x14ac:dyDescent="0.25">
      <c r="A5929" s="11"/>
      <c r="B5929" s="11"/>
      <c r="C5929" s="11"/>
      <c r="D5929" s="11"/>
      <c r="E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</row>
    <row r="5930" spans="1:19" x14ac:dyDescent="0.25">
      <c r="A5930" s="11"/>
      <c r="B5930" s="11"/>
      <c r="C5930" s="11"/>
      <c r="D5930" s="11"/>
      <c r="E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</row>
    <row r="5931" spans="1:19" x14ac:dyDescent="0.25">
      <c r="A5931" s="11"/>
      <c r="B5931" s="11"/>
      <c r="C5931" s="11"/>
      <c r="D5931" s="11"/>
      <c r="E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</row>
    <row r="5932" spans="1:19" x14ac:dyDescent="0.25">
      <c r="A5932" s="11"/>
      <c r="B5932" s="11"/>
      <c r="C5932" s="11"/>
      <c r="D5932" s="11"/>
      <c r="E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</row>
    <row r="5933" spans="1:19" x14ac:dyDescent="0.25">
      <c r="A5933" s="11"/>
      <c r="B5933" s="11"/>
      <c r="C5933" s="11"/>
      <c r="D5933" s="11"/>
      <c r="E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</row>
    <row r="5934" spans="1:19" x14ac:dyDescent="0.25">
      <c r="A5934" s="11"/>
      <c r="B5934" s="11"/>
      <c r="C5934" s="11"/>
      <c r="D5934" s="11"/>
      <c r="E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</row>
    <row r="5935" spans="1:19" x14ac:dyDescent="0.25">
      <c r="A5935" s="11"/>
      <c r="B5935" s="11"/>
      <c r="C5935" s="11"/>
      <c r="D5935" s="11"/>
      <c r="E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</row>
    <row r="5936" spans="1:19" x14ac:dyDescent="0.25">
      <c r="A5936" s="11"/>
      <c r="B5936" s="11"/>
      <c r="C5936" s="11"/>
      <c r="D5936" s="11"/>
      <c r="E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</row>
    <row r="5937" spans="1:19" x14ac:dyDescent="0.25">
      <c r="A5937" s="11"/>
      <c r="B5937" s="11"/>
      <c r="C5937" s="11"/>
      <c r="D5937" s="11"/>
      <c r="E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</row>
    <row r="5938" spans="1:19" x14ac:dyDescent="0.25">
      <c r="A5938" s="11"/>
      <c r="B5938" s="11"/>
      <c r="C5938" s="11"/>
      <c r="D5938" s="11"/>
      <c r="E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</row>
    <row r="5939" spans="1:19" x14ac:dyDescent="0.25">
      <c r="A5939" s="11"/>
      <c r="B5939" s="11"/>
      <c r="C5939" s="11"/>
      <c r="D5939" s="11"/>
      <c r="E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</row>
    <row r="5940" spans="1:19" x14ac:dyDescent="0.25">
      <c r="A5940" s="11"/>
      <c r="B5940" s="11"/>
      <c r="C5940" s="11"/>
      <c r="D5940" s="11"/>
      <c r="E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</row>
    <row r="5941" spans="1:19" x14ac:dyDescent="0.25">
      <c r="A5941" s="11"/>
      <c r="B5941" s="11"/>
      <c r="C5941" s="11"/>
      <c r="D5941" s="11"/>
      <c r="E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</row>
    <row r="5942" spans="1:19" x14ac:dyDescent="0.25">
      <c r="A5942" s="11"/>
      <c r="B5942" s="11"/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</row>
    <row r="5943" spans="1:19" x14ac:dyDescent="0.25">
      <c r="A5943" s="11"/>
      <c r="B5943" s="11"/>
      <c r="C5943" s="11"/>
      <c r="D5943" s="11"/>
      <c r="E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</row>
    <row r="5944" spans="1:19" x14ac:dyDescent="0.25">
      <c r="A5944" s="11"/>
      <c r="B5944" s="11"/>
      <c r="C5944" s="11"/>
      <c r="D5944" s="11"/>
      <c r="E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</row>
    <row r="5945" spans="1:19" x14ac:dyDescent="0.25">
      <c r="A5945" s="11"/>
      <c r="B5945" s="11"/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</row>
    <row r="5946" spans="1:19" x14ac:dyDescent="0.25">
      <c r="A5946" s="11"/>
      <c r="B5946" s="11"/>
      <c r="C5946" s="11"/>
      <c r="D5946" s="11"/>
      <c r="E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</row>
    <row r="5947" spans="1:19" x14ac:dyDescent="0.25">
      <c r="A5947" s="11"/>
      <c r="B5947" s="11"/>
      <c r="C5947" s="11"/>
      <c r="D5947" s="11"/>
      <c r="E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</row>
    <row r="5948" spans="1:19" x14ac:dyDescent="0.25">
      <c r="A5948" s="11"/>
      <c r="B5948" s="11"/>
      <c r="C5948" s="11"/>
      <c r="D5948" s="11"/>
      <c r="E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</row>
    <row r="5949" spans="1:19" x14ac:dyDescent="0.25">
      <c r="A5949" s="11"/>
      <c r="B5949" s="11"/>
      <c r="C5949" s="11"/>
      <c r="D5949" s="11"/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</row>
    <row r="5950" spans="1:19" x14ac:dyDescent="0.25">
      <c r="A5950" s="11"/>
      <c r="B5950" s="11"/>
      <c r="C5950" s="11"/>
      <c r="D5950" s="11"/>
      <c r="E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</row>
    <row r="5951" spans="1:19" x14ac:dyDescent="0.25">
      <c r="A5951" s="11"/>
      <c r="B5951" s="11"/>
      <c r="C5951" s="11"/>
      <c r="D5951" s="11"/>
      <c r="E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</row>
    <row r="5952" spans="1:19" x14ac:dyDescent="0.25">
      <c r="A5952" s="11"/>
      <c r="B5952" s="11"/>
      <c r="C5952" s="11"/>
      <c r="D5952" s="11"/>
      <c r="E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</row>
    <row r="5953" spans="1:19" x14ac:dyDescent="0.25">
      <c r="A5953" s="11"/>
      <c r="B5953" s="11"/>
      <c r="C5953" s="11"/>
      <c r="D5953" s="11"/>
      <c r="E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</row>
    <row r="5954" spans="1:19" x14ac:dyDescent="0.25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</row>
    <row r="5955" spans="1:19" x14ac:dyDescent="0.25">
      <c r="A5955" s="11"/>
      <c r="B5955" s="11"/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</row>
    <row r="5956" spans="1:19" x14ac:dyDescent="0.25">
      <c r="A5956" s="11"/>
      <c r="B5956" s="11"/>
      <c r="C5956" s="11"/>
      <c r="D5956" s="11"/>
      <c r="E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</row>
    <row r="5957" spans="1:19" x14ac:dyDescent="0.25">
      <c r="A5957" s="11"/>
      <c r="B5957" s="11"/>
      <c r="C5957" s="11"/>
      <c r="D5957" s="11"/>
      <c r="E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</row>
    <row r="5958" spans="1:19" x14ac:dyDescent="0.25">
      <c r="A5958" s="11"/>
      <c r="B5958" s="11"/>
      <c r="C5958" s="11"/>
      <c r="D5958" s="11"/>
      <c r="E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</row>
    <row r="5959" spans="1:19" x14ac:dyDescent="0.25">
      <c r="A5959" s="11"/>
      <c r="B5959" s="11"/>
      <c r="C5959" s="11"/>
      <c r="D5959" s="11"/>
      <c r="E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</row>
    <row r="5960" spans="1:19" x14ac:dyDescent="0.25">
      <c r="A5960" s="11"/>
      <c r="B5960" s="11"/>
      <c r="C5960" s="11"/>
      <c r="D5960" s="11"/>
      <c r="E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</row>
    <row r="5961" spans="1:19" x14ac:dyDescent="0.25">
      <c r="A5961" s="11"/>
      <c r="B5961" s="11"/>
      <c r="C5961" s="11"/>
      <c r="D5961" s="11"/>
      <c r="E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</row>
    <row r="5962" spans="1:19" x14ac:dyDescent="0.25">
      <c r="A5962" s="11"/>
      <c r="B5962" s="11"/>
      <c r="C5962" s="11"/>
      <c r="D5962" s="11"/>
      <c r="E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</row>
    <row r="5963" spans="1:19" x14ac:dyDescent="0.25">
      <c r="A5963" s="11"/>
      <c r="B5963" s="11"/>
      <c r="C5963" s="11"/>
      <c r="D5963" s="11"/>
      <c r="E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</row>
    <row r="5964" spans="1:19" x14ac:dyDescent="0.25">
      <c r="A5964" s="11"/>
      <c r="B5964" s="11"/>
      <c r="C5964" s="11"/>
      <c r="D5964" s="11"/>
      <c r="E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</row>
    <row r="5965" spans="1:19" x14ac:dyDescent="0.25">
      <c r="A5965" s="11"/>
      <c r="B5965" s="11"/>
      <c r="C5965" s="11"/>
      <c r="D5965" s="11"/>
      <c r="E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</row>
    <row r="5966" spans="1:19" x14ac:dyDescent="0.25">
      <c r="A5966" s="11"/>
      <c r="B5966" s="11"/>
      <c r="C5966" s="11"/>
      <c r="D5966" s="11"/>
      <c r="E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</row>
    <row r="5967" spans="1:19" x14ac:dyDescent="0.25">
      <c r="A5967" s="11"/>
      <c r="B5967" s="11"/>
      <c r="C5967" s="11"/>
      <c r="D5967" s="11"/>
      <c r="E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</row>
    <row r="5968" spans="1:19" x14ac:dyDescent="0.25">
      <c r="A5968" s="11"/>
      <c r="B5968" s="11"/>
      <c r="C5968" s="11"/>
      <c r="D5968" s="11"/>
      <c r="E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</row>
    <row r="5969" spans="1:19" x14ac:dyDescent="0.25">
      <c r="A5969" s="11"/>
      <c r="B5969" s="11"/>
      <c r="C5969" s="11"/>
      <c r="D5969" s="11"/>
      <c r="E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</row>
    <row r="5970" spans="1:19" x14ac:dyDescent="0.25">
      <c r="A5970" s="11"/>
      <c r="B5970" s="11"/>
      <c r="C5970" s="11"/>
      <c r="D5970" s="11"/>
      <c r="E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</row>
    <row r="5971" spans="1:19" x14ac:dyDescent="0.25">
      <c r="A5971" s="11"/>
      <c r="B5971" s="11"/>
      <c r="C5971" s="11"/>
      <c r="D5971" s="11"/>
      <c r="E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</row>
    <row r="5972" spans="1:19" x14ac:dyDescent="0.25">
      <c r="A5972" s="11"/>
      <c r="B5972" s="11"/>
      <c r="C5972" s="11"/>
      <c r="D5972" s="11"/>
      <c r="E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</row>
    <row r="5973" spans="1:19" x14ac:dyDescent="0.25">
      <c r="A5973" s="11"/>
      <c r="B5973" s="11"/>
      <c r="C5973" s="11"/>
      <c r="D5973" s="11"/>
      <c r="E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</row>
    <row r="5974" spans="1:19" x14ac:dyDescent="0.25">
      <c r="A5974" s="11"/>
      <c r="B5974" s="11"/>
      <c r="C5974" s="11"/>
      <c r="D5974" s="11"/>
      <c r="E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</row>
    <row r="5975" spans="1:19" x14ac:dyDescent="0.25">
      <c r="A5975" s="11"/>
      <c r="B5975" s="11"/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</row>
    <row r="5976" spans="1:19" x14ac:dyDescent="0.25">
      <c r="A5976" s="11"/>
      <c r="B5976" s="11"/>
      <c r="C5976" s="11"/>
      <c r="D5976" s="11"/>
      <c r="E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</row>
    <row r="5977" spans="1:19" x14ac:dyDescent="0.25">
      <c r="A5977" s="11"/>
      <c r="B5977" s="11"/>
      <c r="C5977" s="11"/>
      <c r="D5977" s="11"/>
      <c r="E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</row>
    <row r="5978" spans="1:19" x14ac:dyDescent="0.25">
      <c r="A5978" s="11"/>
      <c r="B5978" s="11"/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</row>
    <row r="5979" spans="1:19" x14ac:dyDescent="0.25">
      <c r="A5979" s="11"/>
      <c r="B5979" s="11"/>
      <c r="C5979" s="11"/>
      <c r="D5979" s="11"/>
      <c r="E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</row>
    <row r="5980" spans="1:19" x14ac:dyDescent="0.25">
      <c r="A5980" s="11"/>
      <c r="B5980" s="11"/>
      <c r="C5980" s="11"/>
      <c r="D5980" s="11"/>
      <c r="E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</row>
    <row r="5981" spans="1:19" x14ac:dyDescent="0.25">
      <c r="A5981" s="11"/>
      <c r="B5981" s="11"/>
      <c r="C5981" s="11"/>
      <c r="D5981" s="11"/>
      <c r="E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</row>
    <row r="5982" spans="1:19" x14ac:dyDescent="0.25">
      <c r="A5982" s="11"/>
      <c r="B5982" s="11"/>
      <c r="C5982" s="11"/>
      <c r="D5982" s="11"/>
      <c r="E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</row>
    <row r="5983" spans="1:19" x14ac:dyDescent="0.25">
      <c r="A5983" s="11"/>
      <c r="B5983" s="11"/>
      <c r="C5983" s="11"/>
      <c r="D5983" s="11"/>
      <c r="E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</row>
    <row r="5984" spans="1:19" x14ac:dyDescent="0.25">
      <c r="A5984" s="11"/>
      <c r="B5984" s="11"/>
      <c r="C5984" s="11"/>
      <c r="D5984" s="11"/>
      <c r="E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</row>
    <row r="5985" spans="1:19" x14ac:dyDescent="0.25">
      <c r="A5985" s="11"/>
      <c r="B5985" s="11"/>
      <c r="C5985" s="11"/>
      <c r="D5985" s="11"/>
      <c r="E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</row>
    <row r="5986" spans="1:19" x14ac:dyDescent="0.25">
      <c r="A5986" s="11"/>
      <c r="B5986" s="11"/>
      <c r="C5986" s="11"/>
      <c r="D5986" s="11"/>
      <c r="E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</row>
    <row r="5987" spans="1:19" x14ac:dyDescent="0.25">
      <c r="A5987" s="11"/>
      <c r="B5987" s="11"/>
      <c r="C5987" s="11"/>
      <c r="D5987" s="11"/>
      <c r="E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</row>
    <row r="5988" spans="1:19" x14ac:dyDescent="0.25">
      <c r="A5988" s="11"/>
      <c r="B5988" s="11"/>
      <c r="C5988" s="11"/>
      <c r="D5988" s="11"/>
      <c r="E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</row>
    <row r="5989" spans="1:19" x14ac:dyDescent="0.25">
      <c r="A5989" s="11"/>
      <c r="B5989" s="11"/>
      <c r="C5989" s="11"/>
      <c r="D5989" s="11"/>
      <c r="E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</row>
    <row r="5990" spans="1:19" x14ac:dyDescent="0.25">
      <c r="A5990" s="11"/>
      <c r="B5990" s="11"/>
      <c r="C5990" s="11"/>
      <c r="D5990" s="11"/>
      <c r="E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</row>
    <row r="5991" spans="1:19" x14ac:dyDescent="0.25">
      <c r="A5991" s="11"/>
      <c r="B5991" s="11"/>
      <c r="C5991" s="11"/>
      <c r="D5991" s="11"/>
      <c r="E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</row>
    <row r="5992" spans="1:19" x14ac:dyDescent="0.25">
      <c r="A5992" s="11"/>
      <c r="B5992" s="11"/>
      <c r="C5992" s="11"/>
      <c r="D5992" s="11"/>
      <c r="E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</row>
    <row r="5993" spans="1:19" x14ac:dyDescent="0.25">
      <c r="A5993" s="11"/>
      <c r="B5993" s="11"/>
      <c r="C5993" s="11"/>
      <c r="D5993" s="11"/>
      <c r="E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</row>
    <row r="5994" spans="1:19" x14ac:dyDescent="0.25">
      <c r="A5994" s="11"/>
      <c r="B5994" s="11"/>
      <c r="C5994" s="11"/>
      <c r="D5994" s="11"/>
      <c r="E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</row>
    <row r="5995" spans="1:19" x14ac:dyDescent="0.25">
      <c r="A5995" s="11"/>
      <c r="B5995" s="11"/>
      <c r="C5995" s="11"/>
      <c r="D5995" s="11"/>
      <c r="E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</row>
    <row r="5996" spans="1:19" x14ac:dyDescent="0.25">
      <c r="A5996" s="11"/>
      <c r="B5996" s="11"/>
      <c r="C5996" s="11"/>
      <c r="D5996" s="11"/>
      <c r="E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</row>
    <row r="5997" spans="1:19" x14ac:dyDescent="0.25">
      <c r="A5997" s="11"/>
      <c r="B5997" s="11"/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</row>
    <row r="5998" spans="1:19" x14ac:dyDescent="0.25">
      <c r="A5998" s="11"/>
      <c r="B5998" s="11"/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</row>
    <row r="5999" spans="1:19" x14ac:dyDescent="0.25">
      <c r="A5999" s="11"/>
      <c r="B5999" s="11"/>
      <c r="C5999" s="11"/>
      <c r="D5999" s="11"/>
      <c r="E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</row>
    <row r="6000" spans="1:19" x14ac:dyDescent="0.25">
      <c r="A6000" s="11"/>
      <c r="B6000" s="11"/>
      <c r="C6000" s="11"/>
      <c r="D6000" s="11"/>
      <c r="E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</row>
    <row r="6001" spans="1:19" x14ac:dyDescent="0.25">
      <c r="A6001" s="11"/>
      <c r="B6001" s="11"/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</row>
    <row r="6002" spans="1:19" x14ac:dyDescent="0.25">
      <c r="A6002" s="11"/>
      <c r="B6002" s="11"/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</row>
    <row r="6003" spans="1:19" x14ac:dyDescent="0.25">
      <c r="A6003" s="11"/>
      <c r="B6003" s="11"/>
      <c r="C6003" s="11"/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</row>
    <row r="6004" spans="1:19" x14ac:dyDescent="0.25">
      <c r="A6004" s="11"/>
      <c r="B6004" s="11"/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</row>
    <row r="6005" spans="1:19" x14ac:dyDescent="0.25">
      <c r="A6005" s="11"/>
      <c r="B6005" s="11"/>
      <c r="C6005" s="11"/>
      <c r="D6005" s="11"/>
      <c r="E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</row>
    <row r="6006" spans="1:19" x14ac:dyDescent="0.25">
      <c r="A6006" s="11"/>
      <c r="B6006" s="11"/>
      <c r="C6006" s="11"/>
      <c r="D6006" s="11"/>
      <c r="E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</row>
    <row r="6007" spans="1:19" x14ac:dyDescent="0.25">
      <c r="A6007" s="11"/>
      <c r="B6007" s="11"/>
      <c r="C6007" s="11"/>
      <c r="D6007" s="11"/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</row>
    <row r="6008" spans="1:19" x14ac:dyDescent="0.25">
      <c r="A6008" s="11"/>
      <c r="B6008" s="11"/>
      <c r="C6008" s="11"/>
      <c r="D6008" s="11"/>
      <c r="E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</row>
    <row r="6009" spans="1:19" x14ac:dyDescent="0.25">
      <c r="A6009" s="11"/>
      <c r="B6009" s="11"/>
      <c r="C6009" s="11"/>
      <c r="D6009" s="11"/>
      <c r="E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</row>
    <row r="6010" spans="1:19" x14ac:dyDescent="0.25">
      <c r="A6010" s="11"/>
      <c r="B6010" s="11"/>
      <c r="C6010" s="11"/>
      <c r="D6010" s="11"/>
      <c r="E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</row>
    <row r="6011" spans="1:19" x14ac:dyDescent="0.25">
      <c r="A6011" s="11"/>
      <c r="B6011" s="11"/>
      <c r="C6011" s="11"/>
      <c r="D6011" s="11"/>
      <c r="E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</row>
    <row r="6012" spans="1:19" x14ac:dyDescent="0.25">
      <c r="A6012" s="11"/>
      <c r="B6012" s="11"/>
      <c r="C6012" s="11"/>
      <c r="D6012" s="11"/>
      <c r="E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</row>
    <row r="6013" spans="1:19" x14ac:dyDescent="0.25">
      <c r="A6013" s="11"/>
      <c r="B6013" s="11"/>
      <c r="C6013" s="11"/>
      <c r="D6013" s="11"/>
      <c r="E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</row>
    <row r="6014" spans="1:19" x14ac:dyDescent="0.25">
      <c r="A6014" s="11"/>
      <c r="B6014" s="11"/>
      <c r="C6014" s="11"/>
      <c r="D6014" s="11"/>
      <c r="E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</row>
    <row r="6015" spans="1:19" x14ac:dyDescent="0.25">
      <c r="A6015" s="11"/>
      <c r="B6015" s="11"/>
      <c r="C6015" s="11"/>
      <c r="D6015" s="11"/>
      <c r="E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1"/>
      <c r="S6015" s="11"/>
    </row>
    <row r="6016" spans="1:19" x14ac:dyDescent="0.25">
      <c r="A6016" s="11"/>
      <c r="B6016" s="11"/>
      <c r="C6016" s="11"/>
      <c r="D6016" s="11"/>
      <c r="E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1"/>
      <c r="S6016" s="11"/>
    </row>
    <row r="6017" spans="1:19" x14ac:dyDescent="0.25">
      <c r="A6017" s="11"/>
      <c r="B6017" s="11"/>
      <c r="C6017" s="11"/>
      <c r="D6017" s="11"/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1"/>
      <c r="S6017" s="11"/>
    </row>
    <row r="6018" spans="1:19" x14ac:dyDescent="0.25">
      <c r="A6018" s="11"/>
      <c r="B6018" s="11"/>
      <c r="C6018" s="11"/>
      <c r="D6018" s="11"/>
      <c r="E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1"/>
      <c r="S6018" s="11"/>
    </row>
    <row r="6019" spans="1:19" x14ac:dyDescent="0.25">
      <c r="A6019" s="11"/>
      <c r="B6019" s="11"/>
      <c r="C6019" s="11"/>
      <c r="D6019" s="11"/>
      <c r="E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1"/>
      <c r="S6019" s="11"/>
    </row>
    <row r="6020" spans="1:19" x14ac:dyDescent="0.25">
      <c r="A6020" s="11"/>
      <c r="B6020" s="11"/>
      <c r="C6020" s="11"/>
      <c r="D6020" s="11"/>
      <c r="E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1"/>
      <c r="S6020" s="11"/>
    </row>
    <row r="6021" spans="1:19" x14ac:dyDescent="0.25">
      <c r="A6021" s="11"/>
      <c r="B6021" s="11"/>
      <c r="C6021" s="11"/>
      <c r="D6021" s="11"/>
      <c r="E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1"/>
      <c r="S6021" s="11"/>
    </row>
    <row r="6022" spans="1:19" x14ac:dyDescent="0.25">
      <c r="A6022" s="11"/>
      <c r="B6022" s="11"/>
      <c r="C6022" s="11"/>
      <c r="D6022" s="11"/>
      <c r="E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1"/>
      <c r="S6022" s="11"/>
    </row>
    <row r="6023" spans="1:19" x14ac:dyDescent="0.25">
      <c r="A6023" s="11"/>
      <c r="B6023" s="11"/>
      <c r="C6023" s="11"/>
      <c r="D6023" s="11"/>
      <c r="E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</row>
    <row r="6024" spans="1:19" x14ac:dyDescent="0.25">
      <c r="A6024" s="11"/>
      <c r="B6024" s="11"/>
      <c r="C6024" s="11"/>
      <c r="D6024" s="11"/>
      <c r="E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1"/>
      <c r="S6024" s="11"/>
    </row>
    <row r="6025" spans="1:19" x14ac:dyDescent="0.25">
      <c r="A6025" s="11"/>
      <c r="B6025" s="11"/>
      <c r="C6025" s="11"/>
      <c r="D6025" s="11"/>
      <c r="E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1"/>
      <c r="S6025" s="11"/>
    </row>
    <row r="6026" spans="1:19" x14ac:dyDescent="0.25">
      <c r="A6026" s="11"/>
      <c r="B6026" s="11"/>
      <c r="C6026" s="11"/>
      <c r="D6026" s="11"/>
      <c r="E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1"/>
      <c r="S6026" s="11"/>
    </row>
    <row r="6027" spans="1:19" x14ac:dyDescent="0.25">
      <c r="A6027" s="11"/>
      <c r="B6027" s="11"/>
      <c r="C6027" s="11"/>
      <c r="D6027" s="11"/>
      <c r="E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1"/>
      <c r="S6027" s="11"/>
    </row>
    <row r="6028" spans="1:19" x14ac:dyDescent="0.25">
      <c r="A6028" s="11"/>
      <c r="B6028" s="11"/>
      <c r="C6028" s="11"/>
      <c r="D6028" s="11"/>
      <c r="E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1"/>
      <c r="S6028" s="11"/>
    </row>
    <row r="6029" spans="1:19" x14ac:dyDescent="0.25">
      <c r="A6029" s="11"/>
      <c r="B6029" s="11"/>
      <c r="C6029" s="11"/>
      <c r="D6029" s="11"/>
      <c r="E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1"/>
      <c r="S6029" s="11"/>
    </row>
    <row r="6030" spans="1:19" x14ac:dyDescent="0.25">
      <c r="A6030" s="11"/>
      <c r="B6030" s="11"/>
      <c r="C6030" s="11"/>
      <c r="D6030" s="11"/>
      <c r="E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1"/>
      <c r="S6030" s="11"/>
    </row>
    <row r="6031" spans="1:19" x14ac:dyDescent="0.25">
      <c r="A6031" s="11"/>
      <c r="B6031" s="11"/>
      <c r="C6031" s="11"/>
      <c r="D6031" s="11"/>
      <c r="E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1"/>
      <c r="S6031" s="11"/>
    </row>
    <row r="6032" spans="1:19" x14ac:dyDescent="0.25">
      <c r="A6032" s="11"/>
      <c r="B6032" s="11"/>
      <c r="C6032" s="11"/>
      <c r="D6032" s="11"/>
      <c r="E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1"/>
      <c r="S6032" s="11"/>
    </row>
    <row r="6033" spans="1:19" x14ac:dyDescent="0.25">
      <c r="A6033" s="11"/>
      <c r="B6033" s="11"/>
      <c r="C6033" s="11"/>
      <c r="D6033" s="11"/>
      <c r="E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1"/>
      <c r="S6033" s="11"/>
    </row>
    <row r="6034" spans="1:19" x14ac:dyDescent="0.25">
      <c r="A6034" s="11"/>
      <c r="B6034" s="11"/>
      <c r="C6034" s="11"/>
      <c r="D6034" s="11"/>
      <c r="E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1"/>
      <c r="S6034" s="11"/>
    </row>
    <row r="6035" spans="1:19" x14ac:dyDescent="0.25">
      <c r="A6035" s="11"/>
      <c r="B6035" s="11"/>
      <c r="C6035" s="11"/>
      <c r="D6035" s="11"/>
      <c r="E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1"/>
      <c r="S6035" s="11"/>
    </row>
    <row r="6036" spans="1:19" x14ac:dyDescent="0.25">
      <c r="A6036" s="11"/>
      <c r="B6036" s="11"/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1"/>
      <c r="S6036" s="11"/>
    </row>
    <row r="6037" spans="1:19" x14ac:dyDescent="0.25">
      <c r="A6037" s="11"/>
      <c r="B6037" s="11"/>
      <c r="C6037" s="11"/>
      <c r="D6037" s="11"/>
      <c r="E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1"/>
      <c r="S6037" s="11"/>
    </row>
    <row r="6038" spans="1:19" x14ac:dyDescent="0.25">
      <c r="A6038" s="11"/>
      <c r="B6038" s="11"/>
      <c r="C6038" s="11"/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1"/>
      <c r="S6038" s="11"/>
    </row>
    <row r="6039" spans="1:19" x14ac:dyDescent="0.25">
      <c r="A6039" s="11"/>
      <c r="B6039" s="11"/>
      <c r="C6039" s="11"/>
      <c r="D6039" s="11"/>
      <c r="E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1"/>
      <c r="S6039" s="11"/>
    </row>
    <row r="6040" spans="1:19" x14ac:dyDescent="0.25">
      <c r="A6040" s="11"/>
      <c r="B6040" s="11"/>
      <c r="C6040" s="11"/>
      <c r="D6040" s="11"/>
      <c r="E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1"/>
      <c r="S6040" s="11"/>
    </row>
    <row r="6041" spans="1:19" x14ac:dyDescent="0.25">
      <c r="A6041" s="11"/>
      <c r="B6041" s="11"/>
      <c r="C6041" s="11"/>
      <c r="D6041" s="11"/>
      <c r="E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1"/>
      <c r="S6041" s="11"/>
    </row>
    <row r="6042" spans="1:19" x14ac:dyDescent="0.25">
      <c r="A6042" s="11"/>
      <c r="B6042" s="11"/>
      <c r="C6042" s="11"/>
      <c r="D6042" s="11"/>
      <c r="E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1"/>
      <c r="S6042" s="11"/>
    </row>
    <row r="6043" spans="1:19" x14ac:dyDescent="0.25">
      <c r="A6043" s="11"/>
      <c r="B6043" s="11"/>
      <c r="C6043" s="11"/>
      <c r="D6043" s="11"/>
      <c r="E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1"/>
      <c r="S6043" s="11"/>
    </row>
    <row r="6044" spans="1:19" x14ac:dyDescent="0.25">
      <c r="A6044" s="11"/>
      <c r="B6044" s="11"/>
      <c r="C6044" s="11"/>
      <c r="D6044" s="11"/>
      <c r="E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1"/>
      <c r="S6044" s="11"/>
    </row>
    <row r="6045" spans="1:19" x14ac:dyDescent="0.25">
      <c r="A6045" s="11"/>
      <c r="B6045" s="11"/>
      <c r="C6045" s="11"/>
      <c r="D6045" s="11"/>
      <c r="E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1"/>
      <c r="S6045" s="11"/>
    </row>
    <row r="6046" spans="1:19" x14ac:dyDescent="0.25">
      <c r="A6046" s="11"/>
      <c r="B6046" s="11"/>
      <c r="C6046" s="11"/>
      <c r="D6046" s="11"/>
      <c r="E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1"/>
      <c r="S6046" s="11"/>
    </row>
    <row r="6047" spans="1:19" x14ac:dyDescent="0.25">
      <c r="A6047" s="11"/>
      <c r="B6047" s="11"/>
      <c r="C6047" s="11"/>
      <c r="D6047" s="11"/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1"/>
      <c r="S6047" s="11"/>
    </row>
    <row r="6048" spans="1:19" x14ac:dyDescent="0.25">
      <c r="A6048" s="11"/>
      <c r="B6048" s="11"/>
      <c r="C6048" s="11"/>
      <c r="D6048" s="11"/>
      <c r="E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1"/>
      <c r="S6048" s="11"/>
    </row>
    <row r="6049" spans="1:19" x14ac:dyDescent="0.25">
      <c r="A6049" s="11"/>
      <c r="B6049" s="11"/>
      <c r="C6049" s="11"/>
      <c r="D6049" s="11"/>
      <c r="E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1"/>
      <c r="S6049" s="11"/>
    </row>
    <row r="6050" spans="1:19" x14ac:dyDescent="0.25">
      <c r="A6050" s="11"/>
      <c r="B6050" s="11"/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1"/>
      <c r="S6050" s="11"/>
    </row>
    <row r="6051" spans="1:19" x14ac:dyDescent="0.25">
      <c r="A6051" s="11"/>
      <c r="B6051" s="11"/>
      <c r="C6051" s="11"/>
      <c r="D6051" s="11"/>
      <c r="E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1"/>
      <c r="S6051" s="11"/>
    </row>
    <row r="6052" spans="1:19" x14ac:dyDescent="0.25">
      <c r="A6052" s="11"/>
      <c r="B6052" s="11"/>
      <c r="C6052" s="11"/>
      <c r="D6052" s="11"/>
      <c r="E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1"/>
      <c r="S6052" s="11"/>
    </row>
    <row r="6053" spans="1:19" x14ac:dyDescent="0.25">
      <c r="A6053" s="11"/>
      <c r="B6053" s="11"/>
      <c r="C6053" s="11"/>
      <c r="D6053" s="11"/>
      <c r="E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1"/>
      <c r="S6053" s="11"/>
    </row>
    <row r="6054" spans="1:19" x14ac:dyDescent="0.25">
      <c r="A6054" s="11"/>
      <c r="B6054" s="11"/>
      <c r="C6054" s="11"/>
      <c r="D6054" s="11"/>
      <c r="E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1"/>
      <c r="S6054" s="11"/>
    </row>
    <row r="6055" spans="1:19" x14ac:dyDescent="0.25">
      <c r="A6055" s="11"/>
      <c r="B6055" s="11"/>
      <c r="C6055" s="11"/>
      <c r="D6055" s="11"/>
      <c r="E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1"/>
      <c r="S6055" s="11"/>
    </row>
    <row r="6056" spans="1:19" x14ac:dyDescent="0.25">
      <c r="A6056" s="11"/>
      <c r="B6056" s="11"/>
      <c r="C6056" s="11"/>
      <c r="D6056" s="11"/>
      <c r="E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1"/>
      <c r="S6056" s="11"/>
    </row>
    <row r="6057" spans="1:19" x14ac:dyDescent="0.25">
      <c r="A6057" s="11"/>
      <c r="B6057" s="11"/>
      <c r="C6057" s="11"/>
      <c r="D6057" s="11"/>
      <c r="E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1"/>
      <c r="S6057" s="11"/>
    </row>
    <row r="6058" spans="1:19" x14ac:dyDescent="0.25">
      <c r="A6058" s="11"/>
      <c r="B6058" s="11"/>
      <c r="C6058" s="11"/>
      <c r="D6058" s="11"/>
      <c r="E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</row>
    <row r="6059" spans="1:19" x14ac:dyDescent="0.25">
      <c r="A6059" s="11"/>
      <c r="B6059" s="11"/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1"/>
      <c r="S6059" s="11"/>
    </row>
    <row r="6060" spans="1:19" x14ac:dyDescent="0.25">
      <c r="A6060" s="11"/>
      <c r="B6060" s="11"/>
      <c r="C6060" s="11"/>
      <c r="D6060" s="11"/>
      <c r="E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1"/>
      <c r="S6060" s="11"/>
    </row>
    <row r="6061" spans="1:19" x14ac:dyDescent="0.25">
      <c r="A6061" s="11"/>
      <c r="B6061" s="11"/>
      <c r="C6061" s="11"/>
      <c r="D6061" s="11"/>
      <c r="E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1"/>
      <c r="S6061" s="11"/>
    </row>
    <row r="6062" spans="1:19" x14ac:dyDescent="0.25">
      <c r="A6062" s="11"/>
      <c r="B6062" s="11"/>
      <c r="C6062" s="11"/>
      <c r="D6062" s="11"/>
      <c r="E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1"/>
      <c r="S6062" s="11"/>
    </row>
    <row r="6063" spans="1:19" x14ac:dyDescent="0.25">
      <c r="A6063" s="11"/>
      <c r="B6063" s="11"/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1"/>
      <c r="S6063" s="11"/>
    </row>
    <row r="6064" spans="1:19" x14ac:dyDescent="0.25">
      <c r="A6064" s="11"/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</row>
    <row r="6065" spans="1:19" x14ac:dyDescent="0.25">
      <c r="A6065" s="11"/>
      <c r="B6065" s="11"/>
      <c r="C6065" s="11"/>
      <c r="D6065" s="11"/>
      <c r="E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1"/>
      <c r="S6065" s="11"/>
    </row>
    <row r="6066" spans="1:19" x14ac:dyDescent="0.25">
      <c r="A6066" s="11"/>
      <c r="B6066" s="11"/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</row>
    <row r="6067" spans="1:19" x14ac:dyDescent="0.25">
      <c r="A6067" s="11"/>
      <c r="B6067" s="11"/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1"/>
      <c r="S6067" s="11"/>
    </row>
    <row r="6068" spans="1:19" x14ac:dyDescent="0.25">
      <c r="A6068" s="11"/>
      <c r="B6068" s="11"/>
      <c r="C6068" s="11"/>
      <c r="D6068" s="11"/>
      <c r="E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1"/>
      <c r="S6068" s="11"/>
    </row>
    <row r="6069" spans="1:19" x14ac:dyDescent="0.25">
      <c r="A6069" s="11"/>
      <c r="B6069" s="11"/>
      <c r="C6069" s="11"/>
      <c r="D6069" s="11"/>
      <c r="E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1"/>
      <c r="S6069" s="11"/>
    </row>
    <row r="6070" spans="1:19" x14ac:dyDescent="0.25">
      <c r="A6070" s="11"/>
      <c r="B6070" s="11"/>
      <c r="C6070" s="11"/>
      <c r="D6070" s="11"/>
      <c r="E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1"/>
      <c r="S6070" s="11"/>
    </row>
    <row r="6071" spans="1:19" x14ac:dyDescent="0.25">
      <c r="A6071" s="11"/>
      <c r="B6071" s="11"/>
      <c r="C6071" s="11"/>
      <c r="D6071" s="11"/>
      <c r="E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1"/>
      <c r="S6071" s="11"/>
    </row>
    <row r="6072" spans="1:19" x14ac:dyDescent="0.25">
      <c r="A6072" s="11"/>
      <c r="B6072" s="11"/>
      <c r="C6072" s="11"/>
      <c r="D6072" s="11"/>
      <c r="E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1"/>
      <c r="S6072" s="11"/>
    </row>
    <row r="6073" spans="1:19" x14ac:dyDescent="0.25">
      <c r="A6073" s="11"/>
      <c r="B6073" s="11"/>
      <c r="C6073" s="11"/>
      <c r="D6073" s="11"/>
      <c r="E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</row>
    <row r="6074" spans="1:19" x14ac:dyDescent="0.25">
      <c r="A6074" s="11"/>
      <c r="B6074" s="11"/>
      <c r="C6074" s="11"/>
      <c r="D6074" s="11"/>
      <c r="E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1"/>
      <c r="S6074" s="11"/>
    </row>
    <row r="6075" spans="1:19" x14ac:dyDescent="0.25">
      <c r="A6075" s="11"/>
      <c r="B6075" s="11"/>
      <c r="C6075" s="11"/>
      <c r="D6075" s="11"/>
      <c r="E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1"/>
      <c r="S6075" s="11"/>
    </row>
    <row r="6076" spans="1:19" x14ac:dyDescent="0.25">
      <c r="A6076" s="11"/>
      <c r="B6076" s="11"/>
      <c r="C6076" s="11"/>
      <c r="D6076" s="11"/>
      <c r="E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1"/>
      <c r="S6076" s="11"/>
    </row>
    <row r="6077" spans="1:19" x14ac:dyDescent="0.25">
      <c r="A6077" s="11"/>
      <c r="B6077" s="11"/>
      <c r="C6077" s="11"/>
      <c r="D6077" s="11"/>
      <c r="E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1"/>
      <c r="S6077" s="11"/>
    </row>
    <row r="6078" spans="1:19" x14ac:dyDescent="0.25">
      <c r="A6078" s="11"/>
      <c r="B6078" s="11"/>
      <c r="C6078" s="11"/>
      <c r="D6078" s="11"/>
      <c r="E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1"/>
      <c r="S6078" s="11"/>
    </row>
    <row r="6079" spans="1:19" x14ac:dyDescent="0.25">
      <c r="A6079" s="11"/>
      <c r="B6079" s="11"/>
      <c r="C6079" s="11"/>
      <c r="D6079" s="11"/>
      <c r="E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1"/>
      <c r="S6079" s="11"/>
    </row>
    <row r="6080" spans="1:19" x14ac:dyDescent="0.25">
      <c r="A6080" s="11"/>
      <c r="B6080" s="11"/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1"/>
      <c r="S6080" s="11"/>
    </row>
    <row r="6081" spans="1:19" x14ac:dyDescent="0.25">
      <c r="A6081" s="11"/>
      <c r="B6081" s="11"/>
      <c r="C6081" s="11"/>
      <c r="D6081" s="11"/>
      <c r="E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1"/>
      <c r="S6081" s="11"/>
    </row>
    <row r="6082" spans="1:19" x14ac:dyDescent="0.25">
      <c r="A6082" s="11"/>
      <c r="B6082" s="11"/>
      <c r="C6082" s="11"/>
      <c r="D6082" s="11"/>
      <c r="E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</row>
    <row r="6083" spans="1:19" x14ac:dyDescent="0.25">
      <c r="A6083" s="11"/>
      <c r="B6083" s="11"/>
      <c r="C6083" s="11"/>
      <c r="D6083" s="11"/>
      <c r="E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1"/>
      <c r="S6083" s="11"/>
    </row>
    <row r="6084" spans="1:19" x14ac:dyDescent="0.25">
      <c r="A6084" s="11"/>
      <c r="B6084" s="11"/>
      <c r="C6084" s="11"/>
      <c r="D6084" s="11"/>
      <c r="E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1"/>
      <c r="S6084" s="11"/>
    </row>
    <row r="6085" spans="1:19" x14ac:dyDescent="0.25">
      <c r="A6085" s="11"/>
      <c r="B6085" s="11"/>
      <c r="C6085" s="11"/>
      <c r="D6085" s="11"/>
      <c r="E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1"/>
      <c r="S6085" s="11"/>
    </row>
    <row r="6086" spans="1:19" x14ac:dyDescent="0.25">
      <c r="A6086" s="11"/>
      <c r="B6086" s="11"/>
      <c r="C6086" s="11"/>
      <c r="D6086" s="11"/>
      <c r="E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1"/>
      <c r="S6086" s="11"/>
    </row>
    <row r="6087" spans="1:19" x14ac:dyDescent="0.25">
      <c r="A6087" s="11"/>
      <c r="B6087" s="11"/>
      <c r="C6087" s="11"/>
      <c r="D6087" s="11"/>
      <c r="E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1"/>
      <c r="S6087" s="11"/>
    </row>
    <row r="6088" spans="1:19" x14ac:dyDescent="0.25">
      <c r="A6088" s="11"/>
      <c r="B6088" s="11"/>
      <c r="C6088" s="11"/>
      <c r="D6088" s="11"/>
      <c r="E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1"/>
      <c r="S6088" s="11"/>
    </row>
    <row r="6089" spans="1:19" x14ac:dyDescent="0.25">
      <c r="A6089" s="11"/>
      <c r="B6089" s="11"/>
      <c r="C6089" s="11"/>
      <c r="D6089" s="11"/>
      <c r="E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1"/>
      <c r="S6089" s="11"/>
    </row>
    <row r="6090" spans="1:19" x14ac:dyDescent="0.25">
      <c r="A6090" s="11"/>
      <c r="B6090" s="11"/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1"/>
      <c r="S6090" s="11"/>
    </row>
    <row r="6091" spans="1:19" x14ac:dyDescent="0.25">
      <c r="A6091" s="11"/>
      <c r="B6091" s="11"/>
      <c r="C6091" s="11"/>
      <c r="D6091" s="11"/>
      <c r="E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1"/>
      <c r="S6091" s="11"/>
    </row>
    <row r="6092" spans="1:19" x14ac:dyDescent="0.25">
      <c r="A6092" s="11"/>
      <c r="B6092" s="11"/>
      <c r="C6092" s="11"/>
      <c r="D6092" s="11"/>
      <c r="E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1"/>
      <c r="S6092" s="11"/>
    </row>
    <row r="6093" spans="1:19" x14ac:dyDescent="0.25">
      <c r="A6093" s="11"/>
      <c r="B6093" s="11"/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</row>
    <row r="6094" spans="1:19" x14ac:dyDescent="0.25">
      <c r="A6094" s="11"/>
      <c r="B6094" s="11"/>
      <c r="C6094" s="11"/>
      <c r="D6094" s="11"/>
      <c r="E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1"/>
      <c r="S6094" s="11"/>
    </row>
    <row r="6095" spans="1:19" x14ac:dyDescent="0.25">
      <c r="A6095" s="11"/>
      <c r="B6095" s="11"/>
      <c r="C6095" s="11"/>
      <c r="D6095" s="11"/>
      <c r="E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1"/>
      <c r="S6095" s="11"/>
    </row>
    <row r="6096" spans="1:19" x14ac:dyDescent="0.25">
      <c r="A6096" s="11"/>
      <c r="B6096" s="11"/>
      <c r="C6096" s="11"/>
      <c r="D6096" s="11"/>
      <c r="E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1"/>
      <c r="S6096" s="11"/>
    </row>
    <row r="6097" spans="1:19" x14ac:dyDescent="0.25">
      <c r="A6097" s="11"/>
      <c r="B6097" s="11"/>
      <c r="C6097" s="11"/>
      <c r="D6097" s="11"/>
      <c r="E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1"/>
      <c r="S6097" s="11"/>
    </row>
    <row r="6098" spans="1:19" x14ac:dyDescent="0.25">
      <c r="A6098" s="11"/>
      <c r="B6098" s="11"/>
      <c r="C6098" s="11"/>
      <c r="D6098" s="11"/>
      <c r="E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1"/>
      <c r="S6098" s="11"/>
    </row>
    <row r="6099" spans="1:19" x14ac:dyDescent="0.25">
      <c r="A6099" s="11"/>
      <c r="B6099" s="11"/>
      <c r="C6099" s="11"/>
      <c r="D6099" s="11"/>
      <c r="E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1"/>
      <c r="S6099" s="11"/>
    </row>
    <row r="6100" spans="1:19" x14ac:dyDescent="0.25">
      <c r="A6100" s="11"/>
      <c r="B6100" s="11"/>
      <c r="C6100" s="11"/>
      <c r="D6100" s="11"/>
      <c r="E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1"/>
      <c r="S6100" s="11"/>
    </row>
    <row r="6101" spans="1:19" x14ac:dyDescent="0.25">
      <c r="A6101" s="11"/>
      <c r="B6101" s="11"/>
      <c r="C6101" s="11"/>
      <c r="D6101" s="11"/>
      <c r="E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1"/>
      <c r="S6101" s="11"/>
    </row>
    <row r="6102" spans="1:19" x14ac:dyDescent="0.25">
      <c r="A6102" s="11"/>
      <c r="B6102" s="11"/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1"/>
      <c r="S6102" s="11"/>
    </row>
    <row r="6103" spans="1:19" x14ac:dyDescent="0.25">
      <c r="A6103" s="11"/>
      <c r="B6103" s="11"/>
      <c r="C6103" s="11"/>
      <c r="D6103" s="11"/>
      <c r="E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1"/>
      <c r="S6103" s="11"/>
    </row>
    <row r="6104" spans="1:19" x14ac:dyDescent="0.25">
      <c r="A6104" s="11"/>
      <c r="B6104" s="11"/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1"/>
      <c r="S6104" s="11"/>
    </row>
    <row r="6105" spans="1:19" x14ac:dyDescent="0.25">
      <c r="A6105" s="11"/>
      <c r="B6105" s="11"/>
      <c r="C6105" s="11"/>
      <c r="D6105" s="11"/>
      <c r="E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1"/>
      <c r="S6105" s="11"/>
    </row>
    <row r="6106" spans="1:19" x14ac:dyDescent="0.25">
      <c r="A6106" s="11"/>
      <c r="B6106" s="11"/>
      <c r="C6106" s="11"/>
      <c r="D6106" s="11"/>
      <c r="E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1"/>
      <c r="S6106" s="11"/>
    </row>
    <row r="6107" spans="1:19" x14ac:dyDescent="0.25">
      <c r="A6107" s="11"/>
      <c r="B6107" s="11"/>
      <c r="C6107" s="11"/>
      <c r="D6107" s="11"/>
      <c r="E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1"/>
      <c r="S6107" s="11"/>
    </row>
    <row r="6108" spans="1:19" x14ac:dyDescent="0.25">
      <c r="A6108" s="11"/>
      <c r="B6108" s="11"/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1"/>
      <c r="S6108" s="11"/>
    </row>
    <row r="6109" spans="1:19" x14ac:dyDescent="0.25">
      <c r="A6109" s="11"/>
      <c r="B6109" s="11"/>
      <c r="C6109" s="11"/>
      <c r="D6109" s="11"/>
      <c r="E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1"/>
    </row>
    <row r="6110" spans="1:19" x14ac:dyDescent="0.25">
      <c r="A6110" s="11"/>
      <c r="B6110" s="11"/>
      <c r="C6110" s="11"/>
      <c r="D6110" s="11"/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1"/>
      <c r="S6110" s="11"/>
    </row>
    <row r="6111" spans="1:19" x14ac:dyDescent="0.25">
      <c r="A6111" s="11"/>
      <c r="B6111" s="11"/>
      <c r="C6111" s="11"/>
      <c r="D6111" s="11"/>
      <c r="E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1"/>
      <c r="S6111" s="11"/>
    </row>
    <row r="6112" spans="1:19" x14ac:dyDescent="0.25">
      <c r="A6112" s="11"/>
      <c r="B6112" s="11"/>
      <c r="C6112" s="11"/>
      <c r="D6112" s="11"/>
      <c r="E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1"/>
      <c r="S6112" s="11"/>
    </row>
    <row r="6113" spans="1:19" x14ac:dyDescent="0.25">
      <c r="A6113" s="11"/>
      <c r="B6113" s="11"/>
      <c r="C6113" s="11"/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1"/>
      <c r="S6113" s="11"/>
    </row>
    <row r="6114" spans="1:19" x14ac:dyDescent="0.25">
      <c r="A6114" s="11"/>
      <c r="B6114" s="11"/>
      <c r="C6114" s="11"/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1"/>
      <c r="S6114" s="11"/>
    </row>
    <row r="6115" spans="1:19" x14ac:dyDescent="0.25">
      <c r="A6115" s="11"/>
      <c r="B6115" s="11"/>
      <c r="C6115" s="11"/>
      <c r="D6115" s="11"/>
      <c r="E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1"/>
      <c r="S6115" s="11"/>
    </row>
    <row r="6116" spans="1:19" x14ac:dyDescent="0.25">
      <c r="A6116" s="11"/>
      <c r="B6116" s="11"/>
      <c r="C6116" s="11"/>
      <c r="D6116" s="11"/>
      <c r="E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1"/>
      <c r="S6116" s="11"/>
    </row>
    <row r="6117" spans="1:19" x14ac:dyDescent="0.25">
      <c r="A6117" s="11"/>
      <c r="B6117" s="11"/>
      <c r="C6117" s="11"/>
      <c r="D6117" s="11"/>
      <c r="E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1"/>
      <c r="S6117" s="11"/>
    </row>
    <row r="6118" spans="1:19" x14ac:dyDescent="0.25">
      <c r="A6118" s="11"/>
      <c r="B6118" s="11"/>
      <c r="C6118" s="11"/>
      <c r="D6118" s="11"/>
      <c r="E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1"/>
      <c r="S6118" s="11"/>
    </row>
    <row r="6119" spans="1:19" x14ac:dyDescent="0.25">
      <c r="A6119" s="11"/>
      <c r="B6119" s="11"/>
      <c r="C6119" s="11"/>
      <c r="D6119" s="11"/>
      <c r="E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1"/>
      <c r="S6119" s="11"/>
    </row>
    <row r="6120" spans="1:19" x14ac:dyDescent="0.25">
      <c r="A6120" s="11"/>
      <c r="B6120" s="11"/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1"/>
      <c r="S6120" s="11"/>
    </row>
    <row r="6121" spans="1:19" x14ac:dyDescent="0.25">
      <c r="A6121" s="11"/>
      <c r="B6121" s="11"/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1"/>
      <c r="S6121" s="11"/>
    </row>
    <row r="6122" spans="1:19" x14ac:dyDescent="0.25">
      <c r="A6122" s="11"/>
      <c r="B6122" s="11"/>
      <c r="C6122" s="11"/>
      <c r="D6122" s="11"/>
      <c r="E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1"/>
      <c r="S6122" s="11"/>
    </row>
    <row r="6123" spans="1:19" x14ac:dyDescent="0.25">
      <c r="A6123" s="11"/>
      <c r="B6123" s="11"/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1"/>
      <c r="S6123" s="11"/>
    </row>
    <row r="6124" spans="1:19" x14ac:dyDescent="0.25">
      <c r="A6124" s="11"/>
      <c r="B6124" s="11"/>
      <c r="C6124" s="11"/>
      <c r="D6124" s="11"/>
      <c r="E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1"/>
      <c r="S6124" s="11"/>
    </row>
    <row r="6125" spans="1:19" x14ac:dyDescent="0.25">
      <c r="A6125" s="11"/>
      <c r="B6125" s="11"/>
      <c r="C6125" s="11"/>
      <c r="D6125" s="11"/>
      <c r="E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1"/>
      <c r="S6125" s="11"/>
    </row>
    <row r="6126" spans="1:19" x14ac:dyDescent="0.25">
      <c r="A6126" s="11"/>
      <c r="B6126" s="11"/>
      <c r="C6126" s="11"/>
      <c r="D6126" s="11"/>
      <c r="E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1"/>
      <c r="S6126" s="11"/>
    </row>
    <row r="6127" spans="1:19" x14ac:dyDescent="0.25">
      <c r="A6127" s="11"/>
      <c r="B6127" s="11"/>
      <c r="C6127" s="11"/>
      <c r="D6127" s="11"/>
      <c r="E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1"/>
      <c r="S6127" s="11"/>
    </row>
    <row r="6128" spans="1:19" x14ac:dyDescent="0.25">
      <c r="A6128" s="11"/>
      <c r="B6128" s="11"/>
      <c r="C6128" s="11"/>
      <c r="D6128" s="11"/>
      <c r="E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1"/>
      <c r="S6128" s="11"/>
    </row>
    <row r="6129" spans="1:19" x14ac:dyDescent="0.25">
      <c r="A6129" s="11"/>
      <c r="B6129" s="11"/>
      <c r="C6129" s="11"/>
      <c r="D6129" s="11"/>
      <c r="E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1"/>
      <c r="S6129" s="11"/>
    </row>
    <row r="6130" spans="1:19" x14ac:dyDescent="0.25">
      <c r="A6130" s="11"/>
      <c r="B6130" s="11"/>
      <c r="C6130" s="11"/>
      <c r="D6130" s="11"/>
      <c r="E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1"/>
      <c r="S6130" s="11"/>
    </row>
    <row r="6131" spans="1:19" x14ac:dyDescent="0.25">
      <c r="A6131" s="11"/>
      <c r="B6131" s="11"/>
      <c r="C6131" s="11"/>
      <c r="D6131" s="11"/>
      <c r="E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1"/>
      <c r="S6131" s="11"/>
    </row>
    <row r="6132" spans="1:19" x14ac:dyDescent="0.25">
      <c r="A6132" s="11"/>
      <c r="B6132" s="11"/>
      <c r="C6132" s="11"/>
      <c r="D6132" s="11"/>
      <c r="E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1"/>
      <c r="S6132" s="11"/>
    </row>
    <row r="6133" spans="1:19" x14ac:dyDescent="0.25">
      <c r="A6133" s="11"/>
      <c r="B6133" s="11"/>
      <c r="C6133" s="11"/>
      <c r="D6133" s="11"/>
      <c r="E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1"/>
      <c r="S6133" s="11"/>
    </row>
    <row r="6134" spans="1:19" x14ac:dyDescent="0.25">
      <c r="A6134" s="11"/>
      <c r="B6134" s="11"/>
      <c r="C6134" s="11"/>
      <c r="D6134" s="11"/>
      <c r="E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1"/>
      <c r="S6134" s="11"/>
    </row>
    <row r="6135" spans="1:19" x14ac:dyDescent="0.25">
      <c r="A6135" s="11"/>
      <c r="B6135" s="11"/>
      <c r="C6135" s="11"/>
      <c r="D6135" s="11"/>
      <c r="E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1"/>
      <c r="S6135" s="11"/>
    </row>
    <row r="6136" spans="1:19" x14ac:dyDescent="0.25">
      <c r="A6136" s="11"/>
      <c r="B6136" s="11"/>
      <c r="C6136" s="11"/>
      <c r="D6136" s="11"/>
      <c r="E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1"/>
      <c r="S6136" s="11"/>
    </row>
    <row r="6137" spans="1:19" x14ac:dyDescent="0.25">
      <c r="A6137" s="11"/>
      <c r="B6137" s="11"/>
      <c r="C6137" s="11"/>
      <c r="D6137" s="11"/>
      <c r="E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1"/>
      <c r="S6137" s="11"/>
    </row>
    <row r="6138" spans="1:19" x14ac:dyDescent="0.25">
      <c r="A6138" s="11"/>
      <c r="B6138" s="11"/>
      <c r="C6138" s="11"/>
      <c r="D6138" s="11"/>
      <c r="E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1"/>
      <c r="S6138" s="11"/>
    </row>
    <row r="6139" spans="1:19" x14ac:dyDescent="0.25">
      <c r="A6139" s="11"/>
      <c r="B6139" s="11"/>
      <c r="C6139" s="11"/>
      <c r="D6139" s="11"/>
      <c r="E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1"/>
      <c r="S6139" s="11"/>
    </row>
    <row r="6140" spans="1:19" x14ac:dyDescent="0.25">
      <c r="A6140" s="11"/>
      <c r="B6140" s="11"/>
      <c r="C6140" s="11"/>
      <c r="D6140" s="11"/>
      <c r="E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1"/>
      <c r="S6140" s="11"/>
    </row>
    <row r="6141" spans="1:19" x14ac:dyDescent="0.25">
      <c r="A6141" s="11"/>
      <c r="B6141" s="11"/>
      <c r="C6141" s="11"/>
      <c r="D6141" s="11"/>
      <c r="E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1"/>
      <c r="S6141" s="11"/>
    </row>
    <row r="6142" spans="1:19" x14ac:dyDescent="0.25">
      <c r="A6142" s="11"/>
      <c r="B6142" s="11"/>
      <c r="C6142" s="11"/>
      <c r="D6142" s="11"/>
      <c r="E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1"/>
      <c r="S6142" s="11"/>
    </row>
    <row r="6143" spans="1:19" x14ac:dyDescent="0.25">
      <c r="A6143" s="11"/>
      <c r="B6143" s="11"/>
      <c r="C6143" s="11"/>
      <c r="D6143" s="11"/>
      <c r="E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1"/>
      <c r="S6143" s="11"/>
    </row>
    <row r="6144" spans="1:19" x14ac:dyDescent="0.25">
      <c r="A6144" s="11"/>
      <c r="B6144" s="11"/>
      <c r="C6144" s="11"/>
      <c r="D6144" s="11"/>
      <c r="E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1"/>
      <c r="S6144" s="11"/>
    </row>
    <row r="6145" spans="1:19" x14ac:dyDescent="0.25">
      <c r="A6145" s="11"/>
      <c r="B6145" s="11"/>
      <c r="C6145" s="11"/>
      <c r="D6145" s="11"/>
      <c r="E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1"/>
      <c r="S6145" s="11"/>
    </row>
    <row r="6146" spans="1:19" x14ac:dyDescent="0.25">
      <c r="A6146" s="11"/>
      <c r="B6146" s="11"/>
      <c r="C6146" s="11"/>
      <c r="D6146" s="11"/>
      <c r="E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1"/>
      <c r="S6146" s="11"/>
    </row>
    <row r="6147" spans="1:19" x14ac:dyDescent="0.25">
      <c r="A6147" s="11"/>
      <c r="B6147" s="11"/>
      <c r="C6147" s="11"/>
      <c r="D6147" s="11"/>
      <c r="E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1"/>
      <c r="S6147" s="11"/>
    </row>
    <row r="6148" spans="1:19" x14ac:dyDescent="0.25">
      <c r="A6148" s="11"/>
      <c r="B6148" s="11"/>
      <c r="C6148" s="11"/>
      <c r="D6148" s="11"/>
      <c r="E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1"/>
      <c r="S6148" s="11"/>
    </row>
    <row r="6149" spans="1:19" x14ac:dyDescent="0.25">
      <c r="A6149" s="11"/>
      <c r="B6149" s="11"/>
      <c r="C6149" s="11"/>
      <c r="D6149" s="11"/>
      <c r="E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1"/>
      <c r="S6149" s="11"/>
    </row>
    <row r="6150" spans="1:19" x14ac:dyDescent="0.25">
      <c r="A6150" s="11"/>
      <c r="B6150" s="11"/>
      <c r="C6150" s="11"/>
      <c r="D6150" s="11"/>
      <c r="E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1"/>
      <c r="S6150" s="11"/>
    </row>
    <row r="6151" spans="1:19" x14ac:dyDescent="0.25">
      <c r="A6151" s="11"/>
      <c r="B6151" s="11"/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1"/>
      <c r="S6151" s="11"/>
    </row>
    <row r="6152" spans="1:19" x14ac:dyDescent="0.25">
      <c r="A6152" s="11"/>
      <c r="B6152" s="11"/>
      <c r="C6152" s="11"/>
      <c r="D6152" s="11"/>
      <c r="E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1"/>
      <c r="S6152" s="11"/>
    </row>
    <row r="6153" spans="1:19" x14ac:dyDescent="0.25">
      <c r="A6153" s="11"/>
      <c r="B6153" s="11"/>
      <c r="C6153" s="11"/>
      <c r="D6153" s="11"/>
      <c r="E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1"/>
      <c r="S6153" s="11"/>
    </row>
    <row r="6154" spans="1:19" x14ac:dyDescent="0.25">
      <c r="A6154" s="11"/>
      <c r="B6154" s="11"/>
      <c r="C6154" s="11"/>
      <c r="D6154" s="11"/>
      <c r="E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1"/>
      <c r="S6154" s="11"/>
    </row>
    <row r="6155" spans="1:19" x14ac:dyDescent="0.25">
      <c r="A6155" s="11"/>
      <c r="B6155" s="11"/>
      <c r="C6155" s="11"/>
      <c r="D6155" s="11"/>
      <c r="E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1"/>
      <c r="S6155" s="11"/>
    </row>
    <row r="6156" spans="1:19" x14ac:dyDescent="0.25">
      <c r="A6156" s="11"/>
      <c r="B6156" s="11"/>
      <c r="C6156" s="11"/>
      <c r="D6156" s="11"/>
      <c r="E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1"/>
      <c r="S6156" s="11"/>
    </row>
    <row r="6157" spans="1:19" x14ac:dyDescent="0.25">
      <c r="A6157" s="11"/>
      <c r="B6157" s="11"/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1"/>
      <c r="S6157" s="11"/>
    </row>
    <row r="6158" spans="1:19" x14ac:dyDescent="0.25">
      <c r="A6158" s="11"/>
      <c r="B6158" s="11"/>
      <c r="C6158" s="11"/>
      <c r="D6158" s="11"/>
      <c r="E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1"/>
      <c r="S6158" s="11"/>
    </row>
    <row r="6159" spans="1:19" x14ac:dyDescent="0.25">
      <c r="A6159" s="11"/>
      <c r="B6159" s="11"/>
      <c r="C6159" s="11"/>
      <c r="D6159" s="11"/>
      <c r="E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1"/>
      <c r="S6159" s="11"/>
    </row>
    <row r="6160" spans="1:19" x14ac:dyDescent="0.25">
      <c r="A6160" s="11"/>
      <c r="B6160" s="11"/>
      <c r="C6160" s="11"/>
      <c r="D6160" s="11"/>
      <c r="E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</row>
    <row r="6161" spans="1:19" x14ac:dyDescent="0.25">
      <c r="A6161" s="11"/>
      <c r="B6161" s="11"/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1"/>
      <c r="S6161" s="11"/>
    </row>
    <row r="6162" spans="1:19" x14ac:dyDescent="0.25">
      <c r="A6162" s="11"/>
      <c r="B6162" s="11"/>
      <c r="C6162" s="11"/>
      <c r="D6162" s="11"/>
      <c r="E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1"/>
      <c r="S6162" s="11"/>
    </row>
    <row r="6163" spans="1:19" x14ac:dyDescent="0.25">
      <c r="A6163" s="11"/>
      <c r="B6163" s="11"/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1"/>
      <c r="S6163" s="11"/>
    </row>
    <row r="6164" spans="1:19" x14ac:dyDescent="0.25">
      <c r="A6164" s="11"/>
      <c r="B6164" s="11"/>
      <c r="C6164" s="11"/>
      <c r="D6164" s="11"/>
      <c r="E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1"/>
      <c r="S6164" s="11"/>
    </row>
    <row r="6165" spans="1:19" x14ac:dyDescent="0.25">
      <c r="A6165" s="11"/>
      <c r="B6165" s="11"/>
      <c r="C6165" s="11"/>
      <c r="D6165" s="11"/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1"/>
      <c r="S6165" s="11"/>
    </row>
    <row r="6166" spans="1:19" x14ac:dyDescent="0.25">
      <c r="A6166" s="11"/>
      <c r="B6166" s="11"/>
      <c r="C6166" s="11"/>
      <c r="D6166" s="11"/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1"/>
      <c r="S6166" s="11"/>
    </row>
    <row r="6167" spans="1:19" x14ac:dyDescent="0.25">
      <c r="A6167" s="11"/>
      <c r="B6167" s="11"/>
      <c r="C6167" s="11"/>
      <c r="D6167" s="11"/>
      <c r="E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1"/>
      <c r="S6167" s="11"/>
    </row>
    <row r="6168" spans="1:19" x14ac:dyDescent="0.25">
      <c r="A6168" s="11"/>
      <c r="B6168" s="11"/>
      <c r="C6168" s="11"/>
      <c r="D6168" s="11"/>
      <c r="E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1"/>
      <c r="S6168" s="11"/>
    </row>
    <row r="6169" spans="1:19" x14ac:dyDescent="0.25">
      <c r="A6169" s="11"/>
      <c r="B6169" s="11"/>
      <c r="C6169" s="11"/>
      <c r="D6169" s="11"/>
      <c r="E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1"/>
      <c r="S6169" s="11"/>
    </row>
    <row r="6170" spans="1:19" x14ac:dyDescent="0.25">
      <c r="A6170" s="11"/>
      <c r="B6170" s="11"/>
      <c r="C6170" s="11"/>
      <c r="D6170" s="11"/>
      <c r="E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1"/>
      <c r="S6170" s="11"/>
    </row>
    <row r="6171" spans="1:19" x14ac:dyDescent="0.25">
      <c r="A6171" s="11"/>
      <c r="B6171" s="11"/>
      <c r="C6171" s="11"/>
      <c r="D6171" s="11"/>
      <c r="E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</row>
    <row r="6172" spans="1:19" x14ac:dyDescent="0.25">
      <c r="A6172" s="11"/>
      <c r="B6172" s="11"/>
      <c r="C6172" s="11"/>
      <c r="D6172" s="11"/>
      <c r="E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1"/>
      <c r="S6172" s="11"/>
    </row>
    <row r="6173" spans="1:19" x14ac:dyDescent="0.25">
      <c r="A6173" s="11"/>
      <c r="B6173" s="11"/>
      <c r="C6173" s="11"/>
      <c r="D6173" s="11"/>
      <c r="E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</row>
    <row r="6174" spans="1:19" x14ac:dyDescent="0.25">
      <c r="A6174" s="11"/>
      <c r="B6174" s="11"/>
      <c r="C6174" s="11"/>
      <c r="D6174" s="11"/>
      <c r="E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</row>
    <row r="6175" spans="1:19" x14ac:dyDescent="0.25">
      <c r="A6175" s="11"/>
      <c r="B6175" s="11"/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1"/>
      <c r="S6175" s="11"/>
    </row>
    <row r="6176" spans="1:19" x14ac:dyDescent="0.25">
      <c r="A6176" s="11"/>
      <c r="B6176" s="11"/>
      <c r="C6176" s="11"/>
      <c r="D6176" s="11"/>
      <c r="E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1"/>
      <c r="S6176" s="11"/>
    </row>
    <row r="6177" spans="1:19" x14ac:dyDescent="0.25">
      <c r="A6177" s="11"/>
      <c r="B6177" s="11"/>
      <c r="C6177" s="11"/>
      <c r="D6177" s="11"/>
      <c r="E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1"/>
      <c r="S6177" s="11"/>
    </row>
    <row r="6178" spans="1:19" x14ac:dyDescent="0.25">
      <c r="A6178" s="11"/>
      <c r="B6178" s="11"/>
      <c r="C6178" s="11"/>
      <c r="D6178" s="11"/>
      <c r="E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1"/>
      <c r="S6178" s="11"/>
    </row>
    <row r="6179" spans="1:19" x14ac:dyDescent="0.25">
      <c r="A6179" s="11"/>
      <c r="B6179" s="11"/>
      <c r="C6179" s="11"/>
      <c r="D6179" s="11"/>
      <c r="E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1"/>
      <c r="S6179" s="11"/>
    </row>
    <row r="6180" spans="1:19" x14ac:dyDescent="0.25">
      <c r="A6180" s="11"/>
      <c r="B6180" s="11"/>
      <c r="C6180" s="11"/>
      <c r="D6180" s="11"/>
      <c r="E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1"/>
      <c r="S6180" s="11"/>
    </row>
    <row r="6181" spans="1:19" x14ac:dyDescent="0.25">
      <c r="A6181" s="11"/>
      <c r="B6181" s="11"/>
      <c r="C6181" s="11"/>
      <c r="D6181" s="11"/>
      <c r="E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1"/>
      <c r="S6181" s="11"/>
    </row>
    <row r="6182" spans="1:19" x14ac:dyDescent="0.25">
      <c r="A6182" s="11"/>
      <c r="B6182" s="11"/>
      <c r="C6182" s="11"/>
      <c r="D6182" s="11"/>
      <c r="E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1"/>
      <c r="S6182" s="11"/>
    </row>
    <row r="6183" spans="1:19" x14ac:dyDescent="0.25">
      <c r="A6183" s="11"/>
      <c r="B6183" s="11"/>
      <c r="C6183" s="11"/>
      <c r="D6183" s="11"/>
      <c r="E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1"/>
      <c r="S6183" s="11"/>
    </row>
    <row r="6184" spans="1:19" x14ac:dyDescent="0.25">
      <c r="A6184" s="11"/>
      <c r="B6184" s="11"/>
      <c r="C6184" s="11"/>
      <c r="D6184" s="11"/>
      <c r="E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1"/>
      <c r="S6184" s="11"/>
    </row>
    <row r="6185" spans="1:19" x14ac:dyDescent="0.25">
      <c r="A6185" s="11"/>
      <c r="B6185" s="11"/>
      <c r="C6185" s="11"/>
      <c r="D6185" s="11"/>
      <c r="E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1"/>
      <c r="S6185" s="11"/>
    </row>
    <row r="6186" spans="1:19" x14ac:dyDescent="0.25">
      <c r="A6186" s="11"/>
      <c r="B6186" s="11"/>
      <c r="C6186" s="11"/>
      <c r="D6186" s="11"/>
      <c r="E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1"/>
      <c r="S6186" s="11"/>
    </row>
    <row r="6187" spans="1:19" x14ac:dyDescent="0.25">
      <c r="A6187" s="11"/>
      <c r="B6187" s="11"/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1"/>
      <c r="S6187" s="11"/>
    </row>
    <row r="6188" spans="1:19" x14ac:dyDescent="0.25">
      <c r="A6188" s="11"/>
      <c r="B6188" s="11"/>
      <c r="C6188" s="11"/>
      <c r="D6188" s="11"/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1"/>
      <c r="S6188" s="11"/>
    </row>
    <row r="6189" spans="1:19" x14ac:dyDescent="0.25">
      <c r="A6189" s="11"/>
      <c r="B6189" s="11"/>
      <c r="C6189" s="11"/>
      <c r="D6189" s="11"/>
      <c r="E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1"/>
      <c r="S6189" s="11"/>
    </row>
    <row r="6190" spans="1:19" x14ac:dyDescent="0.25">
      <c r="A6190" s="11"/>
      <c r="B6190" s="11"/>
      <c r="C6190" s="11"/>
      <c r="D6190" s="11"/>
      <c r="E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1"/>
      <c r="S6190" s="11"/>
    </row>
    <row r="6191" spans="1:19" x14ac:dyDescent="0.25">
      <c r="A6191" s="11"/>
      <c r="B6191" s="11"/>
      <c r="C6191" s="11"/>
      <c r="D6191" s="11"/>
      <c r="E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1"/>
      <c r="S6191" s="11"/>
    </row>
    <row r="6192" spans="1:19" x14ac:dyDescent="0.25">
      <c r="A6192" s="11"/>
      <c r="B6192" s="11"/>
      <c r="C6192" s="11"/>
      <c r="D6192" s="11"/>
      <c r="E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1"/>
      <c r="S6192" s="11"/>
    </row>
    <row r="6193" spans="1:19" x14ac:dyDescent="0.25">
      <c r="A6193" s="11"/>
      <c r="B6193" s="11"/>
      <c r="C6193" s="11"/>
      <c r="D6193" s="11"/>
      <c r="E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</row>
    <row r="6194" spans="1:19" x14ac:dyDescent="0.25">
      <c r="A6194" s="11"/>
      <c r="B6194" s="11"/>
      <c r="C6194" s="11"/>
      <c r="D6194" s="11"/>
      <c r="E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1"/>
      <c r="S6194" s="11"/>
    </row>
    <row r="6195" spans="1:19" x14ac:dyDescent="0.25">
      <c r="A6195" s="11"/>
      <c r="B6195" s="11"/>
      <c r="C6195" s="11"/>
      <c r="D6195" s="11"/>
      <c r="E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</row>
    <row r="6196" spans="1:19" x14ac:dyDescent="0.25">
      <c r="A6196" s="11"/>
      <c r="B6196" s="11"/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1"/>
      <c r="S6196" s="11"/>
    </row>
    <row r="6197" spans="1:19" x14ac:dyDescent="0.25">
      <c r="A6197" s="11"/>
      <c r="B6197" s="11"/>
      <c r="C6197" s="11"/>
      <c r="D6197" s="11"/>
      <c r="E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1"/>
      <c r="S6197" s="11"/>
    </row>
    <row r="6198" spans="1:19" x14ac:dyDescent="0.25">
      <c r="A6198" s="11"/>
      <c r="B6198" s="11"/>
      <c r="C6198" s="11"/>
      <c r="D6198" s="11"/>
      <c r="E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1"/>
      <c r="S6198" s="11"/>
    </row>
    <row r="6199" spans="1:19" x14ac:dyDescent="0.25">
      <c r="A6199" s="11"/>
      <c r="B6199" s="11"/>
      <c r="C6199" s="11"/>
      <c r="D6199" s="11"/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1"/>
      <c r="S6199" s="11"/>
    </row>
    <row r="6200" spans="1:19" x14ac:dyDescent="0.25">
      <c r="A6200" s="11"/>
      <c r="B6200" s="11"/>
      <c r="C6200" s="11"/>
      <c r="D6200" s="11"/>
      <c r="E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1"/>
      <c r="S6200" s="11"/>
    </row>
    <row r="6201" spans="1:19" x14ac:dyDescent="0.25">
      <c r="A6201" s="11"/>
      <c r="B6201" s="11"/>
      <c r="C6201" s="11"/>
      <c r="D6201" s="11"/>
      <c r="E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1"/>
      <c r="S6201" s="11"/>
    </row>
    <row r="6202" spans="1:19" x14ac:dyDescent="0.25">
      <c r="A6202" s="11"/>
      <c r="B6202" s="11"/>
      <c r="C6202" s="11"/>
      <c r="D6202" s="11"/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1"/>
      <c r="S6202" s="11"/>
    </row>
    <row r="6203" spans="1:19" x14ac:dyDescent="0.25">
      <c r="A6203" s="11"/>
      <c r="B6203" s="11"/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1"/>
      <c r="S6203" s="11"/>
    </row>
    <row r="6204" spans="1:19" x14ac:dyDescent="0.25">
      <c r="A6204" s="11"/>
      <c r="B6204" s="11"/>
      <c r="C6204" s="11"/>
      <c r="D6204" s="11"/>
      <c r="E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1"/>
      <c r="S6204" s="11"/>
    </row>
    <row r="6205" spans="1:19" x14ac:dyDescent="0.25">
      <c r="A6205" s="11"/>
      <c r="B6205" s="11"/>
      <c r="C6205" s="11"/>
      <c r="D6205" s="11"/>
      <c r="E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1"/>
      <c r="S6205" s="11"/>
    </row>
    <row r="6206" spans="1:19" x14ac:dyDescent="0.25">
      <c r="A6206" s="11"/>
      <c r="B6206" s="11"/>
      <c r="C6206" s="11"/>
      <c r="D6206" s="11"/>
      <c r="E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1"/>
      <c r="S6206" s="11"/>
    </row>
    <row r="6207" spans="1:19" x14ac:dyDescent="0.25">
      <c r="A6207" s="11"/>
      <c r="B6207" s="11"/>
      <c r="C6207" s="11"/>
      <c r="D6207" s="11"/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1"/>
      <c r="S6207" s="11"/>
    </row>
    <row r="6208" spans="1:19" x14ac:dyDescent="0.25">
      <c r="A6208" s="11"/>
      <c r="B6208" s="11"/>
      <c r="C6208" s="11"/>
      <c r="D6208" s="11"/>
      <c r="E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1"/>
      <c r="S6208" s="11"/>
    </row>
    <row r="6209" spans="1:19" x14ac:dyDescent="0.25">
      <c r="A6209" s="11"/>
      <c r="B6209" s="11"/>
      <c r="C6209" s="11"/>
      <c r="D6209" s="11"/>
      <c r="E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1"/>
      <c r="S6209" s="11"/>
    </row>
    <row r="6210" spans="1:19" x14ac:dyDescent="0.25">
      <c r="A6210" s="11"/>
      <c r="B6210" s="11"/>
      <c r="C6210" s="11"/>
      <c r="D6210" s="11"/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1"/>
      <c r="S6210" s="11"/>
    </row>
    <row r="6211" spans="1:19" x14ac:dyDescent="0.25">
      <c r="A6211" s="11"/>
      <c r="B6211" s="11"/>
      <c r="C6211" s="11"/>
      <c r="D6211" s="11"/>
      <c r="E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1"/>
      <c r="S6211" s="11"/>
    </row>
    <row r="6212" spans="1:19" x14ac:dyDescent="0.25">
      <c r="A6212" s="11"/>
      <c r="B6212" s="11"/>
      <c r="C6212" s="11"/>
      <c r="D6212" s="11"/>
      <c r="E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1"/>
      <c r="S6212" s="11"/>
    </row>
    <row r="6213" spans="1:19" x14ac:dyDescent="0.25">
      <c r="A6213" s="11"/>
      <c r="B6213" s="11"/>
      <c r="C6213" s="11"/>
      <c r="D6213" s="11"/>
      <c r="E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1"/>
      <c r="S6213" s="11"/>
    </row>
    <row r="6214" spans="1:19" x14ac:dyDescent="0.25">
      <c r="A6214" s="11"/>
      <c r="B6214" s="11"/>
      <c r="C6214" s="11"/>
      <c r="D6214" s="11"/>
      <c r="E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1"/>
      <c r="S6214" s="11"/>
    </row>
    <row r="6215" spans="1:19" x14ac:dyDescent="0.25">
      <c r="A6215" s="11"/>
      <c r="B6215" s="11"/>
      <c r="C6215" s="11"/>
      <c r="D6215" s="11"/>
      <c r="E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1"/>
      <c r="S6215" s="11"/>
    </row>
    <row r="6216" spans="1:19" x14ac:dyDescent="0.25">
      <c r="A6216" s="11"/>
      <c r="B6216" s="11"/>
      <c r="C6216" s="11"/>
      <c r="D6216" s="11"/>
      <c r="E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1"/>
      <c r="S6216" s="11"/>
    </row>
    <row r="6217" spans="1:19" x14ac:dyDescent="0.25">
      <c r="A6217" s="11"/>
      <c r="B6217" s="11"/>
      <c r="C6217" s="11"/>
      <c r="D6217" s="11"/>
      <c r="E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1"/>
      <c r="S6217" s="11"/>
    </row>
    <row r="6218" spans="1:19" x14ac:dyDescent="0.25">
      <c r="A6218" s="11"/>
      <c r="B6218" s="11"/>
      <c r="C6218" s="11"/>
      <c r="D6218" s="11"/>
      <c r="E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1"/>
      <c r="S6218" s="11"/>
    </row>
    <row r="6219" spans="1:19" x14ac:dyDescent="0.25">
      <c r="A6219" s="11"/>
      <c r="B6219" s="11"/>
      <c r="C6219" s="11"/>
      <c r="D6219" s="11"/>
      <c r="E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1"/>
      <c r="S6219" s="11"/>
    </row>
    <row r="6220" spans="1:19" x14ac:dyDescent="0.25">
      <c r="A6220" s="11"/>
      <c r="B6220" s="11"/>
      <c r="C6220" s="11"/>
      <c r="D6220" s="11"/>
      <c r="E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1"/>
      <c r="S6220" s="11"/>
    </row>
    <row r="6221" spans="1:19" x14ac:dyDescent="0.25">
      <c r="A6221" s="11"/>
      <c r="B6221" s="11"/>
      <c r="C6221" s="11"/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1"/>
      <c r="S6221" s="11"/>
    </row>
    <row r="6222" spans="1:19" x14ac:dyDescent="0.25">
      <c r="A6222" s="11"/>
      <c r="B6222" s="11"/>
      <c r="C6222" s="11"/>
      <c r="D6222" s="11"/>
      <c r="E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1"/>
      <c r="S6222" s="11"/>
    </row>
    <row r="6223" spans="1:19" x14ac:dyDescent="0.25">
      <c r="A6223" s="11"/>
      <c r="B6223" s="11"/>
      <c r="C6223" s="11"/>
      <c r="D6223" s="11"/>
      <c r="E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1"/>
      <c r="S6223" s="11"/>
    </row>
    <row r="6224" spans="1:19" x14ac:dyDescent="0.25">
      <c r="A6224" s="11"/>
      <c r="B6224" s="11"/>
      <c r="C6224" s="11"/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1"/>
      <c r="S6224" s="11"/>
    </row>
    <row r="6225" spans="1:19" x14ac:dyDescent="0.25">
      <c r="A6225" s="11"/>
      <c r="B6225" s="11"/>
      <c r="C6225" s="11"/>
      <c r="D6225" s="11"/>
      <c r="E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</row>
    <row r="6226" spans="1:19" x14ac:dyDescent="0.25">
      <c r="A6226" s="11"/>
      <c r="B6226" s="11"/>
      <c r="C6226" s="11"/>
      <c r="D6226" s="11"/>
      <c r="E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1"/>
      <c r="S6226" s="11"/>
    </row>
    <row r="6227" spans="1:19" x14ac:dyDescent="0.25">
      <c r="A6227" s="11"/>
      <c r="B6227" s="11"/>
      <c r="C6227" s="11"/>
      <c r="D6227" s="11"/>
      <c r="E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1"/>
      <c r="S6227" s="11"/>
    </row>
    <row r="6228" spans="1:19" x14ac:dyDescent="0.25">
      <c r="A6228" s="11"/>
      <c r="B6228" s="11"/>
      <c r="C6228" s="11"/>
      <c r="D6228" s="11"/>
      <c r="E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1"/>
      <c r="S6228" s="11"/>
    </row>
    <row r="6229" spans="1:19" x14ac:dyDescent="0.25">
      <c r="A6229" s="11"/>
      <c r="B6229" s="11"/>
      <c r="C6229" s="11"/>
      <c r="D6229" s="11"/>
      <c r="E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1"/>
      <c r="S6229" s="11"/>
    </row>
    <row r="6230" spans="1:19" x14ac:dyDescent="0.25">
      <c r="A6230" s="11"/>
      <c r="B6230" s="11"/>
      <c r="C6230" s="11"/>
      <c r="D6230" s="11"/>
      <c r="E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1"/>
      <c r="S6230" s="11"/>
    </row>
    <row r="6231" spans="1:19" x14ac:dyDescent="0.25">
      <c r="A6231" s="11"/>
      <c r="B6231" s="11"/>
      <c r="C6231" s="11"/>
      <c r="D6231" s="11"/>
      <c r="E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1"/>
      <c r="S6231" s="11"/>
    </row>
    <row r="6232" spans="1:19" x14ac:dyDescent="0.25">
      <c r="A6232" s="11"/>
      <c r="B6232" s="11"/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1"/>
      <c r="S6232" s="11"/>
    </row>
    <row r="6233" spans="1:19" x14ac:dyDescent="0.25">
      <c r="A6233" s="11"/>
      <c r="B6233" s="11"/>
      <c r="C6233" s="11"/>
      <c r="D6233" s="11"/>
      <c r="E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1"/>
      <c r="S6233" s="11"/>
    </row>
    <row r="6234" spans="1:19" x14ac:dyDescent="0.25">
      <c r="A6234" s="11"/>
      <c r="B6234" s="11"/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</row>
    <row r="6235" spans="1:19" x14ac:dyDescent="0.25">
      <c r="A6235" s="11"/>
      <c r="B6235" s="11"/>
      <c r="C6235" s="11"/>
      <c r="D6235" s="11"/>
      <c r="E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1"/>
      <c r="S6235" s="11"/>
    </row>
    <row r="6236" spans="1:19" x14ac:dyDescent="0.25">
      <c r="A6236" s="11"/>
      <c r="B6236" s="11"/>
      <c r="C6236" s="11"/>
      <c r="D6236" s="11"/>
      <c r="E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1"/>
      <c r="S6236" s="11"/>
    </row>
    <row r="6237" spans="1:19" x14ac:dyDescent="0.25">
      <c r="A6237" s="11"/>
      <c r="B6237" s="11"/>
      <c r="C6237" s="11"/>
      <c r="D6237" s="11"/>
      <c r="E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1"/>
      <c r="S6237" s="11"/>
    </row>
    <row r="6238" spans="1:19" x14ac:dyDescent="0.25">
      <c r="A6238" s="11"/>
      <c r="B6238" s="11"/>
      <c r="C6238" s="11"/>
      <c r="D6238" s="11"/>
      <c r="E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1"/>
      <c r="S6238" s="11"/>
    </row>
    <row r="6239" spans="1:19" x14ac:dyDescent="0.25">
      <c r="A6239" s="11"/>
      <c r="B6239" s="11"/>
      <c r="C6239" s="11"/>
      <c r="D6239" s="11"/>
      <c r="E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1"/>
      <c r="S6239" s="11"/>
    </row>
    <row r="6240" spans="1:19" x14ac:dyDescent="0.25">
      <c r="A6240" s="11"/>
      <c r="B6240" s="11"/>
      <c r="C6240" s="11"/>
      <c r="D6240" s="11"/>
      <c r="E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1"/>
      <c r="S6240" s="11"/>
    </row>
    <row r="6241" spans="1:19" x14ac:dyDescent="0.25">
      <c r="A6241" s="11"/>
      <c r="B6241" s="11"/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1"/>
      <c r="S6241" s="11"/>
    </row>
    <row r="6242" spans="1:19" x14ac:dyDescent="0.25">
      <c r="A6242" s="11"/>
      <c r="B6242" s="11"/>
      <c r="C6242" s="11"/>
      <c r="D6242" s="11"/>
      <c r="E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1"/>
      <c r="S6242" s="11"/>
    </row>
    <row r="6243" spans="1:19" x14ac:dyDescent="0.25">
      <c r="A6243" s="11"/>
      <c r="B6243" s="11"/>
      <c r="C6243" s="11"/>
      <c r="D6243" s="11"/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1"/>
      <c r="S6243" s="11"/>
    </row>
    <row r="6244" spans="1:19" x14ac:dyDescent="0.25">
      <c r="A6244" s="11"/>
      <c r="B6244" s="11"/>
      <c r="C6244" s="11"/>
      <c r="D6244" s="11"/>
      <c r="E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</row>
    <row r="6245" spans="1:19" x14ac:dyDescent="0.25">
      <c r="A6245" s="11"/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</row>
    <row r="6246" spans="1:19" x14ac:dyDescent="0.25">
      <c r="A6246" s="11"/>
      <c r="B6246" s="11"/>
      <c r="C6246" s="11"/>
      <c r="D6246" s="11"/>
      <c r="E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</row>
    <row r="6247" spans="1:19" x14ac:dyDescent="0.25">
      <c r="A6247" s="11"/>
      <c r="B6247" s="11"/>
      <c r="C6247" s="11"/>
      <c r="D6247" s="11"/>
      <c r="E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1"/>
      <c r="S6247" s="11"/>
    </row>
    <row r="6248" spans="1:19" x14ac:dyDescent="0.25">
      <c r="A6248" s="11"/>
      <c r="B6248" s="11"/>
      <c r="C6248" s="11"/>
      <c r="D6248" s="11"/>
      <c r="E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1"/>
      <c r="S6248" s="11"/>
    </row>
    <row r="6249" spans="1:19" x14ac:dyDescent="0.25">
      <c r="A6249" s="11"/>
      <c r="B6249" s="11"/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1"/>
      <c r="S6249" s="11"/>
    </row>
    <row r="6250" spans="1:19" x14ac:dyDescent="0.25">
      <c r="A6250" s="11"/>
      <c r="B6250" s="11"/>
      <c r="C6250" s="11"/>
      <c r="D6250" s="11"/>
      <c r="E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1"/>
      <c r="S6250" s="11"/>
    </row>
    <row r="6251" spans="1:19" x14ac:dyDescent="0.25">
      <c r="A6251" s="11"/>
      <c r="B6251" s="11"/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1"/>
      <c r="S6251" s="11"/>
    </row>
    <row r="6252" spans="1:19" x14ac:dyDescent="0.25">
      <c r="A6252" s="11"/>
      <c r="B6252" s="11"/>
      <c r="C6252" s="11"/>
      <c r="D6252" s="11"/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1"/>
      <c r="S6252" s="11"/>
    </row>
    <row r="6253" spans="1:19" x14ac:dyDescent="0.25">
      <c r="A6253" s="11"/>
      <c r="B6253" s="11"/>
      <c r="C6253" s="11"/>
      <c r="D6253" s="11"/>
      <c r="E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1"/>
      <c r="S6253" s="11"/>
    </row>
    <row r="6254" spans="1:19" x14ac:dyDescent="0.25">
      <c r="A6254" s="11"/>
      <c r="B6254" s="11"/>
      <c r="C6254" s="11"/>
      <c r="D6254" s="11"/>
      <c r="E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1"/>
      <c r="S6254" s="11"/>
    </row>
    <row r="6255" spans="1:19" x14ac:dyDescent="0.25">
      <c r="A6255" s="11"/>
      <c r="B6255" s="11"/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</row>
    <row r="6256" spans="1:19" x14ac:dyDescent="0.25">
      <c r="A6256" s="11"/>
      <c r="B6256" s="11"/>
      <c r="C6256" s="11"/>
      <c r="D6256" s="11"/>
      <c r="E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1"/>
      <c r="S6256" s="11"/>
    </row>
    <row r="6257" spans="1:19" x14ac:dyDescent="0.25">
      <c r="A6257" s="11"/>
      <c r="B6257" s="11"/>
      <c r="C6257" s="11"/>
      <c r="D6257" s="11"/>
      <c r="E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1"/>
      <c r="S6257" s="11"/>
    </row>
    <row r="6258" spans="1:19" x14ac:dyDescent="0.25">
      <c r="A6258" s="11"/>
      <c r="B6258" s="11"/>
      <c r="C6258" s="11"/>
      <c r="D6258" s="11"/>
      <c r="E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1"/>
      <c r="S6258" s="11"/>
    </row>
    <row r="6259" spans="1:19" x14ac:dyDescent="0.25">
      <c r="A6259" s="11"/>
      <c r="B6259" s="11"/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1"/>
      <c r="S6259" s="11"/>
    </row>
    <row r="6260" spans="1:19" x14ac:dyDescent="0.25">
      <c r="A6260" s="11"/>
      <c r="B6260" s="11"/>
      <c r="C6260" s="11"/>
      <c r="D6260" s="11"/>
      <c r="E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</row>
    <row r="6261" spans="1:19" x14ac:dyDescent="0.25">
      <c r="A6261" s="11"/>
      <c r="B6261" s="11"/>
      <c r="C6261" s="11"/>
      <c r="D6261" s="11"/>
      <c r="E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1"/>
      <c r="S6261" s="11"/>
    </row>
    <row r="6262" spans="1:19" x14ac:dyDescent="0.25">
      <c r="A6262" s="11"/>
      <c r="B6262" s="11"/>
      <c r="C6262" s="11"/>
      <c r="D6262" s="11"/>
      <c r="E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1"/>
      <c r="S6262" s="11"/>
    </row>
    <row r="6263" spans="1:19" x14ac:dyDescent="0.25">
      <c r="A6263" s="11"/>
      <c r="B6263" s="11"/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1"/>
      <c r="S6263" s="11"/>
    </row>
    <row r="6264" spans="1:19" x14ac:dyDescent="0.25">
      <c r="A6264" s="11"/>
      <c r="B6264" s="11"/>
      <c r="C6264" s="11"/>
      <c r="D6264" s="11"/>
      <c r="E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1"/>
      <c r="S6264" s="11"/>
    </row>
    <row r="6265" spans="1:19" x14ac:dyDescent="0.25">
      <c r="A6265" s="11"/>
      <c r="B6265" s="11"/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1"/>
      <c r="S6265" s="11"/>
    </row>
    <row r="6266" spans="1:19" x14ac:dyDescent="0.25">
      <c r="A6266" s="11"/>
      <c r="B6266" s="11"/>
      <c r="C6266" s="11"/>
      <c r="D6266" s="11"/>
      <c r="E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1"/>
      <c r="S6266" s="11"/>
    </row>
    <row r="6267" spans="1:19" x14ac:dyDescent="0.25">
      <c r="A6267" s="11"/>
      <c r="B6267" s="11"/>
      <c r="C6267" s="11"/>
      <c r="D6267" s="11"/>
      <c r="E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</row>
    <row r="6268" spans="1:19" x14ac:dyDescent="0.25">
      <c r="A6268" s="11"/>
      <c r="B6268" s="11"/>
      <c r="C6268" s="11"/>
      <c r="D6268" s="11"/>
      <c r="E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1"/>
      <c r="S6268" s="11"/>
    </row>
    <row r="6269" spans="1:19" x14ac:dyDescent="0.25">
      <c r="A6269" s="11"/>
      <c r="B6269" s="11"/>
      <c r="C6269" s="11"/>
      <c r="D6269" s="11"/>
      <c r="E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1"/>
      <c r="S6269" s="11"/>
    </row>
    <row r="6270" spans="1:19" x14ac:dyDescent="0.25">
      <c r="A6270" s="11"/>
      <c r="B6270" s="11"/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</row>
    <row r="6271" spans="1:19" x14ac:dyDescent="0.25">
      <c r="A6271" s="11"/>
      <c r="B6271" s="11"/>
      <c r="C6271" s="11"/>
      <c r="D6271" s="11"/>
      <c r="E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1"/>
      <c r="S6271" s="11"/>
    </row>
    <row r="6272" spans="1:19" x14ac:dyDescent="0.25">
      <c r="A6272" s="11"/>
      <c r="B6272" s="11"/>
      <c r="C6272" s="11"/>
      <c r="D6272" s="11"/>
      <c r="E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1"/>
      <c r="S6272" s="11"/>
    </row>
    <row r="6273" spans="1:19" x14ac:dyDescent="0.25">
      <c r="A6273" s="11"/>
      <c r="B6273" s="11"/>
      <c r="C6273" s="11"/>
      <c r="D6273" s="11"/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1"/>
      <c r="S6273" s="11"/>
    </row>
    <row r="6274" spans="1:19" x14ac:dyDescent="0.25">
      <c r="A6274" s="11"/>
      <c r="B6274" s="11"/>
      <c r="C6274" s="11"/>
      <c r="D6274" s="11"/>
      <c r="E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1"/>
      <c r="S6274" s="11"/>
    </row>
    <row r="6275" spans="1:19" x14ac:dyDescent="0.25">
      <c r="A6275" s="11"/>
      <c r="B6275" s="11"/>
      <c r="C6275" s="11"/>
      <c r="D6275" s="11"/>
      <c r="E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1"/>
      <c r="S6275" s="11"/>
    </row>
    <row r="6276" spans="1:19" x14ac:dyDescent="0.25">
      <c r="A6276" s="11"/>
      <c r="B6276" s="11"/>
      <c r="C6276" s="11"/>
      <c r="D6276" s="11"/>
      <c r="E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</row>
    <row r="6277" spans="1:19" x14ac:dyDescent="0.25">
      <c r="A6277" s="11"/>
      <c r="B6277" s="11"/>
      <c r="C6277" s="11"/>
      <c r="D6277" s="11"/>
      <c r="E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1"/>
      <c r="S6277" s="11"/>
    </row>
    <row r="6278" spans="1:19" x14ac:dyDescent="0.25">
      <c r="A6278" s="11"/>
      <c r="B6278" s="11"/>
      <c r="C6278" s="11"/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1"/>
      <c r="S6278" s="11"/>
    </row>
    <row r="6279" spans="1:19" x14ac:dyDescent="0.25">
      <c r="A6279" s="11"/>
      <c r="B6279" s="11"/>
      <c r="C6279" s="11"/>
      <c r="D6279" s="11"/>
      <c r="E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1"/>
      <c r="S6279" s="11"/>
    </row>
    <row r="6280" spans="1:19" x14ac:dyDescent="0.25">
      <c r="A6280" s="11"/>
      <c r="B6280" s="11"/>
      <c r="C6280" s="11"/>
      <c r="D6280" s="11"/>
      <c r="E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1"/>
      <c r="S6280" s="11"/>
    </row>
    <row r="6281" spans="1:19" x14ac:dyDescent="0.25">
      <c r="A6281" s="11"/>
      <c r="B6281" s="11"/>
      <c r="C6281" s="11"/>
      <c r="D6281" s="11"/>
      <c r="E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1"/>
      <c r="S6281" s="11"/>
    </row>
    <row r="6282" spans="1:19" x14ac:dyDescent="0.25">
      <c r="A6282" s="11"/>
      <c r="B6282" s="11"/>
      <c r="C6282" s="11"/>
      <c r="D6282" s="11"/>
      <c r="E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1"/>
      <c r="S6282" s="11"/>
    </row>
    <row r="6283" spans="1:19" x14ac:dyDescent="0.25">
      <c r="A6283" s="11"/>
      <c r="B6283" s="11"/>
      <c r="C6283" s="11"/>
      <c r="D6283" s="11"/>
      <c r="E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1"/>
      <c r="S6283" s="11"/>
    </row>
    <row r="6284" spans="1:19" x14ac:dyDescent="0.25">
      <c r="A6284" s="11"/>
      <c r="B6284" s="11"/>
      <c r="C6284" s="11"/>
      <c r="D6284" s="11"/>
      <c r="E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1"/>
      <c r="S6284" s="11"/>
    </row>
    <row r="6285" spans="1:19" x14ac:dyDescent="0.25">
      <c r="A6285" s="11"/>
      <c r="B6285" s="11"/>
      <c r="C6285" s="11"/>
      <c r="D6285" s="11"/>
      <c r="E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1"/>
      <c r="S6285" s="11"/>
    </row>
    <row r="6286" spans="1:19" x14ac:dyDescent="0.25">
      <c r="A6286" s="11"/>
      <c r="B6286" s="11"/>
      <c r="C6286" s="11"/>
      <c r="D6286" s="11"/>
      <c r="E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1"/>
      <c r="S6286" s="11"/>
    </row>
    <row r="6287" spans="1:19" x14ac:dyDescent="0.25">
      <c r="A6287" s="11"/>
      <c r="B6287" s="11"/>
      <c r="C6287" s="11"/>
      <c r="D6287" s="11"/>
      <c r="E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1"/>
      <c r="S6287" s="11"/>
    </row>
    <row r="6288" spans="1:19" x14ac:dyDescent="0.25">
      <c r="A6288" s="11"/>
      <c r="B6288" s="11"/>
      <c r="C6288" s="11"/>
      <c r="D6288" s="11"/>
      <c r="E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1"/>
      <c r="S6288" s="11"/>
    </row>
    <row r="6289" spans="1:19" x14ac:dyDescent="0.25">
      <c r="A6289" s="11"/>
      <c r="B6289" s="11"/>
      <c r="C6289" s="11"/>
      <c r="D6289" s="11"/>
      <c r="E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1"/>
      <c r="S6289" s="11"/>
    </row>
    <row r="6290" spans="1:19" x14ac:dyDescent="0.25">
      <c r="A6290" s="11"/>
      <c r="B6290" s="11"/>
      <c r="C6290" s="11"/>
      <c r="D6290" s="11"/>
      <c r="E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1"/>
      <c r="S6290" s="11"/>
    </row>
    <row r="6291" spans="1:19" x14ac:dyDescent="0.25">
      <c r="A6291" s="11"/>
      <c r="B6291" s="11"/>
      <c r="C6291" s="11"/>
      <c r="D6291" s="11"/>
      <c r="E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11"/>
    </row>
    <row r="6292" spans="1:19" x14ac:dyDescent="0.25">
      <c r="A6292" s="11"/>
      <c r="B6292" s="11"/>
      <c r="C6292" s="11"/>
      <c r="D6292" s="11"/>
      <c r="E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1"/>
      <c r="S6292" s="11"/>
    </row>
    <row r="6293" spans="1:19" x14ac:dyDescent="0.25">
      <c r="A6293" s="11"/>
      <c r="B6293" s="11"/>
      <c r="C6293" s="11"/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1"/>
      <c r="S6293" s="11"/>
    </row>
    <row r="6294" spans="1:19" x14ac:dyDescent="0.25">
      <c r="A6294" s="11"/>
      <c r="B6294" s="11"/>
      <c r="C6294" s="11"/>
      <c r="D6294" s="11"/>
      <c r="E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1"/>
      <c r="S6294" s="11"/>
    </row>
    <row r="6295" spans="1:19" x14ac:dyDescent="0.25">
      <c r="A6295" s="11"/>
      <c r="B6295" s="11"/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</row>
    <row r="6296" spans="1:19" x14ac:dyDescent="0.25">
      <c r="A6296" s="11"/>
      <c r="B6296" s="11"/>
      <c r="C6296" s="11"/>
      <c r="D6296" s="11"/>
      <c r="E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1"/>
      <c r="S6296" s="11"/>
    </row>
    <row r="6297" spans="1:19" x14ac:dyDescent="0.25">
      <c r="A6297" s="11"/>
      <c r="B6297" s="11"/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1"/>
      <c r="S6297" s="11"/>
    </row>
    <row r="6298" spans="1:19" x14ac:dyDescent="0.25">
      <c r="A6298" s="11"/>
      <c r="B6298" s="11"/>
      <c r="C6298" s="11"/>
      <c r="D6298" s="11"/>
      <c r="E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</row>
    <row r="6299" spans="1:19" x14ac:dyDescent="0.25">
      <c r="A6299" s="11"/>
      <c r="B6299" s="11"/>
      <c r="C6299" s="11"/>
      <c r="D6299" s="11"/>
      <c r="E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1"/>
      <c r="S6299" s="11"/>
    </row>
    <row r="6300" spans="1:19" x14ac:dyDescent="0.25">
      <c r="A6300" s="11"/>
      <c r="B6300" s="11"/>
      <c r="C6300" s="11"/>
      <c r="D6300" s="11"/>
      <c r="E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1"/>
      <c r="S6300" s="11"/>
    </row>
    <row r="6301" spans="1:19" x14ac:dyDescent="0.25">
      <c r="A6301" s="11"/>
      <c r="B6301" s="11"/>
      <c r="C6301" s="11"/>
      <c r="D6301" s="11"/>
      <c r="E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</row>
    <row r="6302" spans="1:19" x14ac:dyDescent="0.25">
      <c r="A6302" s="11"/>
      <c r="B6302" s="11"/>
      <c r="C6302" s="11"/>
      <c r="D6302" s="11"/>
      <c r="E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1"/>
      <c r="S6302" s="11"/>
    </row>
    <row r="6303" spans="1:19" x14ac:dyDescent="0.25">
      <c r="A6303" s="11"/>
      <c r="B6303" s="11"/>
      <c r="C6303" s="11"/>
      <c r="D6303" s="11"/>
      <c r="E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</row>
    <row r="6304" spans="1:19" x14ac:dyDescent="0.25">
      <c r="A6304" s="11"/>
      <c r="B6304" s="11"/>
      <c r="C6304" s="11"/>
      <c r="D6304" s="11"/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1"/>
      <c r="S6304" s="11"/>
    </row>
    <row r="6305" spans="1:19" x14ac:dyDescent="0.25">
      <c r="A6305" s="11"/>
      <c r="B6305" s="11"/>
      <c r="C6305" s="11"/>
      <c r="D6305" s="11"/>
      <c r="E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1"/>
      <c r="S6305" s="11"/>
    </row>
    <row r="6306" spans="1:19" x14ac:dyDescent="0.25">
      <c r="A6306" s="11"/>
      <c r="B6306" s="11"/>
      <c r="C6306" s="11"/>
      <c r="D6306" s="11"/>
      <c r="E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1"/>
      <c r="S6306" s="11"/>
    </row>
    <row r="6307" spans="1:19" x14ac:dyDescent="0.25">
      <c r="A6307" s="11"/>
      <c r="B6307" s="11"/>
      <c r="C6307" s="11"/>
      <c r="D6307" s="11"/>
      <c r="E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1"/>
      <c r="S6307" s="11"/>
    </row>
    <row r="6308" spans="1:19" x14ac:dyDescent="0.25">
      <c r="A6308" s="11"/>
      <c r="B6308" s="11"/>
      <c r="C6308" s="11"/>
      <c r="D6308" s="11"/>
      <c r="E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</row>
    <row r="6309" spans="1:19" x14ac:dyDescent="0.25">
      <c r="A6309" s="11"/>
      <c r="B6309" s="11"/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1"/>
      <c r="S6309" s="11"/>
    </row>
    <row r="6310" spans="1:19" x14ac:dyDescent="0.25">
      <c r="A6310" s="11"/>
      <c r="B6310" s="11"/>
      <c r="C6310" s="11"/>
      <c r="D6310" s="11"/>
      <c r="E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1"/>
      <c r="S6310" s="11"/>
    </row>
    <row r="6311" spans="1:19" x14ac:dyDescent="0.25">
      <c r="A6311" s="11"/>
      <c r="B6311" s="11"/>
      <c r="C6311" s="11"/>
      <c r="D6311" s="11"/>
      <c r="E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1"/>
      <c r="S6311" s="11"/>
    </row>
    <row r="6312" spans="1:19" x14ac:dyDescent="0.25">
      <c r="A6312" s="11"/>
      <c r="B6312" s="11"/>
      <c r="C6312" s="11"/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1"/>
      <c r="S6312" s="11"/>
    </row>
    <row r="6313" spans="1:19" x14ac:dyDescent="0.25">
      <c r="A6313" s="11"/>
      <c r="B6313" s="11"/>
      <c r="C6313" s="11"/>
      <c r="D6313" s="11"/>
      <c r="E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1"/>
      <c r="S6313" s="11"/>
    </row>
    <row r="6314" spans="1:19" x14ac:dyDescent="0.25">
      <c r="A6314" s="11"/>
      <c r="B6314" s="11"/>
      <c r="C6314" s="11"/>
      <c r="D6314" s="11"/>
      <c r="E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1"/>
      <c r="S6314" s="11"/>
    </row>
    <row r="6315" spans="1:19" x14ac:dyDescent="0.25">
      <c r="A6315" s="11"/>
      <c r="B6315" s="11"/>
      <c r="C6315" s="11"/>
      <c r="D6315" s="11"/>
      <c r="E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1"/>
      <c r="S6315" s="11"/>
    </row>
    <row r="6316" spans="1:19" x14ac:dyDescent="0.25">
      <c r="A6316" s="11"/>
      <c r="B6316" s="11"/>
      <c r="C6316" s="11"/>
      <c r="D6316" s="11"/>
      <c r="E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1"/>
      <c r="S6316" s="11"/>
    </row>
    <row r="6317" spans="1:19" x14ac:dyDescent="0.25">
      <c r="A6317" s="11"/>
      <c r="B6317" s="11"/>
      <c r="C6317" s="11"/>
      <c r="D6317" s="11"/>
      <c r="E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1"/>
      <c r="S6317" s="11"/>
    </row>
    <row r="6318" spans="1:19" x14ac:dyDescent="0.25">
      <c r="A6318" s="11"/>
      <c r="B6318" s="11"/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1"/>
      <c r="S6318" s="11"/>
    </row>
    <row r="6319" spans="1:19" x14ac:dyDescent="0.25">
      <c r="A6319" s="11"/>
      <c r="B6319" s="11"/>
      <c r="C6319" s="11"/>
      <c r="D6319" s="11"/>
      <c r="E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1"/>
      <c r="S6319" s="11"/>
    </row>
    <row r="6320" spans="1:19" x14ac:dyDescent="0.25">
      <c r="A6320" s="11"/>
      <c r="B6320" s="11"/>
      <c r="C6320" s="11"/>
      <c r="D6320" s="11"/>
      <c r="E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1"/>
      <c r="S6320" s="11"/>
    </row>
    <row r="6321" spans="1:19" x14ac:dyDescent="0.25">
      <c r="A6321" s="11"/>
      <c r="B6321" s="11"/>
      <c r="C6321" s="11"/>
      <c r="D6321" s="11"/>
      <c r="E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1"/>
      <c r="S6321" s="11"/>
    </row>
    <row r="6322" spans="1:19" x14ac:dyDescent="0.25">
      <c r="A6322" s="11"/>
      <c r="B6322" s="11"/>
      <c r="C6322" s="11"/>
      <c r="D6322" s="11"/>
      <c r="E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1"/>
      <c r="S6322" s="11"/>
    </row>
    <row r="6323" spans="1:19" x14ac:dyDescent="0.25">
      <c r="A6323" s="11"/>
      <c r="B6323" s="11"/>
      <c r="C6323" s="11"/>
      <c r="D6323" s="11"/>
      <c r="E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1"/>
      <c r="S6323" s="11"/>
    </row>
    <row r="6324" spans="1:19" x14ac:dyDescent="0.25">
      <c r="A6324" s="11"/>
      <c r="B6324" s="11"/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1"/>
      <c r="S6324" s="11"/>
    </row>
    <row r="6325" spans="1:19" x14ac:dyDescent="0.25">
      <c r="A6325" s="11"/>
      <c r="B6325" s="11"/>
      <c r="C6325" s="11"/>
      <c r="D6325" s="11"/>
      <c r="E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1"/>
      <c r="S6325" s="11"/>
    </row>
    <row r="6326" spans="1:19" x14ac:dyDescent="0.25">
      <c r="A6326" s="11"/>
      <c r="B6326" s="11"/>
      <c r="C6326" s="11"/>
      <c r="D6326" s="11"/>
      <c r="E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1"/>
      <c r="S6326" s="11"/>
    </row>
    <row r="6327" spans="1:19" x14ac:dyDescent="0.25">
      <c r="A6327" s="11"/>
      <c r="B6327" s="11"/>
      <c r="C6327" s="11"/>
      <c r="D6327" s="11"/>
      <c r="E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1"/>
      <c r="S6327" s="11"/>
    </row>
    <row r="6328" spans="1:19" x14ac:dyDescent="0.25">
      <c r="A6328" s="11"/>
      <c r="B6328" s="11"/>
      <c r="C6328" s="11"/>
      <c r="D6328" s="11"/>
      <c r="E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1"/>
      <c r="S6328" s="11"/>
    </row>
    <row r="6329" spans="1:19" x14ac:dyDescent="0.25">
      <c r="A6329" s="11"/>
      <c r="B6329" s="11"/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1"/>
      <c r="S6329" s="11"/>
    </row>
    <row r="6330" spans="1:19" x14ac:dyDescent="0.25">
      <c r="A6330" s="11"/>
      <c r="B6330" s="11"/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1"/>
      <c r="S6330" s="11"/>
    </row>
    <row r="6331" spans="1:19" x14ac:dyDescent="0.25">
      <c r="A6331" s="11"/>
      <c r="B6331" s="11"/>
      <c r="C6331" s="11"/>
      <c r="D6331" s="11"/>
      <c r="E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1"/>
      <c r="S6331" s="11"/>
    </row>
    <row r="6332" spans="1:19" x14ac:dyDescent="0.25">
      <c r="A6332" s="11"/>
      <c r="B6332" s="11"/>
      <c r="C6332" s="11"/>
      <c r="D6332" s="11"/>
      <c r="E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1"/>
      <c r="S6332" s="11"/>
    </row>
    <row r="6333" spans="1:19" x14ac:dyDescent="0.25">
      <c r="A6333" s="11"/>
      <c r="B6333" s="11"/>
      <c r="C6333" s="11"/>
      <c r="D6333" s="11"/>
      <c r="E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1"/>
      <c r="S6333" s="11"/>
    </row>
    <row r="6334" spans="1:19" x14ac:dyDescent="0.25">
      <c r="A6334" s="11"/>
      <c r="B6334" s="11"/>
      <c r="C6334" s="11"/>
      <c r="D6334" s="11"/>
      <c r="E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1"/>
      <c r="S6334" s="11"/>
    </row>
    <row r="6335" spans="1:19" x14ac:dyDescent="0.25">
      <c r="A6335" s="11"/>
      <c r="B6335" s="11"/>
      <c r="C6335" s="11"/>
      <c r="D6335" s="11"/>
      <c r="E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1"/>
      <c r="S6335" s="11"/>
    </row>
    <row r="6336" spans="1:19" x14ac:dyDescent="0.25">
      <c r="A6336" s="11"/>
      <c r="B6336" s="11"/>
      <c r="C6336" s="11"/>
      <c r="D6336" s="11"/>
      <c r="E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1"/>
      <c r="S6336" s="11"/>
    </row>
    <row r="6337" spans="1:19" x14ac:dyDescent="0.25">
      <c r="A6337" s="11"/>
      <c r="B6337" s="11"/>
      <c r="C6337" s="11"/>
      <c r="D6337" s="11"/>
      <c r="E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1"/>
      <c r="S6337" s="11"/>
    </row>
    <row r="6338" spans="1:19" x14ac:dyDescent="0.25">
      <c r="A6338" s="11"/>
      <c r="B6338" s="11"/>
      <c r="C6338" s="11"/>
      <c r="D6338" s="11"/>
      <c r="E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1"/>
      <c r="S6338" s="11"/>
    </row>
    <row r="6339" spans="1:19" x14ac:dyDescent="0.25">
      <c r="A6339" s="11"/>
      <c r="B6339" s="11"/>
      <c r="C6339" s="11"/>
      <c r="D6339" s="11"/>
      <c r="E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1"/>
      <c r="S6339" s="11"/>
    </row>
    <row r="6340" spans="1:19" x14ac:dyDescent="0.25">
      <c r="A6340" s="11"/>
      <c r="B6340" s="11"/>
      <c r="C6340" s="11"/>
      <c r="D6340" s="11"/>
      <c r="E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1"/>
      <c r="S6340" s="11"/>
    </row>
    <row r="6341" spans="1:19" x14ac:dyDescent="0.25">
      <c r="A6341" s="11"/>
      <c r="B6341" s="11"/>
      <c r="C6341" s="11"/>
      <c r="D6341" s="11"/>
      <c r="E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1"/>
      <c r="S6341" s="11"/>
    </row>
    <row r="6342" spans="1:19" x14ac:dyDescent="0.25">
      <c r="A6342" s="11"/>
      <c r="B6342" s="11"/>
      <c r="C6342" s="11"/>
      <c r="D6342" s="11"/>
      <c r="E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1"/>
      <c r="S6342" s="11"/>
    </row>
    <row r="6343" spans="1:19" x14ac:dyDescent="0.25">
      <c r="A6343" s="11"/>
      <c r="B6343" s="11"/>
      <c r="C6343" s="11"/>
      <c r="D6343" s="11"/>
      <c r="E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1"/>
      <c r="S6343" s="11"/>
    </row>
    <row r="6344" spans="1:19" x14ac:dyDescent="0.25">
      <c r="A6344" s="11"/>
      <c r="B6344" s="11"/>
      <c r="C6344" s="11"/>
      <c r="D6344" s="11"/>
      <c r="E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1"/>
      <c r="S6344" s="11"/>
    </row>
    <row r="6345" spans="1:19" x14ac:dyDescent="0.25">
      <c r="A6345" s="11"/>
      <c r="B6345" s="11"/>
      <c r="C6345" s="11"/>
      <c r="D6345" s="11"/>
      <c r="E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1"/>
      <c r="S6345" s="11"/>
    </row>
    <row r="6346" spans="1:19" x14ac:dyDescent="0.25">
      <c r="A6346" s="11"/>
      <c r="B6346" s="11"/>
      <c r="C6346" s="11"/>
      <c r="D6346" s="11"/>
      <c r="E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</row>
    <row r="6347" spans="1:19" x14ac:dyDescent="0.25">
      <c r="A6347" s="11"/>
      <c r="B6347" s="11"/>
      <c r="C6347" s="11"/>
      <c r="D6347" s="11"/>
      <c r="E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1"/>
      <c r="S6347" s="11"/>
    </row>
    <row r="6348" spans="1:19" x14ac:dyDescent="0.25">
      <c r="A6348" s="11"/>
      <c r="B6348" s="11"/>
      <c r="C6348" s="11"/>
      <c r="D6348" s="11"/>
      <c r="E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1"/>
      <c r="S6348" s="11"/>
    </row>
    <row r="6349" spans="1:19" x14ac:dyDescent="0.25">
      <c r="A6349" s="11"/>
      <c r="B6349" s="11"/>
      <c r="C6349" s="11"/>
      <c r="D6349" s="11"/>
      <c r="E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1"/>
      <c r="S6349" s="11"/>
    </row>
    <row r="6350" spans="1:19" x14ac:dyDescent="0.25">
      <c r="A6350" s="11"/>
      <c r="B6350" s="11"/>
      <c r="C6350" s="11"/>
      <c r="D6350" s="11"/>
      <c r="E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</row>
    <row r="6351" spans="1:19" x14ac:dyDescent="0.25">
      <c r="A6351" s="11"/>
      <c r="B6351" s="11"/>
      <c r="C6351" s="11"/>
      <c r="D6351" s="11"/>
      <c r="E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1"/>
      <c r="S6351" s="11"/>
    </row>
    <row r="6352" spans="1:19" x14ac:dyDescent="0.25">
      <c r="A6352" s="11"/>
      <c r="B6352" s="11"/>
      <c r="C6352" s="11"/>
      <c r="D6352" s="11"/>
      <c r="E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1"/>
      <c r="S6352" s="11"/>
    </row>
    <row r="6353" spans="1:19" x14ac:dyDescent="0.25">
      <c r="A6353" s="11"/>
      <c r="B6353" s="11"/>
      <c r="C6353" s="11"/>
      <c r="D6353" s="11"/>
      <c r="E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1"/>
      <c r="S6353" s="11"/>
    </row>
    <row r="6354" spans="1:19" x14ac:dyDescent="0.25">
      <c r="A6354" s="11"/>
      <c r="B6354" s="11"/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1"/>
      <c r="S6354" s="11"/>
    </row>
    <row r="6355" spans="1:19" x14ac:dyDescent="0.25">
      <c r="A6355" s="11"/>
      <c r="B6355" s="11"/>
      <c r="C6355" s="11"/>
      <c r="D6355" s="11"/>
      <c r="E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1"/>
      <c r="S6355" s="11"/>
    </row>
    <row r="6356" spans="1:19" x14ac:dyDescent="0.25">
      <c r="A6356" s="11"/>
      <c r="B6356" s="11"/>
      <c r="C6356" s="11"/>
      <c r="D6356" s="11"/>
      <c r="E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1"/>
      <c r="S6356" s="11"/>
    </row>
    <row r="6357" spans="1:19" x14ac:dyDescent="0.25">
      <c r="A6357" s="11"/>
      <c r="B6357" s="11"/>
      <c r="C6357" s="11"/>
      <c r="D6357" s="11"/>
      <c r="E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1"/>
      <c r="S6357" s="11"/>
    </row>
    <row r="6358" spans="1:19" x14ac:dyDescent="0.25">
      <c r="A6358" s="11"/>
      <c r="B6358" s="11"/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1"/>
      <c r="S6358" s="11"/>
    </row>
    <row r="6359" spans="1:19" x14ac:dyDescent="0.25">
      <c r="A6359" s="11"/>
      <c r="B6359" s="11"/>
      <c r="C6359" s="11"/>
      <c r="D6359" s="11"/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</row>
    <row r="6360" spans="1:19" x14ac:dyDescent="0.25">
      <c r="A6360" s="11"/>
      <c r="B6360" s="11"/>
      <c r="C6360" s="11"/>
      <c r="D6360" s="11"/>
      <c r="E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1"/>
      <c r="S6360" s="11"/>
    </row>
    <row r="6361" spans="1:19" x14ac:dyDescent="0.25">
      <c r="A6361" s="11"/>
      <c r="B6361" s="11"/>
      <c r="C6361" s="11"/>
      <c r="D6361" s="11"/>
      <c r="E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1"/>
      <c r="S6361" s="11"/>
    </row>
    <row r="6362" spans="1:19" x14ac:dyDescent="0.25">
      <c r="A6362" s="11"/>
      <c r="B6362" s="11"/>
      <c r="C6362" s="11"/>
      <c r="D6362" s="11"/>
      <c r="E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1"/>
      <c r="S6362" s="11"/>
    </row>
    <row r="6363" spans="1:19" x14ac:dyDescent="0.25">
      <c r="A6363" s="11"/>
      <c r="B6363" s="11"/>
      <c r="C6363" s="11"/>
      <c r="D6363" s="11"/>
      <c r="E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1"/>
      <c r="S6363" s="11"/>
    </row>
    <row r="6364" spans="1:19" x14ac:dyDescent="0.25">
      <c r="A6364" s="11"/>
      <c r="B6364" s="11"/>
      <c r="C6364" s="11"/>
      <c r="D6364" s="11"/>
      <c r="E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1"/>
      <c r="S6364" s="11"/>
    </row>
    <row r="6365" spans="1:19" x14ac:dyDescent="0.25">
      <c r="A6365" s="11"/>
      <c r="B6365" s="11"/>
      <c r="C6365" s="11"/>
      <c r="D6365" s="11"/>
      <c r="E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1"/>
      <c r="S6365" s="11"/>
    </row>
    <row r="6366" spans="1:19" x14ac:dyDescent="0.25">
      <c r="A6366" s="11"/>
      <c r="B6366" s="11"/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1"/>
      <c r="S6366" s="11"/>
    </row>
    <row r="6367" spans="1:19" x14ac:dyDescent="0.25">
      <c r="A6367" s="11"/>
      <c r="B6367" s="11"/>
      <c r="C6367" s="11"/>
      <c r="D6367" s="11"/>
      <c r="E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1"/>
      <c r="S6367" s="11"/>
    </row>
    <row r="6368" spans="1:19" x14ac:dyDescent="0.25">
      <c r="A6368" s="11"/>
      <c r="B6368" s="11"/>
      <c r="C6368" s="11"/>
      <c r="D6368" s="11"/>
      <c r="E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1"/>
      <c r="S6368" s="11"/>
    </row>
    <row r="6369" spans="1:19" x14ac:dyDescent="0.25">
      <c r="A6369" s="11"/>
      <c r="B6369" s="11"/>
      <c r="C6369" s="11"/>
      <c r="D6369" s="11"/>
      <c r="E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1"/>
      <c r="S6369" s="11"/>
    </row>
    <row r="6370" spans="1:19" x14ac:dyDescent="0.25">
      <c r="A6370" s="11"/>
      <c r="B6370" s="11"/>
      <c r="C6370" s="11"/>
      <c r="D6370" s="11"/>
      <c r="E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</row>
    <row r="6371" spans="1:19" x14ac:dyDescent="0.25">
      <c r="A6371" s="11"/>
      <c r="B6371" s="11"/>
      <c r="C6371" s="11"/>
      <c r="D6371" s="11"/>
      <c r="E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1"/>
      <c r="S6371" s="11"/>
    </row>
    <row r="6372" spans="1:19" x14ac:dyDescent="0.25">
      <c r="A6372" s="11"/>
      <c r="B6372" s="11"/>
      <c r="C6372" s="11"/>
      <c r="D6372" s="11"/>
      <c r="E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1"/>
      <c r="S6372" s="11"/>
    </row>
    <row r="6373" spans="1:19" x14ac:dyDescent="0.25">
      <c r="A6373" s="11"/>
      <c r="B6373" s="11"/>
      <c r="C6373" s="11"/>
      <c r="D6373" s="11"/>
      <c r="E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1"/>
      <c r="S6373" s="11"/>
    </row>
    <row r="6374" spans="1:19" x14ac:dyDescent="0.25">
      <c r="A6374" s="11"/>
      <c r="B6374" s="11"/>
      <c r="C6374" s="11"/>
      <c r="D6374" s="11"/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1"/>
      <c r="S6374" s="11"/>
    </row>
    <row r="6375" spans="1:19" x14ac:dyDescent="0.25">
      <c r="A6375" s="11"/>
      <c r="B6375" s="11"/>
      <c r="C6375" s="11"/>
      <c r="D6375" s="11"/>
      <c r="E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1"/>
      <c r="S6375" s="11"/>
    </row>
    <row r="6376" spans="1:19" x14ac:dyDescent="0.25">
      <c r="A6376" s="11"/>
      <c r="B6376" s="11"/>
      <c r="C6376" s="11"/>
      <c r="D6376" s="11"/>
      <c r="E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1"/>
      <c r="S6376" s="11"/>
    </row>
    <row r="6377" spans="1:19" x14ac:dyDescent="0.25">
      <c r="A6377" s="11"/>
      <c r="B6377" s="11"/>
      <c r="C6377" s="11"/>
      <c r="D6377" s="11"/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1"/>
      <c r="S6377" s="11"/>
    </row>
    <row r="6378" spans="1:19" x14ac:dyDescent="0.25">
      <c r="A6378" s="11"/>
      <c r="B6378" s="11"/>
      <c r="C6378" s="11"/>
      <c r="D6378" s="11"/>
      <c r="E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</row>
    <row r="6379" spans="1:19" x14ac:dyDescent="0.25">
      <c r="A6379" s="11"/>
      <c r="B6379" s="11"/>
      <c r="C6379" s="11"/>
      <c r="D6379" s="11"/>
      <c r="E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1"/>
      <c r="S6379" s="11"/>
    </row>
    <row r="6380" spans="1:19" x14ac:dyDescent="0.25">
      <c r="A6380" s="11"/>
      <c r="B6380" s="11"/>
      <c r="C6380" s="11"/>
      <c r="D6380" s="11"/>
      <c r="E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</row>
    <row r="6381" spans="1:19" x14ac:dyDescent="0.25">
      <c r="A6381" s="11"/>
      <c r="B6381" s="11"/>
      <c r="C6381" s="11"/>
      <c r="D6381" s="11"/>
      <c r="E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</row>
    <row r="6382" spans="1:19" x14ac:dyDescent="0.25">
      <c r="A6382" s="11"/>
      <c r="B6382" s="11"/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</row>
    <row r="6383" spans="1:19" x14ac:dyDescent="0.25">
      <c r="A6383" s="11"/>
      <c r="B6383" s="11"/>
      <c r="C6383" s="11"/>
      <c r="D6383" s="11"/>
      <c r="E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1"/>
      <c r="S6383" s="11"/>
    </row>
    <row r="6384" spans="1:19" x14ac:dyDescent="0.25">
      <c r="A6384" s="11"/>
      <c r="B6384" s="11"/>
      <c r="C6384" s="11"/>
      <c r="D6384" s="11"/>
      <c r="E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1"/>
      <c r="S6384" s="11"/>
    </row>
    <row r="6385" spans="1:19" x14ac:dyDescent="0.25">
      <c r="A6385" s="11"/>
      <c r="B6385" s="11"/>
      <c r="C6385" s="11"/>
      <c r="D6385" s="11"/>
      <c r="E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</row>
    <row r="6386" spans="1:19" x14ac:dyDescent="0.25">
      <c r="A6386" s="11"/>
      <c r="B6386" s="11"/>
      <c r="C6386" s="11"/>
      <c r="D6386" s="11"/>
      <c r="E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1"/>
      <c r="S6386" s="11"/>
    </row>
    <row r="6387" spans="1:19" x14ac:dyDescent="0.25">
      <c r="A6387" s="11"/>
      <c r="B6387" s="11"/>
      <c r="C6387" s="11"/>
      <c r="D6387" s="11"/>
      <c r="E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</row>
    <row r="6388" spans="1:19" x14ac:dyDescent="0.25">
      <c r="A6388" s="11"/>
      <c r="B6388" s="11"/>
      <c r="C6388" s="11"/>
      <c r="D6388" s="11"/>
      <c r="E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1"/>
      <c r="S6388" s="11"/>
    </row>
    <row r="6389" spans="1:19" x14ac:dyDescent="0.25">
      <c r="A6389" s="11"/>
      <c r="B6389" s="11"/>
      <c r="C6389" s="11"/>
      <c r="D6389" s="11"/>
      <c r="E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1"/>
      <c r="S6389" s="11"/>
    </row>
    <row r="6390" spans="1:19" x14ac:dyDescent="0.25">
      <c r="A6390" s="11"/>
      <c r="B6390" s="11"/>
      <c r="C6390" s="11"/>
      <c r="D6390" s="11"/>
      <c r="E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1"/>
      <c r="S6390" s="11"/>
    </row>
    <row r="6391" spans="1:19" x14ac:dyDescent="0.25">
      <c r="A6391" s="11"/>
      <c r="B6391" s="11"/>
      <c r="C6391" s="11"/>
      <c r="D6391" s="11"/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1"/>
      <c r="S6391" s="11"/>
    </row>
    <row r="6392" spans="1:19" x14ac:dyDescent="0.25">
      <c r="A6392" s="11"/>
      <c r="B6392" s="11"/>
      <c r="C6392" s="11"/>
      <c r="D6392" s="11"/>
      <c r="E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1"/>
      <c r="S6392" s="11"/>
    </row>
    <row r="6393" spans="1:19" x14ac:dyDescent="0.25">
      <c r="A6393" s="11"/>
      <c r="B6393" s="11"/>
      <c r="C6393" s="11"/>
      <c r="D6393" s="11"/>
      <c r="E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1"/>
      <c r="S6393" s="11"/>
    </row>
    <row r="6394" spans="1:19" x14ac:dyDescent="0.25">
      <c r="A6394" s="11"/>
      <c r="B6394" s="11"/>
      <c r="C6394" s="11"/>
      <c r="D6394" s="11"/>
      <c r="E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1"/>
      <c r="S6394" s="11"/>
    </row>
    <row r="6395" spans="1:19" x14ac:dyDescent="0.25">
      <c r="A6395" s="11"/>
      <c r="B6395" s="11"/>
      <c r="C6395" s="11"/>
      <c r="D6395" s="11"/>
      <c r="E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1"/>
      <c r="S6395" s="11"/>
    </row>
    <row r="6396" spans="1:19" x14ac:dyDescent="0.25">
      <c r="A6396" s="11"/>
      <c r="B6396" s="11"/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1"/>
      <c r="S6396" s="11"/>
    </row>
    <row r="6397" spans="1:19" x14ac:dyDescent="0.25">
      <c r="A6397" s="11"/>
      <c r="B6397" s="11"/>
      <c r="C6397" s="11"/>
      <c r="D6397" s="11"/>
      <c r="E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1"/>
      <c r="S6397" s="11"/>
    </row>
    <row r="6398" spans="1:19" x14ac:dyDescent="0.25">
      <c r="A6398" s="11"/>
      <c r="B6398" s="11"/>
      <c r="C6398" s="11"/>
      <c r="D6398" s="11"/>
      <c r="E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1"/>
      <c r="S6398" s="11"/>
    </row>
    <row r="6399" spans="1:19" x14ac:dyDescent="0.25">
      <c r="A6399" s="11"/>
      <c r="B6399" s="11"/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1"/>
      <c r="S6399" s="11"/>
    </row>
    <row r="6400" spans="1:19" x14ac:dyDescent="0.25">
      <c r="A6400" s="11"/>
      <c r="B6400" s="11"/>
      <c r="C6400" s="11"/>
      <c r="D6400" s="11"/>
      <c r="E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1"/>
      <c r="S6400" s="11"/>
    </row>
    <row r="6401" spans="1:19" x14ac:dyDescent="0.25">
      <c r="A6401" s="11"/>
      <c r="B6401" s="11"/>
      <c r="C6401" s="11"/>
      <c r="D6401" s="11"/>
      <c r="E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1"/>
      <c r="S6401" s="11"/>
    </row>
    <row r="6402" spans="1:19" x14ac:dyDescent="0.25">
      <c r="A6402" s="11"/>
      <c r="B6402" s="11"/>
      <c r="C6402" s="11"/>
      <c r="D6402" s="11"/>
      <c r="E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1"/>
      <c r="S6402" s="11"/>
    </row>
    <row r="6403" spans="1:19" x14ac:dyDescent="0.25">
      <c r="A6403" s="11"/>
      <c r="B6403" s="11"/>
      <c r="C6403" s="11"/>
      <c r="D6403" s="11"/>
      <c r="E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1"/>
      <c r="S6403" s="11"/>
    </row>
    <row r="6404" spans="1:19" x14ac:dyDescent="0.25">
      <c r="A6404" s="11"/>
      <c r="B6404" s="11"/>
      <c r="C6404" s="11"/>
      <c r="D6404" s="11"/>
      <c r="E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1"/>
      <c r="S6404" s="11"/>
    </row>
    <row r="6405" spans="1:19" x14ac:dyDescent="0.25">
      <c r="A6405" s="11"/>
      <c r="B6405" s="11"/>
      <c r="C6405" s="11"/>
      <c r="D6405" s="11"/>
      <c r="E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1"/>
      <c r="S6405" s="11"/>
    </row>
    <row r="6406" spans="1:19" x14ac:dyDescent="0.25">
      <c r="A6406" s="11"/>
      <c r="B6406" s="11"/>
      <c r="C6406" s="11"/>
      <c r="D6406" s="11"/>
      <c r="E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1"/>
      <c r="S6406" s="11"/>
    </row>
    <row r="6407" spans="1:19" x14ac:dyDescent="0.25">
      <c r="A6407" s="11"/>
      <c r="B6407" s="11"/>
      <c r="C6407" s="11"/>
      <c r="D6407" s="11"/>
      <c r="E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1"/>
      <c r="S6407" s="11"/>
    </row>
    <row r="6408" spans="1:19" x14ac:dyDescent="0.25">
      <c r="A6408" s="11"/>
      <c r="B6408" s="11"/>
      <c r="C6408" s="11"/>
      <c r="D6408" s="11"/>
      <c r="E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1"/>
      <c r="S6408" s="11"/>
    </row>
    <row r="6409" spans="1:19" x14ac:dyDescent="0.25">
      <c r="A6409" s="11"/>
      <c r="B6409" s="11"/>
      <c r="C6409" s="11"/>
      <c r="D6409" s="11"/>
      <c r="E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1"/>
      <c r="S6409" s="11"/>
    </row>
    <row r="6410" spans="1:19" x14ac:dyDescent="0.25">
      <c r="A6410" s="11"/>
      <c r="B6410" s="11"/>
      <c r="C6410" s="11"/>
      <c r="D6410" s="11"/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1"/>
      <c r="S6410" s="11"/>
    </row>
    <row r="6411" spans="1:19" x14ac:dyDescent="0.25">
      <c r="A6411" s="11"/>
      <c r="B6411" s="11"/>
      <c r="C6411" s="11"/>
      <c r="D6411" s="11"/>
      <c r="E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1"/>
      <c r="S6411" s="11"/>
    </row>
    <row r="6412" spans="1:19" x14ac:dyDescent="0.25">
      <c r="A6412" s="11"/>
      <c r="B6412" s="11"/>
      <c r="C6412" s="11"/>
      <c r="D6412" s="11"/>
      <c r="E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1"/>
      <c r="S6412" s="11"/>
    </row>
    <row r="6413" spans="1:19" x14ac:dyDescent="0.25">
      <c r="A6413" s="11"/>
      <c r="B6413" s="11"/>
      <c r="C6413" s="11"/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1"/>
      <c r="S6413" s="11"/>
    </row>
    <row r="6414" spans="1:19" x14ac:dyDescent="0.25">
      <c r="A6414" s="11"/>
      <c r="B6414" s="11"/>
      <c r="C6414" s="11"/>
      <c r="D6414" s="11"/>
      <c r="E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1"/>
      <c r="S6414" s="11"/>
    </row>
    <row r="6415" spans="1:19" x14ac:dyDescent="0.25">
      <c r="A6415" s="11"/>
      <c r="B6415" s="11"/>
      <c r="C6415" s="11"/>
      <c r="D6415" s="11"/>
      <c r="E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1"/>
      <c r="S6415" s="11"/>
    </row>
    <row r="6416" spans="1:19" x14ac:dyDescent="0.25">
      <c r="A6416" s="11"/>
      <c r="B6416" s="11"/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1"/>
      <c r="S6416" s="11"/>
    </row>
    <row r="6417" spans="1:19" x14ac:dyDescent="0.25">
      <c r="A6417" s="11"/>
      <c r="B6417" s="11"/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1"/>
      <c r="S6417" s="11"/>
    </row>
    <row r="6418" spans="1:19" x14ac:dyDescent="0.25">
      <c r="A6418" s="11"/>
      <c r="B6418" s="11"/>
      <c r="C6418" s="11"/>
      <c r="D6418" s="11"/>
      <c r="E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1"/>
      <c r="S6418" s="11"/>
    </row>
    <row r="6419" spans="1:19" x14ac:dyDescent="0.25">
      <c r="A6419" s="11"/>
      <c r="B6419" s="11"/>
      <c r="C6419" s="11"/>
      <c r="D6419" s="11"/>
      <c r="E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1"/>
      <c r="S6419" s="11"/>
    </row>
    <row r="6420" spans="1:19" x14ac:dyDescent="0.25">
      <c r="A6420" s="11"/>
      <c r="B6420" s="11"/>
      <c r="C6420" s="11"/>
      <c r="D6420" s="11"/>
      <c r="E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1"/>
      <c r="S6420" s="11"/>
    </row>
    <row r="6421" spans="1:19" x14ac:dyDescent="0.25">
      <c r="A6421" s="11"/>
      <c r="B6421" s="11"/>
      <c r="C6421" s="11"/>
      <c r="D6421" s="11"/>
      <c r="E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1"/>
      <c r="S6421" s="11"/>
    </row>
    <row r="6422" spans="1:19" x14ac:dyDescent="0.25">
      <c r="A6422" s="11"/>
      <c r="B6422" s="11"/>
      <c r="C6422" s="11"/>
      <c r="D6422" s="11"/>
      <c r="E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1"/>
      <c r="S6422" s="11"/>
    </row>
    <row r="6423" spans="1:19" x14ac:dyDescent="0.25">
      <c r="A6423" s="11"/>
      <c r="B6423" s="11"/>
      <c r="C6423" s="11"/>
      <c r="D6423" s="11"/>
      <c r="E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1"/>
      <c r="S6423" s="11"/>
    </row>
    <row r="6424" spans="1:19" x14ac:dyDescent="0.25">
      <c r="A6424" s="11"/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</row>
    <row r="6425" spans="1:19" x14ac:dyDescent="0.25">
      <c r="A6425" s="11"/>
      <c r="B6425" s="11"/>
      <c r="C6425" s="11"/>
      <c r="D6425" s="11"/>
      <c r="E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1"/>
      <c r="S6425" s="11"/>
    </row>
    <row r="6426" spans="1:19" x14ac:dyDescent="0.25">
      <c r="A6426" s="11"/>
      <c r="B6426" s="11"/>
      <c r="C6426" s="11"/>
      <c r="D6426" s="11"/>
      <c r="E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1"/>
      <c r="S6426" s="11"/>
    </row>
    <row r="6427" spans="1:19" x14ac:dyDescent="0.25">
      <c r="A6427" s="11"/>
      <c r="B6427" s="11"/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1"/>
      <c r="S6427" s="11"/>
    </row>
    <row r="6428" spans="1:19" x14ac:dyDescent="0.25">
      <c r="A6428" s="11"/>
      <c r="B6428" s="11"/>
      <c r="C6428" s="11"/>
      <c r="D6428" s="11"/>
      <c r="E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1"/>
      <c r="S6428" s="11"/>
    </row>
    <row r="6429" spans="1:19" x14ac:dyDescent="0.25">
      <c r="A6429" s="11"/>
      <c r="B6429" s="11"/>
      <c r="C6429" s="11"/>
      <c r="D6429" s="11"/>
      <c r="E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1"/>
      <c r="S6429" s="11"/>
    </row>
    <row r="6430" spans="1:19" x14ac:dyDescent="0.25">
      <c r="A6430" s="11"/>
      <c r="B6430" s="11"/>
      <c r="C6430" s="11"/>
      <c r="D6430" s="11"/>
      <c r="E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1"/>
      <c r="S6430" s="11"/>
    </row>
    <row r="6431" spans="1:19" x14ac:dyDescent="0.25">
      <c r="A6431" s="11"/>
      <c r="B6431" s="11"/>
      <c r="C6431" s="11"/>
      <c r="D6431" s="11"/>
      <c r="E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</row>
    <row r="6432" spans="1:19" x14ac:dyDescent="0.25">
      <c r="A6432" s="11"/>
      <c r="B6432" s="11"/>
      <c r="C6432" s="11"/>
      <c r="D6432" s="11"/>
      <c r="E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1"/>
      <c r="S6432" s="11"/>
    </row>
    <row r="6433" spans="1:19" x14ac:dyDescent="0.25">
      <c r="A6433" s="11"/>
      <c r="B6433" s="11"/>
      <c r="C6433" s="11"/>
      <c r="D6433" s="11"/>
      <c r="E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1"/>
      <c r="S6433" s="11"/>
    </row>
    <row r="6434" spans="1:19" x14ac:dyDescent="0.25">
      <c r="A6434" s="11"/>
      <c r="B6434" s="11"/>
      <c r="C6434" s="11"/>
      <c r="D6434" s="11"/>
      <c r="E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1"/>
      <c r="S6434" s="11"/>
    </row>
    <row r="6435" spans="1:19" x14ac:dyDescent="0.25">
      <c r="A6435" s="11"/>
      <c r="B6435" s="11"/>
      <c r="C6435" s="11"/>
      <c r="D6435" s="11"/>
      <c r="E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1"/>
      <c r="S6435" s="11"/>
    </row>
    <row r="6436" spans="1:19" x14ac:dyDescent="0.25">
      <c r="A6436" s="11"/>
      <c r="B6436" s="11"/>
      <c r="C6436" s="11"/>
      <c r="D6436" s="11"/>
      <c r="E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1"/>
      <c r="S6436" s="11"/>
    </row>
    <row r="6437" spans="1:19" x14ac:dyDescent="0.25">
      <c r="A6437" s="11"/>
      <c r="B6437" s="11"/>
      <c r="C6437" s="11"/>
      <c r="D6437" s="11"/>
      <c r="E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1"/>
      <c r="S6437" s="11"/>
    </row>
    <row r="6438" spans="1:19" x14ac:dyDescent="0.25">
      <c r="A6438" s="11"/>
      <c r="B6438" s="11"/>
      <c r="C6438" s="11"/>
      <c r="D6438" s="11"/>
      <c r="E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1"/>
      <c r="S6438" s="11"/>
    </row>
    <row r="6439" spans="1:19" x14ac:dyDescent="0.25">
      <c r="A6439" s="11"/>
      <c r="B6439" s="11"/>
      <c r="C6439" s="11"/>
      <c r="D6439" s="11"/>
      <c r="E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1"/>
      <c r="S6439" s="11"/>
    </row>
    <row r="6440" spans="1:19" x14ac:dyDescent="0.25">
      <c r="A6440" s="11"/>
      <c r="B6440" s="11"/>
      <c r="C6440" s="11"/>
      <c r="D6440" s="11"/>
      <c r="E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1"/>
      <c r="S6440" s="11"/>
    </row>
    <row r="6441" spans="1:19" x14ac:dyDescent="0.25">
      <c r="A6441" s="11"/>
      <c r="B6441" s="11"/>
      <c r="C6441" s="11"/>
      <c r="D6441" s="11"/>
      <c r="E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1"/>
      <c r="S6441" s="11"/>
    </row>
    <row r="6442" spans="1:19" x14ac:dyDescent="0.25">
      <c r="A6442" s="11"/>
      <c r="B6442" s="11"/>
      <c r="C6442" s="11"/>
      <c r="D6442" s="11"/>
      <c r="E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1"/>
      <c r="S6442" s="11"/>
    </row>
    <row r="6443" spans="1:19" x14ac:dyDescent="0.25">
      <c r="A6443" s="11"/>
      <c r="B6443" s="11"/>
      <c r="C6443" s="11"/>
      <c r="D6443" s="11"/>
      <c r="E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1"/>
      <c r="S6443" s="11"/>
    </row>
    <row r="6444" spans="1:19" x14ac:dyDescent="0.25">
      <c r="A6444" s="11"/>
      <c r="B6444" s="11"/>
      <c r="C6444" s="11"/>
      <c r="D6444" s="11"/>
      <c r="E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1"/>
      <c r="S6444" s="11"/>
    </row>
    <row r="6445" spans="1:19" x14ac:dyDescent="0.25">
      <c r="A6445" s="11"/>
      <c r="B6445" s="11"/>
      <c r="C6445" s="11"/>
      <c r="D6445" s="11"/>
      <c r="E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1"/>
      <c r="S6445" s="11"/>
    </row>
    <row r="6446" spans="1:19" x14ac:dyDescent="0.25">
      <c r="A6446" s="11"/>
      <c r="B6446" s="11"/>
      <c r="C6446" s="11"/>
      <c r="D6446" s="11"/>
      <c r="E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</row>
    <row r="6447" spans="1:19" x14ac:dyDescent="0.25">
      <c r="A6447" s="11"/>
      <c r="B6447" s="11"/>
      <c r="C6447" s="11"/>
      <c r="D6447" s="11"/>
      <c r="E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1"/>
      <c r="S6447" s="11"/>
    </row>
    <row r="6448" spans="1:19" x14ac:dyDescent="0.25">
      <c r="A6448" s="11"/>
      <c r="B6448" s="11"/>
      <c r="C6448" s="11"/>
      <c r="D6448" s="11"/>
      <c r="E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</row>
    <row r="6449" spans="1:19" x14ac:dyDescent="0.25">
      <c r="A6449" s="11"/>
      <c r="B6449" s="11"/>
      <c r="C6449" s="11"/>
      <c r="D6449" s="11"/>
      <c r="E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1"/>
      <c r="S6449" s="11"/>
    </row>
    <row r="6450" spans="1:19" x14ac:dyDescent="0.25">
      <c r="A6450" s="11"/>
      <c r="B6450" s="11"/>
      <c r="C6450" s="11"/>
      <c r="D6450" s="11"/>
      <c r="E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1"/>
      <c r="S6450" s="11"/>
    </row>
    <row r="6451" spans="1:19" x14ac:dyDescent="0.25">
      <c r="A6451" s="11"/>
      <c r="B6451" s="11"/>
      <c r="C6451" s="11"/>
      <c r="D6451" s="11"/>
      <c r="E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1"/>
      <c r="S6451" s="11"/>
    </row>
    <row r="6452" spans="1:19" x14ac:dyDescent="0.25">
      <c r="A6452" s="11"/>
      <c r="B6452" s="11"/>
      <c r="C6452" s="11"/>
      <c r="D6452" s="11"/>
      <c r="E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1"/>
      <c r="S6452" s="11"/>
    </row>
    <row r="6453" spans="1:19" x14ac:dyDescent="0.25">
      <c r="A6453" s="11"/>
      <c r="B6453" s="11"/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1"/>
      <c r="S6453" s="11"/>
    </row>
    <row r="6454" spans="1:19" x14ac:dyDescent="0.25">
      <c r="A6454" s="11"/>
      <c r="B6454" s="11"/>
      <c r="C6454" s="11"/>
      <c r="D6454" s="11"/>
      <c r="E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1"/>
      <c r="S6454" s="11"/>
    </row>
    <row r="6455" spans="1:19" x14ac:dyDescent="0.25">
      <c r="A6455" s="11"/>
      <c r="B6455" s="11"/>
      <c r="C6455" s="11"/>
      <c r="D6455" s="11"/>
      <c r="E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1"/>
      <c r="S6455" s="11"/>
    </row>
    <row r="6456" spans="1:19" x14ac:dyDescent="0.25">
      <c r="A6456" s="11"/>
      <c r="B6456" s="11"/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1"/>
      <c r="S6456" s="11"/>
    </row>
    <row r="6457" spans="1:19" x14ac:dyDescent="0.25">
      <c r="A6457" s="11"/>
      <c r="B6457" s="11"/>
      <c r="C6457" s="11"/>
      <c r="D6457" s="11"/>
      <c r="E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1"/>
      <c r="S6457" s="11"/>
    </row>
    <row r="6458" spans="1:19" x14ac:dyDescent="0.25">
      <c r="A6458" s="11"/>
      <c r="B6458" s="11"/>
      <c r="C6458" s="11"/>
      <c r="D6458" s="11"/>
      <c r="E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1"/>
      <c r="S6458" s="11"/>
    </row>
    <row r="6459" spans="1:19" x14ac:dyDescent="0.25">
      <c r="A6459" s="11"/>
      <c r="B6459" s="11"/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</row>
    <row r="6460" spans="1:19" x14ac:dyDescent="0.25">
      <c r="A6460" s="11"/>
      <c r="B6460" s="11"/>
      <c r="C6460" s="11"/>
      <c r="D6460" s="11"/>
      <c r="E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</row>
    <row r="6461" spans="1:19" x14ac:dyDescent="0.25">
      <c r="A6461" s="11"/>
      <c r="B6461" s="11"/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</row>
    <row r="6462" spans="1:19" x14ac:dyDescent="0.25">
      <c r="A6462" s="11"/>
      <c r="B6462" s="11"/>
      <c r="C6462" s="11"/>
      <c r="D6462" s="11"/>
      <c r="E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1"/>
      <c r="S6462" s="11"/>
    </row>
    <row r="6463" spans="1:19" x14ac:dyDescent="0.25">
      <c r="A6463" s="11"/>
      <c r="B6463" s="11"/>
      <c r="C6463" s="11"/>
      <c r="D6463" s="11"/>
      <c r="E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1"/>
      <c r="S6463" s="11"/>
    </row>
    <row r="6464" spans="1:19" x14ac:dyDescent="0.25">
      <c r="A6464" s="11"/>
      <c r="B6464" s="11"/>
      <c r="C6464" s="11"/>
      <c r="D6464" s="11"/>
      <c r="E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1"/>
      <c r="S6464" s="11"/>
    </row>
    <row r="6465" spans="1:19" x14ac:dyDescent="0.25">
      <c r="A6465" s="11"/>
      <c r="B6465" s="11"/>
      <c r="C6465" s="11"/>
      <c r="D6465" s="11"/>
      <c r="E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1"/>
      <c r="S6465" s="11"/>
    </row>
    <row r="6466" spans="1:19" x14ac:dyDescent="0.25">
      <c r="A6466" s="11"/>
      <c r="B6466" s="11"/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1"/>
      <c r="S6466" s="11"/>
    </row>
    <row r="6467" spans="1:19" x14ac:dyDescent="0.25">
      <c r="A6467" s="11"/>
      <c r="B6467" s="11"/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1"/>
      <c r="S6467" s="11"/>
    </row>
    <row r="6468" spans="1:19" x14ac:dyDescent="0.25">
      <c r="A6468" s="11"/>
      <c r="B6468" s="11"/>
      <c r="C6468" s="11"/>
      <c r="D6468" s="11"/>
      <c r="E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1"/>
    </row>
    <row r="6469" spans="1:19" x14ac:dyDescent="0.25">
      <c r="A6469" s="11"/>
      <c r="B6469" s="11"/>
      <c r="C6469" s="11"/>
      <c r="D6469" s="11"/>
      <c r="E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1"/>
      <c r="S6469" s="11"/>
    </row>
    <row r="6470" spans="1:19" x14ac:dyDescent="0.25">
      <c r="A6470" s="11"/>
      <c r="B6470" s="11"/>
      <c r="C6470" s="11"/>
      <c r="D6470" s="11"/>
      <c r="E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1"/>
      <c r="S6470" s="11"/>
    </row>
    <row r="6471" spans="1:19" x14ac:dyDescent="0.25">
      <c r="A6471" s="11"/>
      <c r="B6471" s="11"/>
      <c r="C6471" s="11"/>
      <c r="D6471" s="11"/>
      <c r="E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1"/>
      <c r="S6471" s="11"/>
    </row>
    <row r="6472" spans="1:19" x14ac:dyDescent="0.25">
      <c r="A6472" s="11"/>
      <c r="B6472" s="11"/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1"/>
      <c r="S6472" s="11"/>
    </row>
    <row r="6473" spans="1:19" x14ac:dyDescent="0.25">
      <c r="A6473" s="11"/>
      <c r="B6473" s="11"/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1"/>
      <c r="S6473" s="11"/>
    </row>
    <row r="6474" spans="1:19" x14ac:dyDescent="0.25">
      <c r="A6474" s="11"/>
      <c r="B6474" s="11"/>
      <c r="C6474" s="11"/>
      <c r="D6474" s="11"/>
      <c r="E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1"/>
      <c r="S6474" s="11"/>
    </row>
    <row r="6475" spans="1:19" x14ac:dyDescent="0.25">
      <c r="A6475" s="11"/>
      <c r="B6475" s="11"/>
      <c r="C6475" s="11"/>
      <c r="D6475" s="11"/>
      <c r="E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1"/>
      <c r="S6475" s="11"/>
    </row>
    <row r="6476" spans="1:19" x14ac:dyDescent="0.25">
      <c r="A6476" s="11"/>
      <c r="B6476" s="11"/>
      <c r="C6476" s="11"/>
      <c r="D6476" s="11"/>
      <c r="E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1"/>
      <c r="S6476" s="11"/>
    </row>
    <row r="6477" spans="1:19" x14ac:dyDescent="0.25">
      <c r="A6477" s="11"/>
      <c r="B6477" s="11"/>
      <c r="C6477" s="11"/>
      <c r="D6477" s="11"/>
      <c r="E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1"/>
      <c r="S6477" s="11"/>
    </row>
    <row r="6478" spans="1:19" x14ac:dyDescent="0.25">
      <c r="A6478" s="11"/>
      <c r="B6478" s="11"/>
      <c r="C6478" s="11"/>
      <c r="D6478" s="11"/>
      <c r="E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1"/>
      <c r="S6478" s="11"/>
    </row>
    <row r="6479" spans="1:19" x14ac:dyDescent="0.25">
      <c r="A6479" s="11"/>
      <c r="B6479" s="11"/>
      <c r="C6479" s="11"/>
      <c r="D6479" s="11"/>
      <c r="E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1"/>
      <c r="S6479" s="11"/>
    </row>
    <row r="6480" spans="1:19" x14ac:dyDescent="0.25">
      <c r="A6480" s="11"/>
      <c r="B6480" s="11"/>
      <c r="C6480" s="11"/>
      <c r="D6480" s="11"/>
      <c r="E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1"/>
      <c r="S6480" s="11"/>
    </row>
    <row r="6481" spans="1:19" x14ac:dyDescent="0.25">
      <c r="A6481" s="11"/>
      <c r="B6481" s="11"/>
      <c r="C6481" s="11"/>
      <c r="D6481" s="11"/>
      <c r="E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1"/>
      <c r="S6481" s="11"/>
    </row>
    <row r="6482" spans="1:19" x14ac:dyDescent="0.25">
      <c r="A6482" s="11"/>
      <c r="B6482" s="11"/>
      <c r="C6482" s="11"/>
      <c r="D6482" s="11"/>
      <c r="E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1"/>
      <c r="S6482" s="11"/>
    </row>
    <row r="6483" spans="1:19" x14ac:dyDescent="0.25">
      <c r="A6483" s="11"/>
      <c r="B6483" s="11"/>
      <c r="C6483" s="11"/>
      <c r="D6483" s="11"/>
      <c r="E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1"/>
      <c r="S6483" s="11"/>
    </row>
    <row r="6484" spans="1:19" x14ac:dyDescent="0.25">
      <c r="A6484" s="11"/>
      <c r="B6484" s="11"/>
      <c r="C6484" s="11"/>
      <c r="D6484" s="11"/>
      <c r="E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1"/>
      <c r="S6484" s="11"/>
    </row>
    <row r="6485" spans="1:19" x14ac:dyDescent="0.25">
      <c r="A6485" s="11"/>
      <c r="B6485" s="11"/>
      <c r="C6485" s="11"/>
      <c r="D6485" s="11"/>
      <c r="E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1"/>
      <c r="S6485" s="11"/>
    </row>
    <row r="6486" spans="1:19" x14ac:dyDescent="0.25">
      <c r="A6486" s="11"/>
      <c r="B6486" s="11"/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1"/>
      <c r="S6486" s="11"/>
    </row>
    <row r="6487" spans="1:19" x14ac:dyDescent="0.25">
      <c r="A6487" s="11"/>
      <c r="B6487" s="11"/>
      <c r="C6487" s="11"/>
      <c r="D6487" s="11"/>
      <c r="E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1"/>
      <c r="S6487" s="11"/>
    </row>
    <row r="6488" spans="1:19" x14ac:dyDescent="0.25">
      <c r="A6488" s="11"/>
      <c r="B6488" s="11"/>
      <c r="C6488" s="11"/>
      <c r="D6488" s="11"/>
      <c r="E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1"/>
      <c r="S6488" s="11"/>
    </row>
    <row r="6489" spans="1:19" x14ac:dyDescent="0.25">
      <c r="A6489" s="11"/>
      <c r="B6489" s="11"/>
      <c r="C6489" s="11"/>
      <c r="D6489" s="11"/>
      <c r="E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1"/>
      <c r="S6489" s="11"/>
    </row>
    <row r="6490" spans="1:19" x14ac:dyDescent="0.25">
      <c r="A6490" s="11"/>
      <c r="B6490" s="11"/>
      <c r="C6490" s="11"/>
      <c r="D6490" s="11"/>
      <c r="E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1"/>
      <c r="S6490" s="11"/>
    </row>
    <row r="6491" spans="1:19" x14ac:dyDescent="0.25">
      <c r="A6491" s="11"/>
      <c r="B6491" s="11"/>
      <c r="C6491" s="11"/>
      <c r="D6491" s="11"/>
      <c r="E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1"/>
      <c r="S6491" s="11"/>
    </row>
    <row r="6492" spans="1:19" x14ac:dyDescent="0.25">
      <c r="A6492" s="11"/>
      <c r="B6492" s="11"/>
      <c r="C6492" s="11"/>
      <c r="D6492" s="11"/>
      <c r="E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1"/>
      <c r="S6492" s="11"/>
    </row>
    <row r="6493" spans="1:19" x14ac:dyDescent="0.25">
      <c r="A6493" s="11"/>
      <c r="B6493" s="11"/>
      <c r="C6493" s="11"/>
      <c r="D6493" s="11"/>
      <c r="E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1"/>
      <c r="S6493" s="11"/>
    </row>
    <row r="6494" spans="1:19" x14ac:dyDescent="0.25">
      <c r="A6494" s="11"/>
      <c r="B6494" s="11"/>
      <c r="C6494" s="11"/>
      <c r="D6494" s="11"/>
      <c r="E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1"/>
      <c r="S6494" s="11"/>
    </row>
    <row r="6495" spans="1:19" x14ac:dyDescent="0.25">
      <c r="A6495" s="11"/>
      <c r="B6495" s="11"/>
      <c r="C6495" s="11"/>
      <c r="D6495" s="11"/>
      <c r="E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1"/>
      <c r="S6495" s="11"/>
    </row>
    <row r="6496" spans="1:19" x14ac:dyDescent="0.25">
      <c r="A6496" s="11"/>
      <c r="B6496" s="11"/>
      <c r="C6496" s="11"/>
      <c r="D6496" s="11"/>
      <c r="E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1"/>
      <c r="S6496" s="11"/>
    </row>
    <row r="6497" spans="1:19" x14ac:dyDescent="0.25">
      <c r="A6497" s="11"/>
      <c r="B6497" s="11"/>
      <c r="C6497" s="11"/>
      <c r="D6497" s="11"/>
      <c r="E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1"/>
      <c r="S6497" s="11"/>
    </row>
    <row r="6498" spans="1:19" x14ac:dyDescent="0.25">
      <c r="A6498" s="11"/>
      <c r="B6498" s="11"/>
      <c r="C6498" s="11"/>
      <c r="D6498" s="11"/>
      <c r="E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1"/>
      <c r="S6498" s="11"/>
    </row>
    <row r="6499" spans="1:19" x14ac:dyDescent="0.25">
      <c r="A6499" s="11"/>
      <c r="B6499" s="11"/>
      <c r="C6499" s="11"/>
      <c r="D6499" s="11"/>
      <c r="E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1"/>
      <c r="S6499" s="11"/>
    </row>
    <row r="6500" spans="1:19" x14ac:dyDescent="0.25">
      <c r="A6500" s="11"/>
      <c r="B6500" s="11"/>
      <c r="C6500" s="11"/>
      <c r="D6500" s="11"/>
      <c r="E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1"/>
      <c r="S6500" s="11"/>
    </row>
    <row r="6501" spans="1:19" x14ac:dyDescent="0.25">
      <c r="A6501" s="11"/>
      <c r="B6501" s="11"/>
      <c r="C6501" s="11"/>
      <c r="D6501" s="11"/>
      <c r="E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1"/>
      <c r="S6501" s="11"/>
    </row>
    <row r="6502" spans="1:19" x14ac:dyDescent="0.25">
      <c r="A6502" s="11"/>
      <c r="B6502" s="11"/>
      <c r="C6502" s="11"/>
      <c r="D6502" s="11"/>
      <c r="E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1"/>
      <c r="S6502" s="11"/>
    </row>
    <row r="6503" spans="1:19" x14ac:dyDescent="0.25">
      <c r="A6503" s="11"/>
      <c r="B6503" s="11"/>
      <c r="C6503" s="11"/>
      <c r="D6503" s="11"/>
      <c r="E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1"/>
      <c r="S6503" s="11"/>
    </row>
    <row r="6504" spans="1:19" x14ac:dyDescent="0.25">
      <c r="A6504" s="11"/>
      <c r="B6504" s="11"/>
      <c r="C6504" s="11"/>
      <c r="D6504" s="11"/>
      <c r="E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1"/>
      <c r="S6504" s="11"/>
    </row>
    <row r="6505" spans="1:19" x14ac:dyDescent="0.25">
      <c r="A6505" s="11"/>
      <c r="B6505" s="11"/>
      <c r="C6505" s="11"/>
      <c r="D6505" s="11"/>
      <c r="E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1"/>
      <c r="S6505" s="11"/>
    </row>
    <row r="6506" spans="1:19" x14ac:dyDescent="0.25">
      <c r="A6506" s="11"/>
      <c r="B6506" s="11"/>
      <c r="C6506" s="11"/>
      <c r="D6506" s="11"/>
      <c r="E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1"/>
      <c r="S6506" s="11"/>
    </row>
    <row r="6507" spans="1:19" x14ac:dyDescent="0.25">
      <c r="A6507" s="11"/>
      <c r="B6507" s="11"/>
      <c r="C6507" s="11"/>
      <c r="D6507" s="11"/>
      <c r="E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1"/>
      <c r="S6507" s="11"/>
    </row>
    <row r="6508" spans="1:19" x14ac:dyDescent="0.25">
      <c r="A6508" s="11"/>
      <c r="B6508" s="11"/>
      <c r="C6508" s="11"/>
      <c r="D6508" s="11"/>
      <c r="E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1"/>
      <c r="S6508" s="11"/>
    </row>
    <row r="6509" spans="1:19" x14ac:dyDescent="0.25">
      <c r="A6509" s="11"/>
      <c r="B6509" s="11"/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1"/>
      <c r="S6509" s="11"/>
    </row>
    <row r="6510" spans="1:19" x14ac:dyDescent="0.25">
      <c r="A6510" s="11"/>
      <c r="B6510" s="11"/>
      <c r="C6510" s="11"/>
      <c r="D6510" s="11"/>
      <c r="E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1"/>
      <c r="S6510" s="11"/>
    </row>
    <row r="6511" spans="1:19" x14ac:dyDescent="0.25">
      <c r="A6511" s="11"/>
      <c r="B6511" s="11"/>
      <c r="C6511" s="11"/>
      <c r="D6511" s="11"/>
      <c r="E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1"/>
      <c r="S6511" s="11"/>
    </row>
    <row r="6512" spans="1:19" x14ac:dyDescent="0.25">
      <c r="A6512" s="11"/>
      <c r="B6512" s="11"/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1"/>
      <c r="S6512" s="11"/>
    </row>
    <row r="6513" spans="1:19" x14ac:dyDescent="0.25">
      <c r="A6513" s="11"/>
      <c r="B6513" s="11"/>
      <c r="C6513" s="11"/>
      <c r="D6513" s="11"/>
      <c r="E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</row>
    <row r="6514" spans="1:19" x14ac:dyDescent="0.25">
      <c r="A6514" s="11"/>
      <c r="B6514" s="11"/>
      <c r="C6514" s="11"/>
      <c r="D6514" s="11"/>
      <c r="E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1"/>
      <c r="S6514" s="11"/>
    </row>
    <row r="6515" spans="1:19" x14ac:dyDescent="0.25">
      <c r="A6515" s="11"/>
      <c r="B6515" s="11"/>
      <c r="C6515" s="11"/>
      <c r="D6515" s="11"/>
      <c r="E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</row>
    <row r="6516" spans="1:19" x14ac:dyDescent="0.25">
      <c r="A6516" s="11"/>
      <c r="B6516" s="11"/>
      <c r="C6516" s="11"/>
      <c r="D6516" s="11"/>
      <c r="E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1"/>
      <c r="S6516" s="11"/>
    </row>
    <row r="6517" spans="1:19" x14ac:dyDescent="0.25">
      <c r="A6517" s="11"/>
      <c r="B6517" s="11"/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1"/>
      <c r="S6517" s="11"/>
    </row>
    <row r="6518" spans="1:19" x14ac:dyDescent="0.25">
      <c r="A6518" s="11"/>
      <c r="B6518" s="11"/>
      <c r="C6518" s="11"/>
      <c r="D6518" s="11"/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1"/>
      <c r="S6518" s="11"/>
    </row>
    <row r="6519" spans="1:19" x14ac:dyDescent="0.25">
      <c r="A6519" s="11"/>
      <c r="B6519" s="11"/>
      <c r="C6519" s="11"/>
      <c r="D6519" s="11"/>
      <c r="E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1"/>
      <c r="S6519" s="11"/>
    </row>
    <row r="6520" spans="1:19" x14ac:dyDescent="0.25">
      <c r="A6520" s="11"/>
      <c r="B6520" s="11"/>
      <c r="C6520" s="11"/>
      <c r="D6520" s="11"/>
      <c r="E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1"/>
      <c r="S6520" s="11"/>
    </row>
    <row r="6521" spans="1:19" x14ac:dyDescent="0.25">
      <c r="A6521" s="11"/>
      <c r="B6521" s="11"/>
      <c r="C6521" s="11"/>
      <c r="D6521" s="11"/>
      <c r="E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1"/>
      <c r="S6521" s="11"/>
    </row>
    <row r="6522" spans="1:19" x14ac:dyDescent="0.25">
      <c r="A6522" s="11"/>
      <c r="B6522" s="11"/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</row>
    <row r="6523" spans="1:19" x14ac:dyDescent="0.25">
      <c r="A6523" s="11"/>
      <c r="B6523" s="11"/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1"/>
      <c r="S6523" s="11"/>
    </row>
    <row r="6524" spans="1:19" x14ac:dyDescent="0.25">
      <c r="A6524" s="11"/>
      <c r="B6524" s="11"/>
      <c r="C6524" s="11"/>
      <c r="D6524" s="11"/>
      <c r="E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1"/>
      <c r="S6524" s="11"/>
    </row>
    <row r="6525" spans="1:19" x14ac:dyDescent="0.25">
      <c r="A6525" s="11"/>
      <c r="B6525" s="11"/>
      <c r="C6525" s="11"/>
      <c r="D6525" s="11"/>
      <c r="E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1"/>
      <c r="S6525" s="11"/>
    </row>
    <row r="6526" spans="1:19" x14ac:dyDescent="0.25">
      <c r="A6526" s="11"/>
      <c r="B6526" s="11"/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1"/>
      <c r="S6526" s="11"/>
    </row>
    <row r="6527" spans="1:19" x14ac:dyDescent="0.25">
      <c r="A6527" s="11"/>
      <c r="B6527" s="11"/>
      <c r="C6527" s="11"/>
      <c r="D6527" s="11"/>
      <c r="E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1"/>
      <c r="S6527" s="11"/>
    </row>
    <row r="6528" spans="1:19" x14ac:dyDescent="0.25">
      <c r="A6528" s="11"/>
      <c r="B6528" s="11"/>
      <c r="C6528" s="11"/>
      <c r="D6528" s="11"/>
      <c r="E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1"/>
      <c r="S6528" s="11"/>
    </row>
    <row r="6529" spans="1:19" x14ac:dyDescent="0.25">
      <c r="A6529" s="11"/>
      <c r="B6529" s="11"/>
      <c r="C6529" s="11"/>
      <c r="D6529" s="11"/>
      <c r="E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1"/>
      <c r="S6529" s="11"/>
    </row>
    <row r="6530" spans="1:19" x14ac:dyDescent="0.25">
      <c r="A6530" s="11"/>
      <c r="B6530" s="11"/>
      <c r="C6530" s="11"/>
      <c r="D6530" s="11"/>
      <c r="E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1"/>
      <c r="S6530" s="11"/>
    </row>
    <row r="6531" spans="1:19" x14ac:dyDescent="0.25">
      <c r="A6531" s="11"/>
      <c r="B6531" s="11"/>
      <c r="C6531" s="11"/>
      <c r="D6531" s="11"/>
      <c r="E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1"/>
      <c r="S6531" s="11"/>
    </row>
    <row r="6532" spans="1:19" x14ac:dyDescent="0.25">
      <c r="A6532" s="11"/>
      <c r="B6532" s="11"/>
      <c r="C6532" s="11"/>
      <c r="D6532" s="11"/>
      <c r="E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1"/>
      <c r="S6532" s="11"/>
    </row>
    <row r="6533" spans="1:19" x14ac:dyDescent="0.25">
      <c r="A6533" s="11"/>
      <c r="B6533" s="11"/>
      <c r="C6533" s="11"/>
      <c r="D6533" s="11"/>
      <c r="E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1"/>
      <c r="S6533" s="11"/>
    </row>
    <row r="6534" spans="1:19" x14ac:dyDescent="0.25">
      <c r="A6534" s="11"/>
      <c r="B6534" s="11"/>
      <c r="C6534" s="11"/>
      <c r="D6534" s="11"/>
      <c r="E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1"/>
      <c r="S6534" s="11"/>
    </row>
    <row r="6535" spans="1:19" x14ac:dyDescent="0.25">
      <c r="A6535" s="11"/>
      <c r="B6535" s="11"/>
      <c r="C6535" s="11"/>
      <c r="D6535" s="11"/>
      <c r="E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1"/>
      <c r="S6535" s="11"/>
    </row>
    <row r="6536" spans="1:19" x14ac:dyDescent="0.25">
      <c r="A6536" s="11"/>
      <c r="B6536" s="11"/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1"/>
      <c r="S6536" s="11"/>
    </row>
    <row r="6537" spans="1:19" x14ac:dyDescent="0.25">
      <c r="A6537" s="11"/>
      <c r="B6537" s="11"/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1"/>
      <c r="S6537" s="11"/>
    </row>
    <row r="6538" spans="1:19" x14ac:dyDescent="0.25">
      <c r="A6538" s="11"/>
      <c r="B6538" s="11"/>
      <c r="C6538" s="11"/>
      <c r="D6538" s="11"/>
      <c r="E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1"/>
      <c r="S6538" s="11"/>
    </row>
    <row r="6539" spans="1:19" x14ac:dyDescent="0.25">
      <c r="A6539" s="11"/>
      <c r="B6539" s="11"/>
      <c r="C6539" s="11"/>
      <c r="D6539" s="11"/>
      <c r="E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1"/>
      <c r="S6539" s="11"/>
    </row>
    <row r="6540" spans="1:19" x14ac:dyDescent="0.25">
      <c r="A6540" s="11"/>
      <c r="B6540" s="11"/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1"/>
      <c r="S6540" s="11"/>
    </row>
    <row r="6541" spans="1:19" x14ac:dyDescent="0.25">
      <c r="A6541" s="11"/>
      <c r="B6541" s="11"/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1"/>
      <c r="S6541" s="11"/>
    </row>
    <row r="6542" spans="1:19" x14ac:dyDescent="0.25">
      <c r="A6542" s="11"/>
      <c r="B6542" s="11"/>
      <c r="C6542" s="11"/>
      <c r="D6542" s="11"/>
      <c r="E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1"/>
      <c r="S6542" s="11"/>
    </row>
    <row r="6543" spans="1:19" x14ac:dyDescent="0.25">
      <c r="A6543" s="11"/>
      <c r="B6543" s="11"/>
      <c r="C6543" s="11"/>
      <c r="D6543" s="11"/>
      <c r="E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1"/>
      <c r="S6543" s="11"/>
    </row>
    <row r="6544" spans="1:19" x14ac:dyDescent="0.25">
      <c r="A6544" s="11"/>
      <c r="B6544" s="11"/>
      <c r="C6544" s="11"/>
      <c r="D6544" s="11"/>
      <c r="E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1"/>
      <c r="S6544" s="11"/>
    </row>
    <row r="6545" spans="1:19" x14ac:dyDescent="0.25">
      <c r="A6545" s="11"/>
      <c r="B6545" s="11"/>
      <c r="C6545" s="11"/>
      <c r="D6545" s="11"/>
      <c r="E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1"/>
      <c r="S6545" s="11"/>
    </row>
    <row r="6546" spans="1:19" x14ac:dyDescent="0.25">
      <c r="A6546" s="11"/>
      <c r="B6546" s="11"/>
      <c r="C6546" s="11"/>
      <c r="D6546" s="11"/>
      <c r="E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1"/>
      <c r="S6546" s="11"/>
    </row>
    <row r="6547" spans="1:19" x14ac:dyDescent="0.25">
      <c r="A6547" s="11"/>
      <c r="B6547" s="11"/>
      <c r="C6547" s="11"/>
      <c r="D6547" s="11"/>
      <c r="E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1"/>
      <c r="S6547" s="11"/>
    </row>
    <row r="6548" spans="1:19" x14ac:dyDescent="0.25">
      <c r="A6548" s="11"/>
      <c r="B6548" s="11"/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1"/>
      <c r="S6548" s="11"/>
    </row>
    <row r="6549" spans="1:19" x14ac:dyDescent="0.25">
      <c r="A6549" s="11"/>
      <c r="B6549" s="11"/>
      <c r="C6549" s="11"/>
      <c r="D6549" s="11"/>
      <c r="E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1"/>
      <c r="S6549" s="11"/>
    </row>
    <row r="6550" spans="1:19" x14ac:dyDescent="0.25">
      <c r="A6550" s="11"/>
      <c r="B6550" s="11"/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1"/>
      <c r="S6550" s="11"/>
    </row>
    <row r="6551" spans="1:19" x14ac:dyDescent="0.25">
      <c r="A6551" s="11"/>
      <c r="B6551" s="11"/>
      <c r="C6551" s="11"/>
      <c r="D6551" s="11"/>
      <c r="E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1"/>
      <c r="S6551" s="11"/>
    </row>
    <row r="6552" spans="1:19" x14ac:dyDescent="0.25">
      <c r="A6552" s="11"/>
      <c r="B6552" s="11"/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1"/>
      <c r="S6552" s="11"/>
    </row>
    <row r="6553" spans="1:19" x14ac:dyDescent="0.25">
      <c r="A6553" s="11"/>
      <c r="B6553" s="11"/>
      <c r="C6553" s="11"/>
      <c r="D6553" s="11"/>
      <c r="E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1"/>
      <c r="S6553" s="11"/>
    </row>
    <row r="6554" spans="1:19" x14ac:dyDescent="0.25">
      <c r="A6554" s="11"/>
      <c r="B6554" s="11"/>
      <c r="C6554" s="11"/>
      <c r="D6554" s="11"/>
      <c r="E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1"/>
      <c r="S6554" s="11"/>
    </row>
    <row r="6555" spans="1:19" x14ac:dyDescent="0.25">
      <c r="A6555" s="11"/>
      <c r="B6555" s="11"/>
      <c r="C6555" s="11"/>
      <c r="D6555" s="11"/>
      <c r="E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</row>
    <row r="6556" spans="1:19" x14ac:dyDescent="0.25">
      <c r="A6556" s="11"/>
      <c r="B6556" s="11"/>
      <c r="C6556" s="11"/>
      <c r="D6556" s="11"/>
      <c r="E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1"/>
      <c r="S6556" s="11"/>
    </row>
    <row r="6557" spans="1:19" x14ac:dyDescent="0.25">
      <c r="A6557" s="11"/>
      <c r="B6557" s="11"/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1"/>
      <c r="S6557" s="11"/>
    </row>
    <row r="6558" spans="1:19" x14ac:dyDescent="0.25">
      <c r="A6558" s="11"/>
      <c r="B6558" s="11"/>
      <c r="C6558" s="11"/>
      <c r="D6558" s="11"/>
      <c r="E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1"/>
      <c r="S6558" s="11"/>
    </row>
    <row r="6559" spans="1:19" x14ac:dyDescent="0.25">
      <c r="A6559" s="11"/>
      <c r="B6559" s="11"/>
      <c r="C6559" s="11"/>
      <c r="D6559" s="11"/>
      <c r="E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1"/>
      <c r="S6559" s="11"/>
    </row>
    <row r="6560" spans="1:19" x14ac:dyDescent="0.25">
      <c r="A6560" s="11"/>
      <c r="B6560" s="11"/>
      <c r="C6560" s="11"/>
      <c r="D6560" s="11"/>
      <c r="E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1"/>
      <c r="S6560" s="11"/>
    </row>
    <row r="6561" spans="1:19" x14ac:dyDescent="0.25">
      <c r="A6561" s="11"/>
      <c r="B6561" s="11"/>
      <c r="C6561" s="11"/>
      <c r="D6561" s="11"/>
      <c r="E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1"/>
      <c r="S6561" s="11"/>
    </row>
    <row r="6562" spans="1:19" x14ac:dyDescent="0.25">
      <c r="A6562" s="11"/>
      <c r="B6562" s="11"/>
      <c r="C6562" s="11"/>
      <c r="D6562" s="11"/>
      <c r="E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1"/>
      <c r="S6562" s="11"/>
    </row>
    <row r="6563" spans="1:19" x14ac:dyDescent="0.25">
      <c r="A6563" s="11"/>
      <c r="B6563" s="11"/>
      <c r="C6563" s="11"/>
      <c r="D6563" s="11"/>
      <c r="E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1"/>
      <c r="S6563" s="11"/>
    </row>
    <row r="6564" spans="1:19" x14ac:dyDescent="0.25">
      <c r="A6564" s="11"/>
      <c r="B6564" s="11"/>
      <c r="C6564" s="11"/>
      <c r="D6564" s="11"/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</row>
    <row r="6565" spans="1:19" x14ac:dyDescent="0.25">
      <c r="A6565" s="11"/>
      <c r="B6565" s="11"/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1"/>
      <c r="S6565" s="11"/>
    </row>
    <row r="6566" spans="1:19" x14ac:dyDescent="0.25">
      <c r="A6566" s="11"/>
      <c r="B6566" s="11"/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</row>
    <row r="6567" spans="1:19" x14ac:dyDescent="0.25">
      <c r="A6567" s="11"/>
      <c r="B6567" s="11"/>
      <c r="C6567" s="11"/>
      <c r="D6567" s="11"/>
      <c r="E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1"/>
      <c r="S6567" s="11"/>
    </row>
    <row r="6568" spans="1:19" x14ac:dyDescent="0.25">
      <c r="A6568" s="11"/>
      <c r="B6568" s="11"/>
      <c r="C6568" s="11"/>
      <c r="D6568" s="11"/>
      <c r="E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1"/>
      <c r="S6568" s="11"/>
    </row>
    <row r="6569" spans="1:19" x14ac:dyDescent="0.25">
      <c r="A6569" s="11"/>
      <c r="B6569" s="11"/>
      <c r="C6569" s="11"/>
      <c r="D6569" s="11"/>
      <c r="E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1"/>
      <c r="S6569" s="11"/>
    </row>
    <row r="6570" spans="1:19" x14ac:dyDescent="0.25">
      <c r="A6570" s="11"/>
      <c r="B6570" s="11"/>
      <c r="C6570" s="11"/>
      <c r="D6570" s="11"/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1"/>
      <c r="S6570" s="11"/>
    </row>
    <row r="6571" spans="1:19" x14ac:dyDescent="0.25">
      <c r="A6571" s="11"/>
      <c r="B6571" s="11"/>
      <c r="C6571" s="11"/>
      <c r="D6571" s="11"/>
      <c r="E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1"/>
      <c r="S6571" s="11"/>
    </row>
    <row r="6572" spans="1:19" x14ac:dyDescent="0.25">
      <c r="A6572" s="11"/>
      <c r="B6572" s="11"/>
      <c r="C6572" s="11"/>
      <c r="D6572" s="11"/>
      <c r="E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1"/>
      <c r="S6572" s="11"/>
    </row>
    <row r="6573" spans="1:19" x14ac:dyDescent="0.25">
      <c r="A6573" s="11"/>
      <c r="B6573" s="11"/>
      <c r="C6573" s="11"/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1"/>
      <c r="S6573" s="11"/>
    </row>
    <row r="6574" spans="1:19" x14ac:dyDescent="0.25">
      <c r="A6574" s="11"/>
      <c r="B6574" s="11"/>
      <c r="C6574" s="11"/>
      <c r="D6574" s="11"/>
      <c r="E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1"/>
      <c r="S6574" s="11"/>
    </row>
    <row r="6575" spans="1:19" x14ac:dyDescent="0.25">
      <c r="A6575" s="11"/>
      <c r="B6575" s="11"/>
      <c r="C6575" s="11"/>
      <c r="D6575" s="11"/>
      <c r="E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1"/>
      <c r="S6575" s="11"/>
    </row>
    <row r="6576" spans="1:19" x14ac:dyDescent="0.25">
      <c r="A6576" s="11"/>
      <c r="B6576" s="11"/>
      <c r="C6576" s="11"/>
      <c r="D6576" s="11"/>
      <c r="E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1"/>
      <c r="S6576" s="11"/>
    </row>
    <row r="6577" spans="1:19" x14ac:dyDescent="0.25">
      <c r="A6577" s="11"/>
      <c r="B6577" s="11"/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1"/>
      <c r="S6577" s="11"/>
    </row>
    <row r="6578" spans="1:19" x14ac:dyDescent="0.25">
      <c r="A6578" s="11"/>
      <c r="B6578" s="11"/>
      <c r="C6578" s="11"/>
      <c r="D6578" s="11"/>
      <c r="E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1"/>
      <c r="S6578" s="11"/>
    </row>
    <row r="6579" spans="1:19" x14ac:dyDescent="0.25">
      <c r="A6579" s="11"/>
      <c r="B6579" s="11"/>
      <c r="C6579" s="11"/>
      <c r="D6579" s="11"/>
      <c r="E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1"/>
      <c r="S6579" s="11"/>
    </row>
    <row r="6580" spans="1:19" x14ac:dyDescent="0.25">
      <c r="A6580" s="11"/>
      <c r="B6580" s="11"/>
      <c r="C6580" s="11"/>
      <c r="D6580" s="11"/>
      <c r="E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1"/>
      <c r="S6580" s="11"/>
    </row>
    <row r="6581" spans="1:19" x14ac:dyDescent="0.25">
      <c r="A6581" s="11"/>
      <c r="B6581" s="11"/>
      <c r="C6581" s="11"/>
      <c r="D6581" s="11"/>
      <c r="E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1"/>
      <c r="S6581" s="11"/>
    </row>
    <row r="6582" spans="1:19" x14ac:dyDescent="0.25">
      <c r="A6582" s="11"/>
      <c r="B6582" s="11"/>
      <c r="C6582" s="11"/>
      <c r="D6582" s="11"/>
      <c r="E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1"/>
      <c r="S6582" s="11"/>
    </row>
    <row r="6583" spans="1:19" x14ac:dyDescent="0.25">
      <c r="A6583" s="11"/>
      <c r="B6583" s="11"/>
      <c r="C6583" s="11"/>
      <c r="D6583" s="11"/>
      <c r="E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1"/>
      <c r="S6583" s="11"/>
    </row>
    <row r="6584" spans="1:19" x14ac:dyDescent="0.25">
      <c r="A6584" s="11"/>
      <c r="B6584" s="11"/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1"/>
      <c r="S6584" s="11"/>
    </row>
    <row r="6585" spans="1:19" x14ac:dyDescent="0.25">
      <c r="A6585" s="11"/>
      <c r="B6585" s="11"/>
      <c r="C6585" s="11"/>
      <c r="D6585" s="11"/>
      <c r="E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1"/>
      <c r="S6585" s="11"/>
    </row>
    <row r="6586" spans="1:19" x14ac:dyDescent="0.25">
      <c r="A6586" s="11"/>
      <c r="B6586" s="11"/>
      <c r="C6586" s="11"/>
      <c r="D6586" s="11"/>
      <c r="E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1"/>
      <c r="S6586" s="11"/>
    </row>
    <row r="6587" spans="1:19" x14ac:dyDescent="0.25">
      <c r="A6587" s="11"/>
      <c r="B6587" s="11"/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1"/>
      <c r="S6587" s="11"/>
    </row>
    <row r="6588" spans="1:19" x14ac:dyDescent="0.25">
      <c r="A6588" s="11"/>
      <c r="B6588" s="11"/>
      <c r="C6588" s="11"/>
      <c r="D6588" s="11"/>
      <c r="E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1"/>
      <c r="S6588" s="11"/>
    </row>
    <row r="6589" spans="1:19" x14ac:dyDescent="0.25">
      <c r="A6589" s="11"/>
      <c r="B6589" s="11"/>
      <c r="C6589" s="11"/>
      <c r="D6589" s="11"/>
      <c r="E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1"/>
      <c r="S6589" s="11"/>
    </row>
    <row r="6590" spans="1:19" x14ac:dyDescent="0.25">
      <c r="A6590" s="11"/>
      <c r="B6590" s="11"/>
      <c r="C6590" s="11"/>
      <c r="D6590" s="11"/>
      <c r="E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1"/>
      <c r="S6590" s="11"/>
    </row>
    <row r="6591" spans="1:19" x14ac:dyDescent="0.25">
      <c r="A6591" s="11"/>
      <c r="B6591" s="11"/>
      <c r="C6591" s="11"/>
      <c r="D6591" s="11"/>
      <c r="E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1"/>
      <c r="S6591" s="11"/>
    </row>
    <row r="6592" spans="1:19" x14ac:dyDescent="0.25">
      <c r="A6592" s="11"/>
      <c r="B6592" s="11"/>
      <c r="C6592" s="11"/>
      <c r="D6592" s="11"/>
      <c r="E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1"/>
      <c r="S6592" s="11"/>
    </row>
    <row r="6593" spans="1:19" x14ac:dyDescent="0.25">
      <c r="A6593" s="11"/>
      <c r="B6593" s="11"/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1"/>
      <c r="S6593" s="11"/>
    </row>
    <row r="6594" spans="1:19" x14ac:dyDescent="0.25">
      <c r="A6594" s="11"/>
      <c r="B6594" s="11"/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1"/>
      <c r="S6594" s="11"/>
    </row>
    <row r="6595" spans="1:19" x14ac:dyDescent="0.25">
      <c r="A6595" s="11"/>
      <c r="B6595" s="11"/>
      <c r="C6595" s="11"/>
      <c r="D6595" s="11"/>
      <c r="E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1"/>
      <c r="S6595" s="11"/>
    </row>
    <row r="6596" spans="1:19" x14ac:dyDescent="0.25">
      <c r="A6596" s="11"/>
      <c r="B6596" s="11"/>
      <c r="C6596" s="11"/>
      <c r="D6596" s="11"/>
      <c r="E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1"/>
      <c r="S6596" s="11"/>
    </row>
    <row r="6597" spans="1:19" x14ac:dyDescent="0.25">
      <c r="A6597" s="11"/>
      <c r="B6597" s="11"/>
      <c r="C6597" s="11"/>
      <c r="D6597" s="11"/>
      <c r="E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1"/>
      <c r="S6597" s="11"/>
    </row>
    <row r="6598" spans="1:19" x14ac:dyDescent="0.25">
      <c r="A6598" s="11"/>
      <c r="B6598" s="11"/>
      <c r="C6598" s="11"/>
      <c r="D6598" s="11"/>
      <c r="E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1"/>
      <c r="S6598" s="11"/>
    </row>
    <row r="6599" spans="1:19" x14ac:dyDescent="0.25">
      <c r="A6599" s="11"/>
      <c r="B6599" s="11"/>
      <c r="C6599" s="11"/>
      <c r="D6599" s="11"/>
      <c r="E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</row>
    <row r="6600" spans="1:19" x14ac:dyDescent="0.25">
      <c r="A6600" s="11"/>
      <c r="B6600" s="11"/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1"/>
      <c r="S6600" s="11"/>
    </row>
    <row r="6601" spans="1:19" x14ac:dyDescent="0.25">
      <c r="A6601" s="11"/>
      <c r="B6601" s="11"/>
      <c r="C6601" s="11"/>
      <c r="D6601" s="11"/>
      <c r="E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</row>
    <row r="6602" spans="1:19" x14ac:dyDescent="0.25">
      <c r="A6602" s="11"/>
      <c r="B6602" s="11"/>
      <c r="C6602" s="11"/>
      <c r="D6602" s="11"/>
      <c r="E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1"/>
      <c r="S6602" s="11"/>
    </row>
    <row r="6603" spans="1:19" x14ac:dyDescent="0.25">
      <c r="A6603" s="11"/>
      <c r="B6603" s="11"/>
      <c r="C6603" s="11"/>
      <c r="D6603" s="11"/>
      <c r="E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1"/>
      <c r="S6603" s="11"/>
    </row>
    <row r="6604" spans="1:19" x14ac:dyDescent="0.25">
      <c r="A6604" s="11"/>
      <c r="B6604" s="11"/>
      <c r="C6604" s="11"/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1"/>
      <c r="S6604" s="11"/>
    </row>
    <row r="6605" spans="1:19" x14ac:dyDescent="0.25">
      <c r="A6605" s="11"/>
      <c r="B6605" s="11"/>
      <c r="C6605" s="11"/>
      <c r="D6605" s="11"/>
      <c r="E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1"/>
      <c r="S6605" s="11"/>
    </row>
    <row r="6606" spans="1:19" x14ac:dyDescent="0.25">
      <c r="A6606" s="11"/>
      <c r="B6606" s="11"/>
      <c r="C6606" s="11"/>
      <c r="D6606" s="11"/>
      <c r="E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1"/>
      <c r="S6606" s="11"/>
    </row>
    <row r="6607" spans="1:19" x14ac:dyDescent="0.25">
      <c r="A6607" s="11"/>
      <c r="B6607" s="11"/>
      <c r="C6607" s="11"/>
      <c r="D6607" s="11"/>
      <c r="E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1"/>
      <c r="S6607" s="11"/>
    </row>
    <row r="6608" spans="1:19" x14ac:dyDescent="0.25">
      <c r="A6608" s="11"/>
      <c r="B6608" s="11"/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1"/>
      <c r="S6608" s="11"/>
    </row>
    <row r="6609" spans="1:19" x14ac:dyDescent="0.25">
      <c r="A6609" s="11"/>
      <c r="B6609" s="11"/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1"/>
      <c r="S6609" s="11"/>
    </row>
    <row r="6610" spans="1:19" x14ac:dyDescent="0.25">
      <c r="A6610" s="11"/>
      <c r="B6610" s="11"/>
      <c r="C6610" s="11"/>
      <c r="D6610" s="11"/>
      <c r="E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1"/>
      <c r="S6610" s="11"/>
    </row>
    <row r="6611" spans="1:19" x14ac:dyDescent="0.25">
      <c r="A6611" s="11"/>
      <c r="B6611" s="11"/>
      <c r="C6611" s="11"/>
      <c r="D6611" s="11"/>
      <c r="E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1"/>
      <c r="S6611" s="11"/>
    </row>
    <row r="6612" spans="1:19" x14ac:dyDescent="0.25">
      <c r="A6612" s="11"/>
      <c r="B6612" s="11"/>
      <c r="C6612" s="11"/>
      <c r="D6612" s="11"/>
      <c r="E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1"/>
      <c r="S6612" s="11"/>
    </row>
    <row r="6613" spans="1:19" x14ac:dyDescent="0.25">
      <c r="A6613" s="11"/>
      <c r="B6613" s="11"/>
      <c r="C6613" s="11"/>
      <c r="D6613" s="11"/>
      <c r="E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1"/>
      <c r="S6613" s="11"/>
    </row>
    <row r="6614" spans="1:19" x14ac:dyDescent="0.25">
      <c r="A6614" s="11"/>
      <c r="B6614" s="11"/>
      <c r="C6614" s="11"/>
      <c r="D6614" s="11"/>
      <c r="E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1"/>
      <c r="S6614" s="11"/>
    </row>
    <row r="6615" spans="1:19" x14ac:dyDescent="0.25">
      <c r="A6615" s="11"/>
      <c r="B6615" s="11"/>
      <c r="C6615" s="11"/>
      <c r="D6615" s="11"/>
      <c r="E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1"/>
      <c r="S6615" s="11"/>
    </row>
    <row r="6616" spans="1:19" x14ac:dyDescent="0.25">
      <c r="A6616" s="11"/>
      <c r="B6616" s="11"/>
      <c r="C6616" s="11"/>
      <c r="D6616" s="11"/>
      <c r="E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1"/>
      <c r="S6616" s="11"/>
    </row>
    <row r="6617" spans="1:19" x14ac:dyDescent="0.25">
      <c r="A6617" s="11"/>
      <c r="B6617" s="11"/>
      <c r="C6617" s="11"/>
      <c r="D6617" s="11"/>
      <c r="E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1"/>
      <c r="S6617" s="11"/>
    </row>
    <row r="6618" spans="1:19" x14ac:dyDescent="0.25">
      <c r="A6618" s="11"/>
      <c r="B6618" s="11"/>
      <c r="C6618" s="11"/>
      <c r="D6618" s="11"/>
      <c r="E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1"/>
      <c r="S6618" s="11"/>
    </row>
    <row r="6619" spans="1:19" x14ac:dyDescent="0.25">
      <c r="A6619" s="11"/>
      <c r="B6619" s="11"/>
      <c r="C6619" s="11"/>
      <c r="D6619" s="11"/>
      <c r="E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1"/>
      <c r="S6619" s="11"/>
    </row>
    <row r="6620" spans="1:19" x14ac:dyDescent="0.25">
      <c r="A6620" s="11"/>
      <c r="B6620" s="11"/>
      <c r="C6620" s="11"/>
      <c r="D6620" s="11"/>
      <c r="E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1"/>
      <c r="S6620" s="11"/>
    </row>
    <row r="6621" spans="1:19" x14ac:dyDescent="0.25">
      <c r="A6621" s="11"/>
      <c r="B6621" s="11"/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1"/>
      <c r="S6621" s="11"/>
    </row>
    <row r="6622" spans="1:19" x14ac:dyDescent="0.25">
      <c r="A6622" s="11"/>
      <c r="B6622" s="11"/>
      <c r="C6622" s="11"/>
      <c r="D6622" s="11"/>
      <c r="E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1"/>
      <c r="S6622" s="11"/>
    </row>
    <row r="6623" spans="1:19" x14ac:dyDescent="0.25">
      <c r="A6623" s="11"/>
      <c r="B6623" s="11"/>
      <c r="C6623" s="11"/>
      <c r="D6623" s="11"/>
      <c r="E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1"/>
      <c r="S6623" s="11"/>
    </row>
    <row r="6624" spans="1:19" x14ac:dyDescent="0.25">
      <c r="A6624" s="11"/>
      <c r="B6624" s="11"/>
      <c r="C6624" s="11"/>
      <c r="D6624" s="11"/>
      <c r="E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1"/>
      <c r="S6624" s="11"/>
    </row>
    <row r="6625" spans="1:19" x14ac:dyDescent="0.25">
      <c r="A6625" s="11"/>
      <c r="B6625" s="11"/>
      <c r="C6625" s="11"/>
      <c r="D6625" s="11"/>
      <c r="E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1"/>
      <c r="S6625" s="11"/>
    </row>
    <row r="6626" spans="1:19" x14ac:dyDescent="0.25">
      <c r="A6626" s="11"/>
      <c r="B6626" s="11"/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1"/>
      <c r="S6626" s="11"/>
    </row>
    <row r="6627" spans="1:19" x14ac:dyDescent="0.25">
      <c r="A6627" s="11"/>
      <c r="B6627" s="11"/>
      <c r="C6627" s="11"/>
      <c r="D6627" s="11"/>
      <c r="E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1"/>
      <c r="S6627" s="11"/>
    </row>
    <row r="6628" spans="1:19" x14ac:dyDescent="0.25">
      <c r="A6628" s="11"/>
      <c r="B6628" s="11"/>
      <c r="C6628" s="11"/>
      <c r="D6628" s="11"/>
      <c r="E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1"/>
      <c r="S6628" s="11"/>
    </row>
    <row r="6629" spans="1:19" x14ac:dyDescent="0.25">
      <c r="A6629" s="11"/>
      <c r="B6629" s="11"/>
      <c r="C6629" s="11"/>
      <c r="D6629" s="11"/>
      <c r="E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1"/>
      <c r="S6629" s="11"/>
    </row>
    <row r="6630" spans="1:19" x14ac:dyDescent="0.25">
      <c r="A6630" s="11"/>
      <c r="B6630" s="11"/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1"/>
      <c r="S6630" s="11"/>
    </row>
    <row r="6631" spans="1:19" x14ac:dyDescent="0.25">
      <c r="A6631" s="11"/>
      <c r="B6631" s="11"/>
      <c r="C6631" s="11"/>
      <c r="D6631" s="11"/>
      <c r="E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1"/>
      <c r="S6631" s="11"/>
    </row>
    <row r="6632" spans="1:19" x14ac:dyDescent="0.25">
      <c r="A6632" s="11"/>
      <c r="B6632" s="11"/>
      <c r="C6632" s="11"/>
      <c r="D6632" s="11"/>
      <c r="E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1"/>
      <c r="S6632" s="11"/>
    </row>
    <row r="6633" spans="1:19" x14ac:dyDescent="0.25">
      <c r="A6633" s="11"/>
      <c r="B6633" s="11"/>
      <c r="C6633" s="11"/>
      <c r="D6633" s="11"/>
      <c r="E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1"/>
      <c r="S6633" s="11"/>
    </row>
    <row r="6634" spans="1:19" x14ac:dyDescent="0.25">
      <c r="A6634" s="11"/>
      <c r="B6634" s="11"/>
      <c r="C6634" s="11"/>
      <c r="D6634" s="11"/>
      <c r="E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1"/>
      <c r="S6634" s="11"/>
    </row>
    <row r="6635" spans="1:19" x14ac:dyDescent="0.25">
      <c r="A6635" s="11"/>
      <c r="B6635" s="11"/>
      <c r="C6635" s="11"/>
      <c r="D6635" s="11"/>
      <c r="E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1"/>
      <c r="S6635" s="11"/>
    </row>
    <row r="6636" spans="1:19" x14ac:dyDescent="0.25">
      <c r="A6636" s="11"/>
      <c r="B6636" s="11"/>
      <c r="C6636" s="11"/>
      <c r="D6636" s="11"/>
      <c r="E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1"/>
      <c r="S6636" s="11"/>
    </row>
    <row r="6637" spans="1:19" x14ac:dyDescent="0.25">
      <c r="A6637" s="11"/>
      <c r="B6637" s="11"/>
      <c r="C6637" s="11"/>
      <c r="D6637" s="11"/>
      <c r="E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1"/>
      <c r="S6637" s="11"/>
    </row>
    <row r="6638" spans="1:19" x14ac:dyDescent="0.25">
      <c r="A6638" s="11"/>
      <c r="B6638" s="11"/>
      <c r="C6638" s="11"/>
      <c r="D6638" s="11"/>
      <c r="E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1"/>
      <c r="S6638" s="11"/>
    </row>
    <row r="6639" spans="1:19" x14ac:dyDescent="0.25">
      <c r="A6639" s="11"/>
      <c r="B6639" s="11"/>
      <c r="C6639" s="11"/>
      <c r="D6639" s="11"/>
      <c r="E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1"/>
      <c r="S6639" s="11"/>
    </row>
    <row r="6640" spans="1:19" x14ac:dyDescent="0.25">
      <c r="A6640" s="11"/>
      <c r="B6640" s="11"/>
      <c r="C6640" s="11"/>
      <c r="D6640" s="11"/>
      <c r="E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1"/>
      <c r="S6640" s="11"/>
    </row>
    <row r="6641" spans="1:19" x14ac:dyDescent="0.25">
      <c r="A6641" s="11"/>
      <c r="B6641" s="11"/>
      <c r="C6641" s="11"/>
      <c r="D6641" s="11"/>
      <c r="E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1"/>
      <c r="S6641" s="11"/>
    </row>
    <row r="6642" spans="1:19" x14ac:dyDescent="0.25">
      <c r="A6642" s="11"/>
      <c r="B6642" s="11"/>
      <c r="C6642" s="11"/>
      <c r="D6642" s="11"/>
      <c r="E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1"/>
      <c r="S6642" s="11"/>
    </row>
    <row r="6643" spans="1:19" x14ac:dyDescent="0.25">
      <c r="A6643" s="11"/>
      <c r="B6643" s="11"/>
      <c r="C6643" s="11"/>
      <c r="D6643" s="11"/>
      <c r="E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1"/>
      <c r="S6643" s="11"/>
    </row>
    <row r="6644" spans="1:19" x14ac:dyDescent="0.25">
      <c r="A6644" s="11"/>
      <c r="B6644" s="11"/>
      <c r="C6644" s="11"/>
      <c r="D6644" s="11"/>
      <c r="E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1"/>
      <c r="S6644" s="11"/>
    </row>
    <row r="6645" spans="1:19" x14ac:dyDescent="0.25">
      <c r="A6645" s="11"/>
      <c r="B6645" s="11"/>
      <c r="C6645" s="11"/>
      <c r="D6645" s="11"/>
      <c r="E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</row>
    <row r="6646" spans="1:19" x14ac:dyDescent="0.25">
      <c r="A6646" s="11"/>
      <c r="B6646" s="11"/>
      <c r="C6646" s="11"/>
      <c r="D6646" s="11"/>
      <c r="E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1"/>
      <c r="S6646" s="11"/>
    </row>
    <row r="6647" spans="1:19" x14ac:dyDescent="0.25">
      <c r="A6647" s="11"/>
      <c r="B6647" s="11"/>
      <c r="C6647" s="11"/>
      <c r="D6647" s="11"/>
      <c r="E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1"/>
      <c r="S6647" s="11"/>
    </row>
    <row r="6648" spans="1:19" x14ac:dyDescent="0.25">
      <c r="A6648" s="11"/>
      <c r="B6648" s="11"/>
      <c r="C6648" s="11"/>
      <c r="D6648" s="11"/>
      <c r="E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1"/>
      <c r="S6648" s="11"/>
    </row>
    <row r="6649" spans="1:19" x14ac:dyDescent="0.25">
      <c r="A6649" s="11"/>
      <c r="B6649" s="11"/>
      <c r="C6649" s="11"/>
      <c r="D6649" s="11"/>
      <c r="E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1"/>
      <c r="S6649" s="11"/>
    </row>
    <row r="6650" spans="1:19" x14ac:dyDescent="0.25">
      <c r="A6650" s="11"/>
      <c r="B6650" s="11"/>
      <c r="C6650" s="11"/>
      <c r="D6650" s="11"/>
      <c r="E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1"/>
      <c r="S6650" s="11"/>
    </row>
    <row r="6651" spans="1:19" x14ac:dyDescent="0.25">
      <c r="A6651" s="11"/>
      <c r="B6651" s="11"/>
      <c r="C6651" s="11"/>
      <c r="D6651" s="11"/>
      <c r="E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1"/>
      <c r="S6651" s="11"/>
    </row>
    <row r="6652" spans="1:19" x14ac:dyDescent="0.25">
      <c r="A6652" s="11"/>
      <c r="B6652" s="11"/>
      <c r="C6652" s="11"/>
      <c r="D6652" s="11"/>
      <c r="E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1"/>
      <c r="S6652" s="11"/>
    </row>
    <row r="6653" spans="1:19" x14ac:dyDescent="0.25">
      <c r="A6653" s="11"/>
      <c r="B6653" s="11"/>
      <c r="C6653" s="11"/>
      <c r="D6653" s="11"/>
      <c r="E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1"/>
      <c r="S6653" s="11"/>
    </row>
    <row r="6654" spans="1:19" x14ac:dyDescent="0.25">
      <c r="A6654" s="11"/>
      <c r="B6654" s="11"/>
      <c r="C6654" s="11"/>
      <c r="D6654" s="11"/>
      <c r="E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1"/>
      <c r="S6654" s="11"/>
    </row>
    <row r="6655" spans="1:19" x14ac:dyDescent="0.25">
      <c r="A6655" s="11"/>
      <c r="B6655" s="11"/>
      <c r="C6655" s="11"/>
      <c r="D6655" s="11"/>
      <c r="E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1"/>
      <c r="S6655" s="11"/>
    </row>
    <row r="6656" spans="1:19" x14ac:dyDescent="0.25">
      <c r="A6656" s="11"/>
      <c r="B6656" s="11"/>
      <c r="C6656" s="11"/>
      <c r="D6656" s="11"/>
      <c r="E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1"/>
      <c r="S6656" s="11"/>
    </row>
    <row r="6657" spans="1:19" x14ac:dyDescent="0.25">
      <c r="A6657" s="11"/>
      <c r="B6657" s="11"/>
      <c r="C6657" s="11"/>
      <c r="D6657" s="11"/>
      <c r="E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1"/>
      <c r="S6657" s="11"/>
    </row>
    <row r="6658" spans="1:19" x14ac:dyDescent="0.25">
      <c r="A6658" s="11"/>
      <c r="B6658" s="11"/>
      <c r="C6658" s="11"/>
      <c r="D6658" s="11"/>
      <c r="E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1"/>
      <c r="S6658" s="11"/>
    </row>
    <row r="6659" spans="1:19" x14ac:dyDescent="0.25">
      <c r="A6659" s="11"/>
      <c r="B6659" s="11"/>
      <c r="C6659" s="11"/>
      <c r="D6659" s="11"/>
      <c r="E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1"/>
      <c r="S6659" s="11"/>
    </row>
    <row r="6660" spans="1:19" x14ac:dyDescent="0.25">
      <c r="A6660" s="11"/>
      <c r="B6660" s="11"/>
      <c r="C6660" s="11"/>
      <c r="D6660" s="11"/>
      <c r="E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1"/>
      <c r="S6660" s="11"/>
    </row>
    <row r="6661" spans="1:19" x14ac:dyDescent="0.25">
      <c r="A6661" s="11"/>
      <c r="B6661" s="11"/>
      <c r="C6661" s="11"/>
      <c r="D6661" s="11"/>
      <c r="E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1"/>
      <c r="S6661" s="11"/>
    </row>
    <row r="6662" spans="1:19" x14ac:dyDescent="0.25">
      <c r="A6662" s="11"/>
      <c r="B6662" s="11"/>
      <c r="C6662" s="11"/>
      <c r="D6662" s="11"/>
      <c r="E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1"/>
      <c r="S6662" s="11"/>
    </row>
    <row r="6663" spans="1:19" x14ac:dyDescent="0.25">
      <c r="A6663" s="11"/>
      <c r="B6663" s="11"/>
      <c r="C6663" s="11"/>
      <c r="D6663" s="11"/>
      <c r="E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</row>
    <row r="6664" spans="1:19" x14ac:dyDescent="0.25">
      <c r="A6664" s="11"/>
      <c r="B6664" s="11"/>
      <c r="C6664" s="11"/>
      <c r="D6664" s="11"/>
      <c r="E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1"/>
      <c r="S6664" s="11"/>
    </row>
    <row r="6665" spans="1:19" x14ac:dyDescent="0.25">
      <c r="A6665" s="11"/>
      <c r="B6665" s="11"/>
      <c r="C6665" s="11"/>
      <c r="D6665" s="11"/>
      <c r="E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1"/>
      <c r="S6665" s="11"/>
    </row>
    <row r="6666" spans="1:19" x14ac:dyDescent="0.25">
      <c r="A6666" s="11"/>
      <c r="B6666" s="11"/>
      <c r="C6666" s="11"/>
      <c r="D6666" s="11"/>
      <c r="E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1"/>
      <c r="S6666" s="11"/>
    </row>
    <row r="6667" spans="1:19" x14ac:dyDescent="0.25">
      <c r="A6667" s="11"/>
      <c r="B6667" s="11"/>
      <c r="C6667" s="11"/>
      <c r="D6667" s="11"/>
      <c r="E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</row>
    <row r="6668" spans="1:19" x14ac:dyDescent="0.25">
      <c r="A6668" s="11"/>
      <c r="B6668" s="11"/>
      <c r="C6668" s="11"/>
      <c r="D6668" s="11"/>
      <c r="E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1"/>
      <c r="S6668" s="11"/>
    </row>
    <row r="6669" spans="1:19" x14ac:dyDescent="0.25">
      <c r="A6669" s="11"/>
      <c r="B6669" s="11"/>
      <c r="C6669" s="11"/>
      <c r="D6669" s="11"/>
      <c r="E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1"/>
      <c r="S6669" s="11"/>
    </row>
    <row r="6670" spans="1:19" x14ac:dyDescent="0.25">
      <c r="A6670" s="11"/>
      <c r="B6670" s="11"/>
      <c r="C6670" s="11"/>
      <c r="D6670" s="11"/>
      <c r="E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1"/>
      <c r="S6670" s="11"/>
    </row>
    <row r="6671" spans="1:19" x14ac:dyDescent="0.25">
      <c r="A6671" s="11"/>
      <c r="B6671" s="11"/>
      <c r="C6671" s="11"/>
      <c r="D6671" s="11"/>
      <c r="E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1"/>
      <c r="S6671" s="11"/>
    </row>
    <row r="6672" spans="1:19" x14ac:dyDescent="0.25">
      <c r="A6672" s="11"/>
      <c r="B6672" s="11"/>
      <c r="C6672" s="11"/>
      <c r="D6672" s="11"/>
      <c r="E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1"/>
      <c r="S6672" s="11"/>
    </row>
    <row r="6673" spans="1:19" x14ac:dyDescent="0.25">
      <c r="A6673" s="11"/>
      <c r="B6673" s="11"/>
      <c r="C6673" s="11"/>
      <c r="D6673" s="11"/>
      <c r="E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1"/>
      <c r="S6673" s="11"/>
    </row>
    <row r="6674" spans="1:19" x14ac:dyDescent="0.25">
      <c r="A6674" s="11"/>
      <c r="B6674" s="11"/>
      <c r="C6674" s="11"/>
      <c r="D6674" s="11"/>
      <c r="E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1"/>
      <c r="S6674" s="11"/>
    </row>
    <row r="6675" spans="1:19" x14ac:dyDescent="0.25">
      <c r="A6675" s="11"/>
      <c r="B6675" s="11"/>
      <c r="C6675" s="11"/>
      <c r="D6675" s="11"/>
      <c r="E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1"/>
      <c r="S6675" s="11"/>
    </row>
    <row r="6676" spans="1:19" x14ac:dyDescent="0.25">
      <c r="A6676" s="11"/>
      <c r="B6676" s="11"/>
      <c r="C6676" s="11"/>
      <c r="D6676" s="11"/>
      <c r="E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1"/>
      <c r="S6676" s="11"/>
    </row>
    <row r="6677" spans="1:19" x14ac:dyDescent="0.25">
      <c r="A6677" s="11"/>
      <c r="B6677" s="11"/>
      <c r="C6677" s="11"/>
      <c r="D6677" s="11"/>
      <c r="E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1"/>
      <c r="S6677" s="11"/>
    </row>
    <row r="6678" spans="1:19" x14ac:dyDescent="0.25">
      <c r="A6678" s="11"/>
      <c r="B6678" s="11"/>
      <c r="C6678" s="11"/>
      <c r="D6678" s="11"/>
      <c r="E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1"/>
      <c r="S6678" s="11"/>
    </row>
    <row r="6679" spans="1:19" x14ac:dyDescent="0.25">
      <c r="A6679" s="11"/>
      <c r="B6679" s="11"/>
      <c r="C6679" s="11"/>
      <c r="D6679" s="11"/>
      <c r="E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1"/>
      <c r="S6679" s="11"/>
    </row>
    <row r="6680" spans="1:19" x14ac:dyDescent="0.25">
      <c r="A6680" s="11"/>
      <c r="B6680" s="11"/>
      <c r="C6680" s="11"/>
      <c r="D6680" s="11"/>
      <c r="E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1"/>
      <c r="S6680" s="11"/>
    </row>
    <row r="6681" spans="1:19" x14ac:dyDescent="0.25">
      <c r="A6681" s="11"/>
      <c r="B6681" s="11"/>
      <c r="C6681" s="11"/>
      <c r="D6681" s="11"/>
      <c r="E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1"/>
      <c r="S6681" s="11"/>
    </row>
    <row r="6682" spans="1:19" x14ac:dyDescent="0.25">
      <c r="A6682" s="11"/>
      <c r="B6682" s="11"/>
      <c r="C6682" s="11"/>
      <c r="D6682" s="11"/>
      <c r="E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1"/>
      <c r="S6682" s="11"/>
    </row>
    <row r="6683" spans="1:19" x14ac:dyDescent="0.25">
      <c r="A6683" s="11"/>
      <c r="B6683" s="11"/>
      <c r="C6683" s="11"/>
      <c r="D6683" s="11"/>
      <c r="E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1"/>
      <c r="S6683" s="11"/>
    </row>
    <row r="6684" spans="1:19" x14ac:dyDescent="0.25">
      <c r="A6684" s="11"/>
      <c r="B6684" s="11"/>
      <c r="C6684" s="11"/>
      <c r="D6684" s="11"/>
      <c r="E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1"/>
      <c r="S6684" s="11"/>
    </row>
    <row r="6685" spans="1:19" x14ac:dyDescent="0.25">
      <c r="A6685" s="11"/>
      <c r="B6685" s="11"/>
      <c r="C6685" s="11"/>
      <c r="D6685" s="11"/>
      <c r="E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1"/>
      <c r="S6685" s="11"/>
    </row>
    <row r="6686" spans="1:19" x14ac:dyDescent="0.25">
      <c r="A6686" s="11"/>
      <c r="B6686" s="11"/>
      <c r="C6686" s="11"/>
      <c r="D6686" s="11"/>
      <c r="E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</row>
    <row r="6687" spans="1:19" x14ac:dyDescent="0.25">
      <c r="A6687" s="11"/>
      <c r="B6687" s="11"/>
      <c r="C6687" s="11"/>
      <c r="D6687" s="11"/>
      <c r="E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1"/>
    </row>
    <row r="6688" spans="1:19" x14ac:dyDescent="0.25">
      <c r="A6688" s="11"/>
      <c r="B6688" s="11"/>
      <c r="C6688" s="11"/>
      <c r="D6688" s="11"/>
      <c r="E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1"/>
      <c r="S6688" s="11"/>
    </row>
    <row r="6689" spans="1:19" x14ac:dyDescent="0.25">
      <c r="A6689" s="11"/>
      <c r="B6689" s="11"/>
      <c r="C6689" s="11"/>
      <c r="D6689" s="11"/>
      <c r="E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1"/>
      <c r="S6689" s="11"/>
    </row>
    <row r="6690" spans="1:19" x14ac:dyDescent="0.25">
      <c r="A6690" s="11"/>
      <c r="B6690" s="11"/>
      <c r="C6690" s="11"/>
      <c r="D6690" s="11"/>
      <c r="E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1"/>
      <c r="S6690" s="11"/>
    </row>
    <row r="6691" spans="1:19" x14ac:dyDescent="0.25">
      <c r="A6691" s="11"/>
      <c r="B6691" s="11"/>
      <c r="C6691" s="11"/>
      <c r="D6691" s="11"/>
      <c r="E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1"/>
      <c r="S6691" s="11"/>
    </row>
    <row r="6692" spans="1:19" x14ac:dyDescent="0.25">
      <c r="A6692" s="11"/>
      <c r="B6692" s="11"/>
      <c r="C6692" s="11"/>
      <c r="D6692" s="11"/>
      <c r="E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1"/>
      <c r="S6692" s="11"/>
    </row>
    <row r="6693" spans="1:19" x14ac:dyDescent="0.25">
      <c r="A6693" s="11"/>
      <c r="B6693" s="11"/>
      <c r="C6693" s="11"/>
      <c r="D6693" s="11"/>
      <c r="E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1"/>
      <c r="S6693" s="11"/>
    </row>
    <row r="6694" spans="1:19" x14ac:dyDescent="0.25">
      <c r="A6694" s="11"/>
      <c r="B6694" s="11"/>
      <c r="C6694" s="11"/>
      <c r="D6694" s="11"/>
      <c r="E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1"/>
      <c r="S6694" s="11"/>
    </row>
    <row r="6695" spans="1:19" x14ac:dyDescent="0.25">
      <c r="A6695" s="11"/>
      <c r="B6695" s="11"/>
      <c r="C6695" s="11"/>
      <c r="D6695" s="11"/>
      <c r="E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1"/>
      <c r="S6695" s="11"/>
    </row>
    <row r="6696" spans="1:19" x14ac:dyDescent="0.25">
      <c r="A6696" s="11"/>
      <c r="B6696" s="11"/>
      <c r="C6696" s="11"/>
      <c r="D6696" s="11"/>
      <c r="E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1"/>
      <c r="S6696" s="11"/>
    </row>
    <row r="6697" spans="1:19" x14ac:dyDescent="0.25">
      <c r="A6697" s="11"/>
      <c r="B6697" s="11"/>
      <c r="C6697" s="11"/>
      <c r="D6697" s="11"/>
      <c r="E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1"/>
      <c r="S6697" s="11"/>
    </row>
    <row r="6698" spans="1:19" x14ac:dyDescent="0.25">
      <c r="A6698" s="11"/>
      <c r="B6698" s="11"/>
      <c r="C6698" s="11"/>
      <c r="D6698" s="11"/>
      <c r="E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1"/>
      <c r="S6698" s="11"/>
    </row>
    <row r="6699" spans="1:19" x14ac:dyDescent="0.25">
      <c r="A6699" s="11"/>
      <c r="B6699" s="11"/>
      <c r="C6699" s="11"/>
      <c r="D6699" s="11"/>
      <c r="E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1"/>
      <c r="S6699" s="11"/>
    </row>
    <row r="6700" spans="1:19" x14ac:dyDescent="0.25">
      <c r="A6700" s="11"/>
      <c r="B6700" s="11"/>
      <c r="C6700" s="11"/>
      <c r="D6700" s="11"/>
      <c r="E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1"/>
      <c r="S6700" s="11"/>
    </row>
    <row r="6701" spans="1:19" x14ac:dyDescent="0.25">
      <c r="A6701" s="11"/>
      <c r="B6701" s="11"/>
      <c r="C6701" s="11"/>
      <c r="D6701" s="11"/>
      <c r="E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1"/>
      <c r="S6701" s="11"/>
    </row>
    <row r="6702" spans="1:19" x14ac:dyDescent="0.25">
      <c r="A6702" s="11"/>
      <c r="B6702" s="11"/>
      <c r="C6702" s="11"/>
      <c r="D6702" s="11"/>
      <c r="E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1"/>
      <c r="S6702" s="11"/>
    </row>
    <row r="6703" spans="1:19" x14ac:dyDescent="0.25">
      <c r="A6703" s="11"/>
      <c r="B6703" s="11"/>
      <c r="C6703" s="11"/>
      <c r="D6703" s="11"/>
      <c r="E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1"/>
      <c r="S6703" s="11"/>
    </row>
    <row r="6704" spans="1:19" x14ac:dyDescent="0.25">
      <c r="A6704" s="11"/>
      <c r="B6704" s="11"/>
      <c r="C6704" s="11"/>
      <c r="D6704" s="11"/>
      <c r="E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1"/>
      <c r="S6704" s="11"/>
    </row>
    <row r="6705" spans="1:19" x14ac:dyDescent="0.25">
      <c r="A6705" s="11"/>
      <c r="B6705" s="11"/>
      <c r="C6705" s="11"/>
      <c r="D6705" s="11"/>
      <c r="E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1"/>
      <c r="S6705" s="11"/>
    </row>
    <row r="6706" spans="1:19" x14ac:dyDescent="0.25">
      <c r="A6706" s="11"/>
      <c r="B6706" s="11"/>
      <c r="C6706" s="11"/>
      <c r="D6706" s="11"/>
      <c r="E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1"/>
      <c r="S6706" s="11"/>
    </row>
    <row r="6707" spans="1:19" x14ac:dyDescent="0.25">
      <c r="A6707" s="11"/>
      <c r="B6707" s="11"/>
      <c r="C6707" s="11"/>
      <c r="D6707" s="11"/>
      <c r="E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1"/>
      <c r="S6707" s="11"/>
    </row>
    <row r="6708" spans="1:19" x14ac:dyDescent="0.25">
      <c r="A6708" s="11"/>
      <c r="B6708" s="11"/>
      <c r="C6708" s="11"/>
      <c r="D6708" s="11"/>
      <c r="E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</row>
    <row r="6709" spans="1:19" x14ac:dyDescent="0.25">
      <c r="A6709" s="11"/>
      <c r="B6709" s="11"/>
      <c r="C6709" s="11"/>
      <c r="D6709" s="11"/>
      <c r="E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1"/>
      <c r="S6709" s="11"/>
    </row>
    <row r="6710" spans="1:19" x14ac:dyDescent="0.25">
      <c r="A6710" s="11"/>
      <c r="B6710" s="11"/>
      <c r="C6710" s="11"/>
      <c r="D6710" s="11"/>
      <c r="E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</row>
    <row r="6711" spans="1:19" x14ac:dyDescent="0.25">
      <c r="A6711" s="11"/>
      <c r="B6711" s="11"/>
      <c r="C6711" s="11"/>
      <c r="D6711" s="11"/>
      <c r="E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1"/>
      <c r="S6711" s="11"/>
    </row>
    <row r="6712" spans="1:19" x14ac:dyDescent="0.25">
      <c r="A6712" s="11"/>
      <c r="B6712" s="11"/>
      <c r="C6712" s="11"/>
      <c r="D6712" s="11"/>
      <c r="E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1"/>
      <c r="S6712" s="11"/>
    </row>
    <row r="6713" spans="1:19" x14ac:dyDescent="0.25">
      <c r="A6713" s="11"/>
      <c r="B6713" s="11"/>
      <c r="C6713" s="11"/>
      <c r="D6713" s="11"/>
      <c r="E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1"/>
      <c r="S6713" s="11"/>
    </row>
    <row r="6714" spans="1:19" x14ac:dyDescent="0.25">
      <c r="A6714" s="11"/>
      <c r="B6714" s="11"/>
      <c r="C6714" s="11"/>
      <c r="D6714" s="11"/>
      <c r="E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1"/>
      <c r="S6714" s="11"/>
    </row>
    <row r="6715" spans="1:19" x14ac:dyDescent="0.25">
      <c r="A6715" s="11"/>
      <c r="B6715" s="11"/>
      <c r="C6715" s="11"/>
      <c r="D6715" s="11"/>
      <c r="E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1"/>
      <c r="S6715" s="11"/>
    </row>
    <row r="6716" spans="1:19" x14ac:dyDescent="0.25">
      <c r="A6716" s="11"/>
      <c r="B6716" s="11"/>
      <c r="C6716" s="11"/>
      <c r="D6716" s="11"/>
      <c r="E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1"/>
      <c r="S6716" s="11"/>
    </row>
    <row r="6717" spans="1:19" x14ac:dyDescent="0.25">
      <c r="A6717" s="11"/>
      <c r="B6717" s="11"/>
      <c r="C6717" s="11"/>
      <c r="D6717" s="11"/>
      <c r="E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1"/>
      <c r="S6717" s="11"/>
    </row>
    <row r="6718" spans="1:19" x14ac:dyDescent="0.25">
      <c r="A6718" s="11"/>
      <c r="B6718" s="11"/>
      <c r="C6718" s="11"/>
      <c r="D6718" s="11"/>
      <c r="E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1"/>
      <c r="S6718" s="11"/>
    </row>
    <row r="6719" spans="1:19" x14ac:dyDescent="0.25">
      <c r="A6719" s="11"/>
      <c r="B6719" s="11"/>
      <c r="C6719" s="11"/>
      <c r="D6719" s="11"/>
      <c r="E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1"/>
      <c r="S6719" s="11"/>
    </row>
    <row r="6720" spans="1:19" x14ac:dyDescent="0.25">
      <c r="A6720" s="11"/>
      <c r="B6720" s="11"/>
      <c r="C6720" s="11"/>
      <c r="D6720" s="11"/>
      <c r="E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1"/>
      <c r="S6720" s="11"/>
    </row>
    <row r="6721" spans="1:19" x14ac:dyDescent="0.25">
      <c r="A6721" s="11"/>
      <c r="B6721" s="11"/>
      <c r="C6721" s="11"/>
      <c r="D6721" s="11"/>
      <c r="E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1"/>
      <c r="S6721" s="11"/>
    </row>
    <row r="6722" spans="1:19" x14ac:dyDescent="0.25">
      <c r="A6722" s="11"/>
      <c r="B6722" s="11"/>
      <c r="C6722" s="11"/>
      <c r="D6722" s="11"/>
      <c r="E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1"/>
      <c r="S6722" s="11"/>
    </row>
    <row r="6723" spans="1:19" x14ac:dyDescent="0.25">
      <c r="A6723" s="11"/>
      <c r="B6723" s="11"/>
      <c r="C6723" s="11"/>
      <c r="D6723" s="11"/>
      <c r="E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1"/>
      <c r="S6723" s="11"/>
    </row>
    <row r="6724" spans="1:19" x14ac:dyDescent="0.25">
      <c r="A6724" s="11"/>
      <c r="B6724" s="11"/>
      <c r="C6724" s="11"/>
      <c r="D6724" s="11"/>
      <c r="E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1"/>
      <c r="S6724" s="11"/>
    </row>
    <row r="6725" spans="1:19" x14ac:dyDescent="0.25">
      <c r="A6725" s="11"/>
      <c r="B6725" s="11"/>
      <c r="C6725" s="11"/>
      <c r="D6725" s="11"/>
      <c r="E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1"/>
      <c r="S6725" s="11"/>
    </row>
    <row r="6726" spans="1:19" x14ac:dyDescent="0.25">
      <c r="A6726" s="11"/>
      <c r="B6726" s="11"/>
      <c r="C6726" s="11"/>
      <c r="D6726" s="11"/>
      <c r="E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1"/>
      <c r="S6726" s="11"/>
    </row>
    <row r="6727" spans="1:19" x14ac:dyDescent="0.25">
      <c r="A6727" s="11"/>
      <c r="B6727" s="11"/>
      <c r="C6727" s="11"/>
      <c r="D6727" s="11"/>
      <c r="E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1"/>
      <c r="S6727" s="11"/>
    </row>
    <row r="6728" spans="1:19" x14ac:dyDescent="0.25">
      <c r="A6728" s="11"/>
      <c r="B6728" s="11"/>
      <c r="C6728" s="11"/>
      <c r="D6728" s="11"/>
      <c r="E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1"/>
      <c r="S6728" s="11"/>
    </row>
    <row r="6729" spans="1:19" x14ac:dyDescent="0.25">
      <c r="A6729" s="11"/>
      <c r="B6729" s="11"/>
      <c r="C6729" s="11"/>
      <c r="D6729" s="11"/>
      <c r="E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1"/>
      <c r="S6729" s="11"/>
    </row>
    <row r="6730" spans="1:19" x14ac:dyDescent="0.25">
      <c r="A6730" s="11"/>
      <c r="B6730" s="11"/>
      <c r="C6730" s="11"/>
      <c r="D6730" s="11"/>
      <c r="E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1"/>
      <c r="S6730" s="11"/>
    </row>
    <row r="6731" spans="1:19" x14ac:dyDescent="0.25">
      <c r="A6731" s="11"/>
      <c r="B6731" s="11"/>
      <c r="C6731" s="11"/>
      <c r="D6731" s="11"/>
      <c r="E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1"/>
      <c r="S6731" s="11"/>
    </row>
    <row r="6732" spans="1:19" x14ac:dyDescent="0.25">
      <c r="A6732" s="11"/>
      <c r="B6732" s="11"/>
      <c r="C6732" s="11"/>
      <c r="D6732" s="11"/>
      <c r="E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1"/>
      <c r="S6732" s="11"/>
    </row>
    <row r="6733" spans="1:19" x14ac:dyDescent="0.25">
      <c r="A6733" s="11"/>
      <c r="B6733" s="11"/>
      <c r="C6733" s="11"/>
      <c r="D6733" s="11"/>
      <c r="E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1"/>
      <c r="S6733" s="11"/>
    </row>
    <row r="6734" spans="1:19" x14ac:dyDescent="0.25">
      <c r="A6734" s="11"/>
      <c r="B6734" s="11"/>
      <c r="C6734" s="11"/>
      <c r="D6734" s="11"/>
      <c r="E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1"/>
      <c r="S6734" s="11"/>
    </row>
    <row r="6735" spans="1:19" x14ac:dyDescent="0.25">
      <c r="A6735" s="11"/>
      <c r="B6735" s="11"/>
      <c r="C6735" s="11"/>
      <c r="D6735" s="11"/>
      <c r="E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1"/>
      <c r="S6735" s="11"/>
    </row>
    <row r="6736" spans="1:19" x14ac:dyDescent="0.25">
      <c r="A6736" s="11"/>
      <c r="B6736" s="11"/>
      <c r="C6736" s="11"/>
      <c r="D6736" s="11"/>
      <c r="E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1"/>
      <c r="S6736" s="11"/>
    </row>
    <row r="6737" spans="1:19" x14ac:dyDescent="0.25">
      <c r="A6737" s="11"/>
      <c r="B6737" s="11"/>
      <c r="C6737" s="11"/>
      <c r="D6737" s="11"/>
      <c r="E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1"/>
      <c r="S6737" s="11"/>
    </row>
    <row r="6738" spans="1:19" x14ac:dyDescent="0.25">
      <c r="A6738" s="11"/>
      <c r="B6738" s="11"/>
      <c r="C6738" s="11"/>
      <c r="D6738" s="11"/>
      <c r="E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1"/>
      <c r="S6738" s="11"/>
    </row>
    <row r="6739" spans="1:19" x14ac:dyDescent="0.25">
      <c r="A6739" s="11"/>
      <c r="B6739" s="11"/>
      <c r="C6739" s="11"/>
      <c r="D6739" s="11"/>
      <c r="E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1"/>
      <c r="S6739" s="11"/>
    </row>
    <row r="6740" spans="1:19" x14ac:dyDescent="0.25">
      <c r="A6740" s="11"/>
      <c r="B6740" s="11"/>
      <c r="C6740" s="11"/>
      <c r="D6740" s="11"/>
      <c r="E6740" s="11"/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  <c r="R6740" s="11"/>
      <c r="S6740" s="11"/>
    </row>
    <row r="6741" spans="1:19" x14ac:dyDescent="0.25">
      <c r="A6741" s="11"/>
      <c r="B6741" s="11"/>
      <c r="C6741" s="11"/>
      <c r="D6741" s="11"/>
      <c r="E6741" s="11"/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  <c r="R6741" s="11"/>
      <c r="S6741" s="11"/>
    </row>
    <row r="6742" spans="1:19" x14ac:dyDescent="0.25">
      <c r="A6742" s="11"/>
      <c r="B6742" s="11"/>
      <c r="C6742" s="11"/>
      <c r="D6742" s="11"/>
      <c r="E6742" s="11"/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  <c r="R6742" s="11"/>
      <c r="S6742" s="11"/>
    </row>
    <row r="6743" spans="1:19" x14ac:dyDescent="0.25">
      <c r="A6743" s="11"/>
      <c r="B6743" s="11"/>
      <c r="C6743" s="11"/>
      <c r="D6743" s="11"/>
      <c r="E6743" s="11"/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  <c r="R6743" s="11"/>
      <c r="S6743" s="11"/>
    </row>
    <row r="6744" spans="1:19" x14ac:dyDescent="0.25">
      <c r="A6744" s="11"/>
      <c r="B6744" s="11"/>
      <c r="C6744" s="11"/>
      <c r="D6744" s="11"/>
      <c r="E6744" s="11"/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  <c r="R6744" s="11"/>
      <c r="S6744" s="11"/>
    </row>
    <row r="6745" spans="1:19" x14ac:dyDescent="0.25">
      <c r="A6745" s="11"/>
      <c r="B6745" s="11"/>
      <c r="C6745" s="11"/>
      <c r="D6745" s="11"/>
      <c r="E6745" s="11"/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  <c r="R6745" s="11"/>
      <c r="S6745" s="11"/>
    </row>
    <row r="6746" spans="1:19" x14ac:dyDescent="0.25">
      <c r="A6746" s="11"/>
      <c r="B6746" s="11"/>
      <c r="C6746" s="11"/>
      <c r="D6746" s="11"/>
      <c r="E6746" s="11"/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  <c r="R6746" s="11"/>
      <c r="S6746" s="11"/>
    </row>
    <row r="6747" spans="1:19" x14ac:dyDescent="0.25">
      <c r="A6747" s="11"/>
      <c r="B6747" s="11"/>
      <c r="C6747" s="11"/>
      <c r="D6747" s="11"/>
      <c r="E6747" s="11"/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  <c r="R6747" s="11"/>
      <c r="S6747" s="11"/>
    </row>
    <row r="6748" spans="1:19" x14ac:dyDescent="0.25">
      <c r="A6748" s="11"/>
      <c r="B6748" s="11"/>
      <c r="C6748" s="11"/>
      <c r="D6748" s="11"/>
      <c r="E6748" s="11"/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  <c r="R6748" s="11"/>
      <c r="S6748" s="11"/>
    </row>
    <row r="6749" spans="1:19" x14ac:dyDescent="0.25">
      <c r="A6749" s="11"/>
      <c r="B6749" s="11"/>
      <c r="C6749" s="11"/>
      <c r="D6749" s="11"/>
      <c r="E6749" s="11"/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  <c r="R6749" s="11"/>
      <c r="S6749" s="11"/>
    </row>
    <row r="6750" spans="1:19" x14ac:dyDescent="0.25">
      <c r="A6750" s="11"/>
      <c r="B6750" s="11"/>
      <c r="C6750" s="11"/>
      <c r="D6750" s="11"/>
      <c r="E6750" s="11"/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  <c r="R6750" s="11"/>
      <c r="S6750" s="11"/>
    </row>
    <row r="6751" spans="1:19" x14ac:dyDescent="0.25">
      <c r="A6751" s="11"/>
      <c r="B6751" s="11"/>
      <c r="C6751" s="11"/>
      <c r="D6751" s="11"/>
      <c r="E6751" s="11"/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  <c r="R6751" s="11"/>
      <c r="S6751" s="11"/>
    </row>
    <row r="6752" spans="1:19" x14ac:dyDescent="0.25">
      <c r="A6752" s="11"/>
      <c r="B6752" s="11"/>
      <c r="C6752" s="11"/>
      <c r="D6752" s="11"/>
      <c r="E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1"/>
      <c r="S6752" s="11"/>
    </row>
    <row r="6753" spans="1:19" x14ac:dyDescent="0.25">
      <c r="A6753" s="11"/>
      <c r="B6753" s="11"/>
      <c r="C6753" s="11"/>
      <c r="D6753" s="11"/>
      <c r="E6753" s="11"/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  <c r="R6753" s="11"/>
      <c r="S6753" s="11"/>
    </row>
    <row r="6754" spans="1:19" x14ac:dyDescent="0.25">
      <c r="A6754" s="11"/>
      <c r="B6754" s="11"/>
      <c r="C6754" s="11"/>
      <c r="D6754" s="11"/>
      <c r="E6754" s="11"/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  <c r="R6754" s="11"/>
      <c r="S6754" s="11"/>
    </row>
    <row r="6755" spans="1:19" x14ac:dyDescent="0.25">
      <c r="A6755" s="11"/>
      <c r="B6755" s="11"/>
      <c r="C6755" s="11"/>
      <c r="D6755" s="11"/>
      <c r="E6755" s="11"/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  <c r="R6755" s="11"/>
      <c r="S6755" s="11"/>
    </row>
    <row r="6756" spans="1:19" x14ac:dyDescent="0.25">
      <c r="A6756" s="11"/>
      <c r="B6756" s="11"/>
      <c r="C6756" s="11"/>
      <c r="D6756" s="11"/>
      <c r="E6756" s="11"/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  <c r="R6756" s="11"/>
      <c r="S6756" s="11"/>
    </row>
    <row r="6757" spans="1:19" x14ac:dyDescent="0.25">
      <c r="A6757" s="11"/>
      <c r="B6757" s="11"/>
      <c r="C6757" s="11"/>
      <c r="D6757" s="11"/>
      <c r="E6757" s="11"/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  <c r="R6757" s="11"/>
      <c r="S6757" s="11"/>
    </row>
    <row r="6758" spans="1:19" x14ac:dyDescent="0.25">
      <c r="A6758" s="11"/>
      <c r="B6758" s="11"/>
      <c r="C6758" s="11"/>
      <c r="D6758" s="11"/>
      <c r="E6758" s="11"/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  <c r="R6758" s="11"/>
      <c r="S6758" s="11"/>
    </row>
    <row r="6759" spans="1:19" x14ac:dyDescent="0.25">
      <c r="A6759" s="11"/>
      <c r="B6759" s="11"/>
      <c r="C6759" s="11"/>
      <c r="D6759" s="11"/>
      <c r="E6759" s="11"/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  <c r="R6759" s="11"/>
      <c r="S6759" s="11"/>
    </row>
    <row r="6760" spans="1:19" x14ac:dyDescent="0.25">
      <c r="A6760" s="11"/>
      <c r="B6760" s="11"/>
      <c r="C6760" s="11"/>
      <c r="D6760" s="11"/>
      <c r="E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1"/>
      <c r="S6760" s="11"/>
    </row>
    <row r="6761" spans="1:19" x14ac:dyDescent="0.25">
      <c r="A6761" s="11"/>
      <c r="B6761" s="11"/>
      <c r="C6761" s="11"/>
      <c r="D6761" s="11"/>
      <c r="E6761" s="11"/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  <c r="R6761" s="11"/>
      <c r="S6761" s="11"/>
    </row>
    <row r="6762" spans="1:19" x14ac:dyDescent="0.25">
      <c r="A6762" s="11"/>
      <c r="B6762" s="11"/>
      <c r="C6762" s="11"/>
      <c r="D6762" s="11"/>
      <c r="E6762" s="11"/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  <c r="R6762" s="11"/>
      <c r="S6762" s="11"/>
    </row>
    <row r="6763" spans="1:19" x14ac:dyDescent="0.25">
      <c r="A6763" s="11"/>
      <c r="B6763" s="11"/>
      <c r="C6763" s="11"/>
      <c r="D6763" s="11"/>
      <c r="E6763" s="11"/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  <c r="R6763" s="11"/>
      <c r="S6763" s="11"/>
    </row>
    <row r="6764" spans="1:19" x14ac:dyDescent="0.25">
      <c r="A6764" s="11"/>
      <c r="B6764" s="11"/>
      <c r="C6764" s="11"/>
      <c r="D6764" s="11"/>
      <c r="E6764" s="11"/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  <c r="R6764" s="11"/>
      <c r="S6764" s="11"/>
    </row>
    <row r="6765" spans="1:19" x14ac:dyDescent="0.25">
      <c r="A6765" s="11"/>
      <c r="B6765" s="11"/>
      <c r="C6765" s="11"/>
      <c r="D6765" s="11"/>
      <c r="E6765" s="11"/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  <c r="R6765" s="11"/>
      <c r="S6765" s="11"/>
    </row>
    <row r="6766" spans="1:19" x14ac:dyDescent="0.25">
      <c r="A6766" s="11"/>
      <c r="B6766" s="11"/>
      <c r="C6766" s="11"/>
      <c r="D6766" s="11"/>
      <c r="E6766" s="11"/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  <c r="R6766" s="11"/>
      <c r="S6766" s="11"/>
    </row>
    <row r="6767" spans="1:19" x14ac:dyDescent="0.25">
      <c r="A6767" s="11"/>
      <c r="B6767" s="11"/>
      <c r="C6767" s="11"/>
      <c r="D6767" s="11"/>
      <c r="E6767" s="11"/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  <c r="R6767" s="11"/>
      <c r="S6767" s="11"/>
    </row>
    <row r="6768" spans="1:19" x14ac:dyDescent="0.25">
      <c r="A6768" s="11"/>
      <c r="B6768" s="11"/>
      <c r="C6768" s="11"/>
      <c r="D6768" s="11"/>
      <c r="E6768" s="11"/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  <c r="R6768" s="11"/>
      <c r="S6768" s="11"/>
    </row>
    <row r="6769" spans="1:19" x14ac:dyDescent="0.25">
      <c r="A6769" s="11"/>
      <c r="B6769" s="11"/>
      <c r="C6769" s="11"/>
      <c r="D6769" s="11"/>
      <c r="E6769" s="11"/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  <c r="R6769" s="11"/>
      <c r="S6769" s="11"/>
    </row>
    <row r="6770" spans="1:19" x14ac:dyDescent="0.25">
      <c r="A6770" s="11"/>
      <c r="B6770" s="11"/>
      <c r="C6770" s="11"/>
      <c r="D6770" s="11"/>
      <c r="E6770" s="11"/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  <c r="R6770" s="11"/>
      <c r="S6770" s="11"/>
    </row>
    <row r="6771" spans="1:19" x14ac:dyDescent="0.25">
      <c r="A6771" s="11"/>
      <c r="B6771" s="11"/>
      <c r="C6771" s="11"/>
      <c r="D6771" s="11"/>
      <c r="E6771" s="11"/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  <c r="R6771" s="11"/>
      <c r="S6771" s="11"/>
    </row>
    <row r="6772" spans="1:19" x14ac:dyDescent="0.25">
      <c r="A6772" s="11"/>
      <c r="B6772" s="11"/>
      <c r="C6772" s="11"/>
      <c r="D6772" s="11"/>
      <c r="E6772" s="11"/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  <c r="R6772" s="11"/>
      <c r="S6772" s="11"/>
    </row>
    <row r="6773" spans="1:19" x14ac:dyDescent="0.25">
      <c r="A6773" s="11"/>
      <c r="B6773" s="11"/>
      <c r="C6773" s="11"/>
      <c r="D6773" s="11"/>
      <c r="E6773" s="11"/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  <c r="R6773" s="11"/>
      <c r="S6773" s="11"/>
    </row>
    <row r="6774" spans="1:19" x14ac:dyDescent="0.25">
      <c r="A6774" s="11"/>
      <c r="B6774" s="11"/>
      <c r="C6774" s="11"/>
      <c r="D6774" s="11"/>
      <c r="E6774" s="11"/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  <c r="R6774" s="11"/>
      <c r="S6774" s="11"/>
    </row>
    <row r="6775" spans="1:19" x14ac:dyDescent="0.25">
      <c r="A6775" s="11"/>
      <c r="B6775" s="11"/>
      <c r="C6775" s="11"/>
      <c r="D6775" s="11"/>
      <c r="E6775" s="11"/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  <c r="R6775" s="11"/>
      <c r="S6775" s="11"/>
    </row>
    <row r="6776" spans="1:19" x14ac:dyDescent="0.25">
      <c r="A6776" s="11"/>
      <c r="B6776" s="11"/>
      <c r="C6776" s="11"/>
      <c r="D6776" s="11"/>
      <c r="E6776" s="11"/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  <c r="R6776" s="11"/>
      <c r="S6776" s="11"/>
    </row>
    <row r="6777" spans="1:19" x14ac:dyDescent="0.25">
      <c r="A6777" s="11"/>
      <c r="B6777" s="11"/>
      <c r="C6777" s="11"/>
      <c r="D6777" s="11"/>
      <c r="E6777" s="11"/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  <c r="R6777" s="11"/>
      <c r="S6777" s="11"/>
    </row>
    <row r="6778" spans="1:19" x14ac:dyDescent="0.25">
      <c r="A6778" s="11"/>
      <c r="B6778" s="11"/>
      <c r="C6778" s="11"/>
      <c r="D6778" s="11"/>
      <c r="E6778" s="11"/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  <c r="R6778" s="11"/>
      <c r="S6778" s="11"/>
    </row>
    <row r="6779" spans="1:19" x14ac:dyDescent="0.25">
      <c r="A6779" s="11"/>
      <c r="B6779" s="11"/>
      <c r="C6779" s="11"/>
      <c r="D6779" s="11"/>
      <c r="E6779" s="11"/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  <c r="R6779" s="11"/>
      <c r="S6779" s="11"/>
    </row>
    <row r="6780" spans="1:19" x14ac:dyDescent="0.25">
      <c r="A6780" s="11"/>
      <c r="B6780" s="11"/>
      <c r="C6780" s="11"/>
      <c r="D6780" s="11"/>
      <c r="E6780" s="11"/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  <c r="R6780" s="11"/>
      <c r="S6780" s="11"/>
    </row>
    <row r="6781" spans="1:19" x14ac:dyDescent="0.25">
      <c r="A6781" s="11"/>
      <c r="B6781" s="11"/>
      <c r="C6781" s="11"/>
      <c r="D6781" s="11"/>
      <c r="E6781" s="11"/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  <c r="R6781" s="11"/>
      <c r="S6781" s="11"/>
    </row>
    <row r="6782" spans="1:19" x14ac:dyDescent="0.25">
      <c r="A6782" s="11"/>
      <c r="B6782" s="11"/>
      <c r="C6782" s="11"/>
      <c r="D6782" s="11"/>
      <c r="E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1"/>
      <c r="S6782" s="11"/>
    </row>
    <row r="6783" spans="1:19" x14ac:dyDescent="0.25">
      <c r="A6783" s="11"/>
      <c r="B6783" s="11"/>
      <c r="C6783" s="11"/>
      <c r="D6783" s="11"/>
      <c r="E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  <c r="R6783" s="11"/>
      <c r="S6783" s="11"/>
    </row>
    <row r="6784" spans="1:19" x14ac:dyDescent="0.25">
      <c r="A6784" s="11"/>
      <c r="B6784" s="11"/>
      <c r="C6784" s="11"/>
      <c r="D6784" s="11"/>
      <c r="E6784" s="11"/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  <c r="R6784" s="11"/>
      <c r="S6784" s="11"/>
    </row>
    <row r="6785" spans="1:19" x14ac:dyDescent="0.25">
      <c r="A6785" s="11"/>
      <c r="B6785" s="11"/>
      <c r="C6785" s="11"/>
      <c r="D6785" s="11"/>
      <c r="E6785" s="11"/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  <c r="R6785" s="11"/>
      <c r="S6785" s="11"/>
    </row>
    <row r="6786" spans="1:19" x14ac:dyDescent="0.25">
      <c r="A6786" s="11"/>
      <c r="B6786" s="11"/>
      <c r="C6786" s="11"/>
      <c r="D6786" s="11"/>
      <c r="E6786" s="11"/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  <c r="R6786" s="11"/>
      <c r="S6786" s="11"/>
    </row>
    <row r="6787" spans="1:19" x14ac:dyDescent="0.25">
      <c r="A6787" s="11"/>
      <c r="B6787" s="11"/>
      <c r="C6787" s="11"/>
      <c r="D6787" s="11"/>
      <c r="E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1"/>
      <c r="S6787" s="11"/>
    </row>
    <row r="6788" spans="1:19" x14ac:dyDescent="0.25">
      <c r="A6788" s="11"/>
      <c r="B6788" s="11"/>
      <c r="C6788" s="11"/>
      <c r="D6788" s="11"/>
      <c r="E6788" s="11"/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  <c r="R6788" s="11"/>
      <c r="S6788" s="11"/>
    </row>
    <row r="6789" spans="1:19" x14ac:dyDescent="0.25">
      <c r="A6789" s="11"/>
      <c r="B6789" s="11"/>
      <c r="C6789" s="11"/>
      <c r="D6789" s="11"/>
      <c r="E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1"/>
      <c r="S6789" s="11"/>
    </row>
    <row r="6790" spans="1:19" x14ac:dyDescent="0.25">
      <c r="A6790" s="11"/>
      <c r="B6790" s="11"/>
      <c r="C6790" s="11"/>
      <c r="D6790" s="11"/>
      <c r="E6790" s="11"/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  <c r="R6790" s="11"/>
      <c r="S6790" s="11"/>
    </row>
    <row r="6791" spans="1:19" x14ac:dyDescent="0.25">
      <c r="A6791" s="11"/>
      <c r="B6791" s="11"/>
      <c r="C6791" s="11"/>
      <c r="D6791" s="11"/>
      <c r="E6791" s="11"/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  <c r="R6791" s="11"/>
      <c r="S6791" s="11"/>
    </row>
    <row r="6792" spans="1:19" x14ac:dyDescent="0.25">
      <c r="A6792" s="11"/>
      <c r="B6792" s="11"/>
      <c r="C6792" s="11"/>
      <c r="D6792" s="11"/>
      <c r="E6792" s="11"/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  <c r="R6792" s="11"/>
      <c r="S6792" s="11"/>
    </row>
    <row r="6793" spans="1:19" x14ac:dyDescent="0.25">
      <c r="A6793" s="11"/>
      <c r="B6793" s="11"/>
      <c r="C6793" s="11"/>
      <c r="D6793" s="11"/>
      <c r="E6793" s="11"/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  <c r="R6793" s="11"/>
      <c r="S6793" s="11"/>
    </row>
    <row r="6794" spans="1:19" x14ac:dyDescent="0.25">
      <c r="A6794" s="11"/>
      <c r="B6794" s="11"/>
      <c r="C6794" s="11"/>
      <c r="D6794" s="11"/>
      <c r="E6794" s="11"/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  <c r="R6794" s="11"/>
      <c r="S6794" s="11"/>
    </row>
    <row r="6795" spans="1:19" x14ac:dyDescent="0.25">
      <c r="A6795" s="11"/>
      <c r="B6795" s="11"/>
      <c r="C6795" s="11"/>
      <c r="D6795" s="11"/>
      <c r="E6795" s="11"/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  <c r="R6795" s="11"/>
      <c r="S6795" s="11"/>
    </row>
    <row r="6796" spans="1:19" x14ac:dyDescent="0.25">
      <c r="A6796" s="11"/>
      <c r="B6796" s="11"/>
      <c r="C6796" s="11"/>
      <c r="D6796" s="11"/>
      <c r="E6796" s="11"/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  <c r="R6796" s="11"/>
      <c r="S6796" s="11"/>
    </row>
    <row r="6797" spans="1:19" x14ac:dyDescent="0.25">
      <c r="A6797" s="11"/>
      <c r="B6797" s="11"/>
      <c r="C6797" s="11"/>
      <c r="D6797" s="11"/>
      <c r="E6797" s="11"/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1"/>
      <c r="S6797" s="11"/>
    </row>
    <row r="6798" spans="1:19" x14ac:dyDescent="0.25">
      <c r="A6798" s="11"/>
      <c r="B6798" s="11"/>
      <c r="C6798" s="11"/>
      <c r="D6798" s="11"/>
      <c r="E6798" s="11"/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  <c r="R6798" s="11"/>
      <c r="S6798" s="11"/>
    </row>
    <row r="6799" spans="1:19" x14ac:dyDescent="0.25">
      <c r="A6799" s="11"/>
      <c r="B6799" s="11"/>
      <c r="C6799" s="11"/>
      <c r="D6799" s="11"/>
      <c r="E6799" s="11"/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1"/>
      <c r="S6799" s="11"/>
    </row>
    <row r="6800" spans="1:19" x14ac:dyDescent="0.25">
      <c r="A6800" s="11"/>
      <c r="B6800" s="11"/>
      <c r="C6800" s="11"/>
      <c r="D6800" s="11"/>
      <c r="E6800" s="11"/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1"/>
      <c r="S6800" s="11"/>
    </row>
    <row r="6801" spans="1:19" x14ac:dyDescent="0.25">
      <c r="A6801" s="11"/>
      <c r="B6801" s="11"/>
      <c r="C6801" s="11"/>
      <c r="D6801" s="11"/>
      <c r="E6801" s="11"/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  <c r="R6801" s="11"/>
      <c r="S6801" s="11"/>
    </row>
    <row r="6802" spans="1:19" x14ac:dyDescent="0.25">
      <c r="A6802" s="11"/>
      <c r="B6802" s="11"/>
      <c r="C6802" s="11"/>
      <c r="D6802" s="11"/>
      <c r="E6802" s="11"/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  <c r="R6802" s="11"/>
      <c r="S6802" s="11"/>
    </row>
    <row r="6803" spans="1:19" x14ac:dyDescent="0.25">
      <c r="A6803" s="11"/>
      <c r="B6803" s="11"/>
      <c r="C6803" s="11"/>
      <c r="D6803" s="11"/>
      <c r="E6803" s="11"/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  <c r="R6803" s="11"/>
      <c r="S6803" s="11"/>
    </row>
    <row r="6804" spans="1:19" x14ac:dyDescent="0.25">
      <c r="A6804" s="11"/>
      <c r="B6804" s="11"/>
      <c r="C6804" s="11"/>
      <c r="D6804" s="11"/>
      <c r="E6804" s="11"/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  <c r="R6804" s="11"/>
      <c r="S6804" s="11"/>
    </row>
    <row r="6805" spans="1:19" x14ac:dyDescent="0.25">
      <c r="A6805" s="11"/>
      <c r="B6805" s="11"/>
      <c r="C6805" s="11"/>
      <c r="D6805" s="11"/>
      <c r="E6805" s="11"/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  <c r="R6805" s="11"/>
      <c r="S6805" s="11"/>
    </row>
    <row r="6806" spans="1:19" x14ac:dyDescent="0.25">
      <c r="A6806" s="11"/>
      <c r="B6806" s="11"/>
      <c r="C6806" s="11"/>
      <c r="D6806" s="11"/>
      <c r="E6806" s="11"/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  <c r="R6806" s="11"/>
      <c r="S6806" s="11"/>
    </row>
    <row r="6807" spans="1:19" x14ac:dyDescent="0.25">
      <c r="A6807" s="11"/>
      <c r="B6807" s="11"/>
      <c r="C6807" s="11"/>
      <c r="D6807" s="11"/>
      <c r="E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  <c r="R6807" s="11"/>
      <c r="S6807" s="11"/>
    </row>
    <row r="6808" spans="1:19" x14ac:dyDescent="0.25">
      <c r="A6808" s="11"/>
      <c r="B6808" s="11"/>
      <c r="C6808" s="11"/>
      <c r="D6808" s="11"/>
      <c r="E6808" s="11"/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  <c r="R6808" s="11"/>
      <c r="S6808" s="11"/>
    </row>
    <row r="6809" spans="1:19" x14ac:dyDescent="0.25">
      <c r="A6809" s="11"/>
      <c r="B6809" s="11"/>
      <c r="C6809" s="11"/>
      <c r="D6809" s="11"/>
      <c r="E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  <c r="R6809" s="11"/>
      <c r="S6809" s="11"/>
    </row>
    <row r="6810" spans="1:19" x14ac:dyDescent="0.25">
      <c r="A6810" s="11"/>
      <c r="B6810" s="11"/>
      <c r="C6810" s="11"/>
      <c r="D6810" s="11"/>
      <c r="E6810" s="11"/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  <c r="R6810" s="11"/>
      <c r="S6810" s="11"/>
    </row>
    <row r="6811" spans="1:19" x14ac:dyDescent="0.25">
      <c r="A6811" s="11"/>
      <c r="B6811" s="11"/>
      <c r="C6811" s="11"/>
      <c r="D6811" s="11"/>
      <c r="E6811" s="11"/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  <c r="R6811" s="11"/>
      <c r="S6811" s="11"/>
    </row>
    <row r="6812" spans="1:19" x14ac:dyDescent="0.25">
      <c r="A6812" s="11"/>
      <c r="B6812" s="11"/>
      <c r="C6812" s="11"/>
      <c r="D6812" s="11"/>
      <c r="E6812" s="11"/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  <c r="R6812" s="11"/>
      <c r="S6812" s="11"/>
    </row>
    <row r="6813" spans="1:19" x14ac:dyDescent="0.25">
      <c r="A6813" s="11"/>
      <c r="B6813" s="11"/>
      <c r="C6813" s="11"/>
      <c r="D6813" s="11"/>
      <c r="E6813" s="11"/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  <c r="R6813" s="11"/>
      <c r="S6813" s="11"/>
    </row>
    <row r="6814" spans="1:19" x14ac:dyDescent="0.25">
      <c r="A6814" s="11"/>
      <c r="B6814" s="11"/>
      <c r="C6814" s="11"/>
      <c r="D6814" s="11"/>
      <c r="E6814" s="11"/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  <c r="R6814" s="11"/>
      <c r="S6814" s="11"/>
    </row>
    <row r="6815" spans="1:19" x14ac:dyDescent="0.25">
      <c r="A6815" s="11"/>
      <c r="B6815" s="11"/>
      <c r="C6815" s="11"/>
      <c r="D6815" s="11"/>
      <c r="E6815" s="11"/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  <c r="R6815" s="11"/>
      <c r="S6815" s="11"/>
    </row>
    <row r="6816" spans="1:19" x14ac:dyDescent="0.25">
      <c r="A6816" s="11"/>
      <c r="B6816" s="11"/>
      <c r="C6816" s="11"/>
      <c r="D6816" s="11"/>
      <c r="E6816" s="11"/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  <c r="R6816" s="11"/>
      <c r="S6816" s="11"/>
    </row>
    <row r="6817" spans="1:19" x14ac:dyDescent="0.25">
      <c r="A6817" s="11"/>
      <c r="B6817" s="11"/>
      <c r="C6817" s="11"/>
      <c r="D6817" s="11"/>
      <c r="E6817" s="11"/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  <c r="R6817" s="11"/>
      <c r="S6817" s="11"/>
    </row>
    <row r="6818" spans="1:19" x14ac:dyDescent="0.25">
      <c r="A6818" s="11"/>
      <c r="B6818" s="11"/>
      <c r="C6818" s="11"/>
      <c r="D6818" s="11"/>
      <c r="E6818" s="11"/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  <c r="R6818" s="11"/>
      <c r="S6818" s="11"/>
    </row>
    <row r="6819" spans="1:19" x14ac:dyDescent="0.25">
      <c r="A6819" s="11"/>
      <c r="B6819" s="11"/>
      <c r="C6819" s="11"/>
      <c r="D6819" s="11"/>
      <c r="E6819" s="11"/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  <c r="R6819" s="11"/>
      <c r="S6819" s="11"/>
    </row>
    <row r="6820" spans="1:19" x14ac:dyDescent="0.25">
      <c r="A6820" s="11"/>
      <c r="B6820" s="11"/>
      <c r="C6820" s="11"/>
      <c r="D6820" s="11"/>
      <c r="E6820" s="11"/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  <c r="R6820" s="11"/>
      <c r="S6820" s="11"/>
    </row>
    <row r="6821" spans="1:19" x14ac:dyDescent="0.25">
      <c r="A6821" s="11"/>
      <c r="B6821" s="11"/>
      <c r="C6821" s="11"/>
      <c r="D6821" s="11"/>
      <c r="E6821" s="11"/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  <c r="R6821" s="11"/>
      <c r="S6821" s="11"/>
    </row>
    <row r="6822" spans="1:19" x14ac:dyDescent="0.25">
      <c r="A6822" s="11"/>
      <c r="B6822" s="11"/>
      <c r="C6822" s="11"/>
      <c r="D6822" s="11"/>
      <c r="E6822" s="11"/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  <c r="R6822" s="11"/>
      <c r="S6822" s="11"/>
    </row>
    <row r="6823" spans="1:19" x14ac:dyDescent="0.25">
      <c r="A6823" s="11"/>
      <c r="B6823" s="11"/>
      <c r="C6823" s="11"/>
      <c r="D6823" s="11"/>
      <c r="E6823" s="11"/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  <c r="R6823" s="11"/>
      <c r="S6823" s="11"/>
    </row>
    <row r="6824" spans="1:19" x14ac:dyDescent="0.25">
      <c r="A6824" s="11"/>
      <c r="B6824" s="11"/>
      <c r="C6824" s="11"/>
      <c r="D6824" s="11"/>
      <c r="E6824" s="11"/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  <c r="R6824" s="11"/>
      <c r="S6824" s="11"/>
    </row>
    <row r="6825" spans="1:19" x14ac:dyDescent="0.25">
      <c r="A6825" s="11"/>
      <c r="B6825" s="11"/>
      <c r="C6825" s="11"/>
      <c r="D6825" s="11"/>
      <c r="E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1"/>
      <c r="S6825" s="11"/>
    </row>
    <row r="6826" spans="1:19" x14ac:dyDescent="0.25">
      <c r="A6826" s="11"/>
      <c r="B6826" s="11"/>
      <c r="C6826" s="11"/>
      <c r="D6826" s="11"/>
      <c r="E6826" s="11"/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  <c r="R6826" s="11"/>
      <c r="S6826" s="11"/>
    </row>
    <row r="6827" spans="1:19" x14ac:dyDescent="0.25">
      <c r="A6827" s="11"/>
      <c r="B6827" s="11"/>
      <c r="C6827" s="11"/>
      <c r="D6827" s="11"/>
      <c r="E6827" s="11"/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  <c r="R6827" s="11"/>
      <c r="S6827" s="11"/>
    </row>
    <row r="6828" spans="1:19" x14ac:dyDescent="0.25">
      <c r="A6828" s="11"/>
      <c r="B6828" s="11"/>
      <c r="C6828" s="11"/>
      <c r="D6828" s="11"/>
      <c r="E6828" s="11"/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  <c r="R6828" s="11"/>
      <c r="S6828" s="11"/>
    </row>
    <row r="6829" spans="1:19" x14ac:dyDescent="0.25">
      <c r="A6829" s="11"/>
      <c r="B6829" s="11"/>
      <c r="C6829" s="11"/>
      <c r="D6829" s="11"/>
      <c r="E6829" s="11"/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  <c r="R6829" s="11"/>
      <c r="S6829" s="11"/>
    </row>
    <row r="6830" spans="1:19" x14ac:dyDescent="0.25">
      <c r="A6830" s="11"/>
      <c r="B6830" s="11"/>
      <c r="C6830" s="11"/>
      <c r="D6830" s="11"/>
      <c r="E6830" s="11"/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  <c r="R6830" s="11"/>
      <c r="S6830" s="11"/>
    </row>
    <row r="6831" spans="1:19" x14ac:dyDescent="0.25">
      <c r="A6831" s="11"/>
      <c r="B6831" s="11"/>
      <c r="C6831" s="11"/>
      <c r="D6831" s="11"/>
      <c r="E6831" s="11"/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  <c r="R6831" s="11"/>
      <c r="S6831" s="11"/>
    </row>
    <row r="6832" spans="1:19" x14ac:dyDescent="0.25">
      <c r="A6832" s="11"/>
      <c r="B6832" s="11"/>
      <c r="C6832" s="11"/>
      <c r="D6832" s="11"/>
      <c r="E6832" s="11"/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  <c r="R6832" s="11"/>
      <c r="S6832" s="11"/>
    </row>
    <row r="6833" spans="1:19" x14ac:dyDescent="0.25">
      <c r="A6833" s="11"/>
      <c r="B6833" s="11"/>
      <c r="C6833" s="11"/>
      <c r="D6833" s="11"/>
      <c r="E6833" s="11"/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  <c r="R6833" s="11"/>
      <c r="S6833" s="11"/>
    </row>
    <row r="6834" spans="1:19" x14ac:dyDescent="0.25">
      <c r="A6834" s="11"/>
      <c r="B6834" s="11"/>
      <c r="C6834" s="11"/>
      <c r="D6834" s="11"/>
      <c r="E6834" s="11"/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  <c r="R6834" s="11"/>
      <c r="S6834" s="11"/>
    </row>
    <row r="6835" spans="1:19" x14ac:dyDescent="0.25">
      <c r="A6835" s="11"/>
      <c r="B6835" s="11"/>
      <c r="C6835" s="11"/>
      <c r="D6835" s="11"/>
      <c r="E6835" s="11"/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  <c r="R6835" s="11"/>
      <c r="S6835" s="11"/>
    </row>
    <row r="6836" spans="1:19" x14ac:dyDescent="0.25">
      <c r="A6836" s="11"/>
      <c r="B6836" s="11"/>
      <c r="C6836" s="11"/>
      <c r="D6836" s="11"/>
      <c r="E6836" s="11"/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  <c r="R6836" s="11"/>
      <c r="S6836" s="11"/>
    </row>
    <row r="6837" spans="1:19" x14ac:dyDescent="0.25">
      <c r="A6837" s="11"/>
      <c r="B6837" s="11"/>
      <c r="C6837" s="11"/>
      <c r="D6837" s="11"/>
      <c r="E6837" s="11"/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  <c r="R6837" s="11"/>
      <c r="S6837" s="11"/>
    </row>
    <row r="6838" spans="1:19" x14ac:dyDescent="0.25">
      <c r="A6838" s="11"/>
      <c r="B6838" s="11"/>
      <c r="C6838" s="11"/>
      <c r="D6838" s="11"/>
      <c r="E6838" s="11"/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  <c r="R6838" s="11"/>
      <c r="S6838" s="11"/>
    </row>
    <row r="6839" spans="1:19" x14ac:dyDescent="0.25">
      <c r="A6839" s="11"/>
      <c r="B6839" s="11"/>
      <c r="C6839" s="11"/>
      <c r="D6839" s="11"/>
      <c r="E6839" s="11"/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  <c r="R6839" s="11"/>
      <c r="S6839" s="11"/>
    </row>
    <row r="6840" spans="1:19" x14ac:dyDescent="0.25">
      <c r="A6840" s="11"/>
      <c r="B6840" s="11"/>
      <c r="C6840" s="11"/>
      <c r="D6840" s="11"/>
      <c r="E6840" s="11"/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  <c r="R6840" s="11"/>
      <c r="S6840" s="11"/>
    </row>
    <row r="6841" spans="1:19" x14ac:dyDescent="0.25">
      <c r="A6841" s="11"/>
      <c r="B6841" s="11"/>
      <c r="C6841" s="11"/>
      <c r="D6841" s="11"/>
      <c r="E6841" s="11"/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  <c r="R6841" s="11"/>
      <c r="S6841" s="11"/>
    </row>
    <row r="6842" spans="1:19" x14ac:dyDescent="0.25">
      <c r="A6842" s="11"/>
      <c r="B6842" s="11"/>
      <c r="C6842" s="11"/>
      <c r="D6842" s="11"/>
      <c r="E6842" s="11"/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  <c r="R6842" s="11"/>
      <c r="S6842" s="11"/>
    </row>
    <row r="6843" spans="1:19" x14ac:dyDescent="0.25">
      <c r="A6843" s="11"/>
      <c r="B6843" s="11"/>
      <c r="C6843" s="11"/>
      <c r="D6843" s="11"/>
      <c r="E6843" s="11"/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  <c r="R6843" s="11"/>
      <c r="S6843" s="11"/>
    </row>
    <row r="6844" spans="1:19" x14ac:dyDescent="0.25">
      <c r="A6844" s="11"/>
      <c r="B6844" s="11"/>
      <c r="C6844" s="11"/>
      <c r="D6844" s="11"/>
      <c r="E6844" s="11"/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  <c r="R6844" s="11"/>
      <c r="S6844" s="11"/>
    </row>
    <row r="6845" spans="1:19" x14ac:dyDescent="0.25">
      <c r="A6845" s="11"/>
      <c r="B6845" s="11"/>
      <c r="C6845" s="11"/>
      <c r="D6845" s="11"/>
      <c r="E6845" s="11"/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  <c r="R6845" s="11"/>
      <c r="S6845" s="11"/>
    </row>
    <row r="6846" spans="1:19" x14ac:dyDescent="0.25">
      <c r="A6846" s="11"/>
      <c r="B6846" s="11"/>
      <c r="C6846" s="11"/>
      <c r="D6846" s="11"/>
      <c r="E6846" s="11"/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  <c r="R6846" s="11"/>
      <c r="S6846" s="11"/>
    </row>
    <row r="6847" spans="1:19" x14ac:dyDescent="0.25">
      <c r="A6847" s="11"/>
      <c r="B6847" s="11"/>
      <c r="C6847" s="11"/>
      <c r="D6847" s="11"/>
      <c r="E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1"/>
      <c r="S6847" s="11"/>
    </row>
    <row r="6848" spans="1:19" x14ac:dyDescent="0.25">
      <c r="A6848" s="11"/>
      <c r="B6848" s="11"/>
      <c r="C6848" s="11"/>
      <c r="D6848" s="11"/>
      <c r="E6848" s="11"/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  <c r="R6848" s="11"/>
      <c r="S6848" s="11"/>
    </row>
    <row r="6849" spans="1:19" x14ac:dyDescent="0.25">
      <c r="A6849" s="11"/>
      <c r="B6849" s="11"/>
      <c r="C6849" s="11"/>
      <c r="D6849" s="11"/>
      <c r="E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1"/>
      <c r="S6849" s="11"/>
    </row>
    <row r="6850" spans="1:19" x14ac:dyDescent="0.25">
      <c r="A6850" s="11"/>
      <c r="B6850" s="11"/>
      <c r="C6850" s="11"/>
      <c r="D6850" s="11"/>
      <c r="E6850" s="11"/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  <c r="R6850" s="11"/>
      <c r="S6850" s="11"/>
    </row>
    <row r="6851" spans="1:19" x14ac:dyDescent="0.25">
      <c r="A6851" s="11"/>
      <c r="B6851" s="11"/>
      <c r="C6851" s="11"/>
      <c r="D6851" s="11"/>
      <c r="E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  <c r="R6851" s="11"/>
      <c r="S6851" s="11"/>
    </row>
    <row r="6852" spans="1:19" x14ac:dyDescent="0.25">
      <c r="A6852" s="11"/>
      <c r="B6852" s="11"/>
      <c r="C6852" s="11"/>
      <c r="D6852" s="11"/>
      <c r="E6852" s="11"/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  <c r="R6852" s="11"/>
      <c r="S6852" s="11"/>
    </row>
    <row r="6853" spans="1:19" x14ac:dyDescent="0.25">
      <c r="A6853" s="11"/>
      <c r="B6853" s="11"/>
      <c r="C6853" s="11"/>
      <c r="D6853" s="11"/>
      <c r="E6853" s="11"/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  <c r="R6853" s="11"/>
      <c r="S6853" s="11"/>
    </row>
    <row r="6854" spans="1:19" x14ac:dyDescent="0.25">
      <c r="A6854" s="11"/>
      <c r="B6854" s="11"/>
      <c r="C6854" s="11"/>
      <c r="D6854" s="11"/>
      <c r="E6854" s="11"/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  <c r="R6854" s="11"/>
      <c r="S6854" s="11"/>
    </row>
    <row r="6855" spans="1:19" x14ac:dyDescent="0.25">
      <c r="A6855" s="11"/>
      <c r="B6855" s="11"/>
      <c r="C6855" s="11"/>
      <c r="D6855" s="11"/>
      <c r="E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  <c r="R6855" s="11"/>
      <c r="S6855" s="11"/>
    </row>
    <row r="6856" spans="1:19" x14ac:dyDescent="0.25">
      <c r="A6856" s="11"/>
      <c r="B6856" s="11"/>
      <c r="C6856" s="11"/>
      <c r="D6856" s="11"/>
      <c r="E6856" s="11"/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  <c r="R6856" s="11"/>
      <c r="S6856" s="11"/>
    </row>
    <row r="6857" spans="1:19" x14ac:dyDescent="0.25">
      <c r="A6857" s="11"/>
      <c r="B6857" s="11"/>
      <c r="C6857" s="11"/>
      <c r="D6857" s="11"/>
      <c r="E6857" s="11"/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  <c r="R6857" s="11"/>
      <c r="S6857" s="11"/>
    </row>
    <row r="6858" spans="1:19" x14ac:dyDescent="0.25">
      <c r="A6858" s="11"/>
      <c r="B6858" s="11"/>
      <c r="C6858" s="11"/>
      <c r="D6858" s="11"/>
      <c r="E6858" s="11"/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  <c r="R6858" s="11"/>
      <c r="S6858" s="11"/>
    </row>
    <row r="6859" spans="1:19" x14ac:dyDescent="0.25">
      <c r="A6859" s="11"/>
      <c r="B6859" s="11"/>
      <c r="C6859" s="11"/>
      <c r="D6859" s="11"/>
      <c r="E6859" s="11"/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  <c r="R6859" s="11"/>
      <c r="S6859" s="11"/>
    </row>
    <row r="6860" spans="1:19" x14ac:dyDescent="0.25">
      <c r="A6860" s="11"/>
      <c r="B6860" s="11"/>
      <c r="C6860" s="11"/>
      <c r="D6860" s="11"/>
      <c r="E6860" s="11"/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  <c r="R6860" s="11"/>
      <c r="S6860" s="11"/>
    </row>
    <row r="6861" spans="1:19" x14ac:dyDescent="0.25">
      <c r="A6861" s="11"/>
      <c r="B6861" s="11"/>
      <c r="C6861" s="11"/>
      <c r="D6861" s="11"/>
      <c r="E6861" s="11"/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  <c r="R6861" s="11"/>
      <c r="S6861" s="11"/>
    </row>
    <row r="6862" spans="1:19" x14ac:dyDescent="0.25">
      <c r="A6862" s="11"/>
      <c r="B6862" s="11"/>
      <c r="C6862" s="11"/>
      <c r="D6862" s="11"/>
      <c r="E6862" s="11"/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  <c r="R6862" s="11"/>
      <c r="S6862" s="11"/>
    </row>
    <row r="6863" spans="1:19" x14ac:dyDescent="0.25">
      <c r="A6863" s="11"/>
      <c r="B6863" s="11"/>
      <c r="C6863" s="11"/>
      <c r="D6863" s="11"/>
      <c r="E6863" s="11"/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  <c r="R6863" s="11"/>
      <c r="S6863" s="11"/>
    </row>
    <row r="6864" spans="1:19" x14ac:dyDescent="0.25">
      <c r="A6864" s="11"/>
      <c r="B6864" s="11"/>
      <c r="C6864" s="11"/>
      <c r="D6864" s="11"/>
      <c r="E6864" s="11"/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  <c r="R6864" s="11"/>
      <c r="S6864" s="11"/>
    </row>
    <row r="6865" spans="1:19" x14ac:dyDescent="0.25">
      <c r="A6865" s="11"/>
      <c r="B6865" s="11"/>
      <c r="C6865" s="11"/>
      <c r="D6865" s="11"/>
      <c r="E6865" s="11"/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  <c r="R6865" s="11"/>
      <c r="S6865" s="11"/>
    </row>
    <row r="6866" spans="1:19" x14ac:dyDescent="0.25">
      <c r="A6866" s="11"/>
      <c r="B6866" s="11"/>
      <c r="C6866" s="11"/>
      <c r="D6866" s="11"/>
      <c r="E6866" s="11"/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  <c r="R6866" s="11"/>
      <c r="S6866" s="11"/>
    </row>
    <row r="6867" spans="1:19" x14ac:dyDescent="0.25">
      <c r="A6867" s="11"/>
      <c r="B6867" s="11"/>
      <c r="C6867" s="11"/>
      <c r="D6867" s="11"/>
      <c r="E6867" s="11"/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  <c r="R6867" s="11"/>
      <c r="S6867" s="11"/>
    </row>
    <row r="6868" spans="1:19" x14ac:dyDescent="0.25">
      <c r="A6868" s="11"/>
      <c r="B6868" s="11"/>
      <c r="C6868" s="11"/>
      <c r="D6868" s="11"/>
      <c r="E6868" s="11"/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  <c r="R6868" s="11"/>
      <c r="S6868" s="11"/>
    </row>
    <row r="6869" spans="1:19" x14ac:dyDescent="0.25">
      <c r="A6869" s="11"/>
      <c r="B6869" s="11"/>
      <c r="C6869" s="11"/>
      <c r="D6869" s="11"/>
      <c r="E6869" s="11"/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  <c r="R6869" s="11"/>
      <c r="S6869" s="11"/>
    </row>
    <row r="6870" spans="1:19" x14ac:dyDescent="0.25">
      <c r="A6870" s="11"/>
      <c r="B6870" s="11"/>
      <c r="C6870" s="11"/>
      <c r="D6870" s="11"/>
      <c r="E6870" s="11"/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  <c r="R6870" s="11"/>
      <c r="S6870" s="11"/>
    </row>
    <row r="6871" spans="1:19" x14ac:dyDescent="0.25">
      <c r="A6871" s="11"/>
      <c r="B6871" s="11"/>
      <c r="C6871" s="11"/>
      <c r="D6871" s="11"/>
      <c r="E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1"/>
      <c r="S6871" s="11"/>
    </row>
    <row r="6872" spans="1:19" x14ac:dyDescent="0.25">
      <c r="A6872" s="11"/>
      <c r="B6872" s="11"/>
      <c r="C6872" s="11"/>
      <c r="D6872" s="11"/>
      <c r="E6872" s="11"/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  <c r="R6872" s="11"/>
      <c r="S6872" s="11"/>
    </row>
    <row r="6873" spans="1:19" x14ac:dyDescent="0.25">
      <c r="A6873" s="11"/>
      <c r="B6873" s="11"/>
      <c r="C6873" s="11"/>
      <c r="D6873" s="11"/>
      <c r="E6873" s="11"/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  <c r="R6873" s="11"/>
      <c r="S6873" s="11"/>
    </row>
    <row r="6874" spans="1:19" x14ac:dyDescent="0.25">
      <c r="A6874" s="11"/>
      <c r="B6874" s="11"/>
      <c r="C6874" s="11"/>
      <c r="D6874" s="11"/>
      <c r="E6874" s="11"/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  <c r="R6874" s="11"/>
      <c r="S6874" s="11"/>
    </row>
    <row r="6875" spans="1:19" x14ac:dyDescent="0.25">
      <c r="A6875" s="11"/>
      <c r="B6875" s="11"/>
      <c r="C6875" s="11"/>
      <c r="D6875" s="11"/>
      <c r="E6875" s="11"/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  <c r="R6875" s="11"/>
      <c r="S6875" s="11"/>
    </row>
    <row r="6876" spans="1:19" x14ac:dyDescent="0.25">
      <c r="A6876" s="11"/>
      <c r="B6876" s="11"/>
      <c r="C6876" s="11"/>
      <c r="D6876" s="11"/>
      <c r="E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1"/>
      <c r="S6876" s="11"/>
    </row>
    <row r="6877" spans="1:19" x14ac:dyDescent="0.25">
      <c r="A6877" s="11"/>
      <c r="B6877" s="11"/>
      <c r="C6877" s="11"/>
      <c r="D6877" s="11"/>
      <c r="E6877" s="11"/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  <c r="R6877" s="11"/>
      <c r="S6877" s="11"/>
    </row>
    <row r="6878" spans="1:19" x14ac:dyDescent="0.25">
      <c r="A6878" s="11"/>
      <c r="B6878" s="11"/>
      <c r="C6878" s="11"/>
      <c r="D6878" s="11"/>
      <c r="E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  <c r="R6878" s="11"/>
      <c r="S6878" s="11"/>
    </row>
    <row r="6879" spans="1:19" x14ac:dyDescent="0.25">
      <c r="A6879" s="11"/>
      <c r="B6879" s="11"/>
      <c r="C6879" s="11"/>
      <c r="D6879" s="11"/>
      <c r="E6879" s="11"/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  <c r="R6879" s="11"/>
      <c r="S6879" s="11"/>
    </row>
    <row r="6880" spans="1:19" x14ac:dyDescent="0.25">
      <c r="A6880" s="11"/>
      <c r="B6880" s="11"/>
      <c r="C6880" s="11"/>
      <c r="D6880" s="11"/>
      <c r="E6880" s="11"/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  <c r="R6880" s="11"/>
      <c r="S6880" s="11"/>
    </row>
    <row r="6881" spans="1:19" x14ac:dyDescent="0.25">
      <c r="A6881" s="11"/>
      <c r="B6881" s="11"/>
      <c r="C6881" s="11"/>
      <c r="D6881" s="11"/>
      <c r="E6881" s="11"/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  <c r="R6881" s="11"/>
      <c r="S6881" s="11"/>
    </row>
    <row r="6882" spans="1:19" x14ac:dyDescent="0.25">
      <c r="A6882" s="11"/>
      <c r="B6882" s="11"/>
      <c r="C6882" s="11"/>
      <c r="D6882" s="11"/>
      <c r="E6882" s="11"/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  <c r="R6882" s="11"/>
      <c r="S6882" s="11"/>
    </row>
    <row r="6883" spans="1:19" x14ac:dyDescent="0.25">
      <c r="A6883" s="11"/>
      <c r="B6883" s="11"/>
      <c r="C6883" s="11"/>
      <c r="D6883" s="11"/>
      <c r="E6883" s="11"/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  <c r="R6883" s="11"/>
      <c r="S6883" s="11"/>
    </row>
    <row r="6884" spans="1:19" x14ac:dyDescent="0.25">
      <c r="A6884" s="11"/>
      <c r="B6884" s="11"/>
      <c r="C6884" s="11"/>
      <c r="D6884" s="11"/>
      <c r="E6884" s="11"/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  <c r="R6884" s="11"/>
      <c r="S6884" s="11"/>
    </row>
    <row r="6885" spans="1:19" x14ac:dyDescent="0.25">
      <c r="A6885" s="11"/>
      <c r="B6885" s="11"/>
      <c r="C6885" s="11"/>
      <c r="D6885" s="11"/>
      <c r="E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  <c r="R6885" s="11"/>
      <c r="S6885" s="11"/>
    </row>
    <row r="6886" spans="1:19" x14ac:dyDescent="0.25">
      <c r="A6886" s="11"/>
      <c r="B6886" s="11"/>
      <c r="C6886" s="11"/>
      <c r="D6886" s="11"/>
      <c r="E6886" s="11"/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  <c r="R6886" s="11"/>
      <c r="S6886" s="11"/>
    </row>
    <row r="6887" spans="1:19" x14ac:dyDescent="0.25">
      <c r="A6887" s="11"/>
      <c r="B6887" s="11"/>
      <c r="C6887" s="11"/>
      <c r="D6887" s="11"/>
      <c r="E6887" s="11"/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  <c r="R6887" s="11"/>
      <c r="S6887" s="11"/>
    </row>
    <row r="6888" spans="1:19" x14ac:dyDescent="0.25">
      <c r="A6888" s="11"/>
      <c r="B6888" s="11"/>
      <c r="C6888" s="11"/>
      <c r="D6888" s="11"/>
      <c r="E6888" s="11"/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  <c r="R6888" s="11"/>
      <c r="S6888" s="11"/>
    </row>
    <row r="6889" spans="1:19" x14ac:dyDescent="0.25">
      <c r="A6889" s="11"/>
      <c r="B6889" s="11"/>
      <c r="C6889" s="11"/>
      <c r="D6889" s="11"/>
      <c r="E6889" s="11"/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  <c r="R6889" s="11"/>
      <c r="S6889" s="11"/>
    </row>
    <row r="6890" spans="1:19" x14ac:dyDescent="0.25">
      <c r="A6890" s="11"/>
      <c r="B6890" s="11"/>
      <c r="C6890" s="11"/>
      <c r="D6890" s="11"/>
      <c r="E6890" s="11"/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  <c r="R6890" s="11"/>
      <c r="S6890" s="11"/>
    </row>
    <row r="6891" spans="1:19" x14ac:dyDescent="0.25">
      <c r="A6891" s="11"/>
      <c r="B6891" s="11"/>
      <c r="C6891" s="11"/>
      <c r="D6891" s="11"/>
      <c r="E6891" s="11"/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  <c r="R6891" s="11"/>
      <c r="S6891" s="11"/>
    </row>
    <row r="6892" spans="1:19" x14ac:dyDescent="0.25">
      <c r="A6892" s="11"/>
      <c r="B6892" s="11"/>
      <c r="C6892" s="11"/>
      <c r="D6892" s="11"/>
      <c r="E6892" s="11"/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  <c r="R6892" s="11"/>
      <c r="S6892" s="11"/>
    </row>
    <row r="6893" spans="1:19" x14ac:dyDescent="0.25">
      <c r="A6893" s="11"/>
      <c r="B6893" s="11"/>
      <c r="C6893" s="11"/>
      <c r="D6893" s="11"/>
      <c r="E6893" s="11"/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1"/>
      <c r="S6893" s="11"/>
    </row>
    <row r="6894" spans="1:19" x14ac:dyDescent="0.25">
      <c r="A6894" s="11"/>
      <c r="B6894" s="11"/>
      <c r="C6894" s="11"/>
      <c r="D6894" s="11"/>
      <c r="E6894" s="11"/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  <c r="R6894" s="11"/>
      <c r="S6894" s="11"/>
    </row>
    <row r="6895" spans="1:19" x14ac:dyDescent="0.25">
      <c r="A6895" s="11"/>
      <c r="B6895" s="11"/>
      <c r="C6895" s="11"/>
      <c r="D6895" s="11"/>
      <c r="E6895" s="11"/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  <c r="R6895" s="11"/>
      <c r="S6895" s="11"/>
    </row>
    <row r="6896" spans="1:19" x14ac:dyDescent="0.25">
      <c r="A6896" s="11"/>
      <c r="B6896" s="11"/>
      <c r="C6896" s="11"/>
      <c r="D6896" s="11"/>
      <c r="E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</row>
    <row r="6897" spans="1:19" x14ac:dyDescent="0.25">
      <c r="A6897" s="11"/>
      <c r="B6897" s="11"/>
      <c r="C6897" s="11"/>
      <c r="D6897" s="11"/>
      <c r="E6897" s="11"/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  <c r="R6897" s="11"/>
      <c r="S6897" s="11"/>
    </row>
    <row r="6898" spans="1:19" x14ac:dyDescent="0.25">
      <c r="A6898" s="11"/>
      <c r="B6898" s="11"/>
      <c r="C6898" s="11"/>
      <c r="D6898" s="11"/>
      <c r="E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1"/>
      <c r="S6898" s="11"/>
    </row>
    <row r="6899" spans="1:19" x14ac:dyDescent="0.25">
      <c r="A6899" s="11"/>
      <c r="B6899" s="11"/>
      <c r="C6899" s="11"/>
      <c r="D6899" s="11"/>
      <c r="E6899" s="11"/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  <c r="R6899" s="11"/>
      <c r="S6899" s="11"/>
    </row>
    <row r="6900" spans="1:19" x14ac:dyDescent="0.25">
      <c r="A6900" s="11"/>
      <c r="B6900" s="11"/>
      <c r="C6900" s="11"/>
      <c r="D6900" s="11"/>
      <c r="E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</row>
    <row r="6901" spans="1:19" x14ac:dyDescent="0.25">
      <c r="A6901" s="11"/>
      <c r="B6901" s="11"/>
      <c r="C6901" s="11"/>
      <c r="D6901" s="11"/>
      <c r="E6901" s="11"/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  <c r="R6901" s="11"/>
      <c r="S6901" s="11"/>
    </row>
    <row r="6902" spans="1:19" x14ac:dyDescent="0.25">
      <c r="A6902" s="11"/>
      <c r="B6902" s="11"/>
      <c r="C6902" s="11"/>
      <c r="D6902" s="11"/>
      <c r="E6902" s="11"/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1"/>
      <c r="S6902" s="11"/>
    </row>
    <row r="6903" spans="1:19" x14ac:dyDescent="0.25">
      <c r="A6903" s="11"/>
      <c r="B6903" s="11"/>
      <c r="C6903" s="11"/>
      <c r="D6903" s="11"/>
      <c r="E6903" s="11"/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  <c r="R6903" s="11"/>
      <c r="S6903" s="11"/>
    </row>
    <row r="6904" spans="1:19" x14ac:dyDescent="0.25">
      <c r="A6904" s="11"/>
      <c r="B6904" s="11"/>
      <c r="C6904" s="11"/>
      <c r="D6904" s="11"/>
      <c r="E6904" s="11"/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  <c r="R6904" s="11"/>
      <c r="S6904" s="11"/>
    </row>
    <row r="6905" spans="1:19" x14ac:dyDescent="0.25">
      <c r="A6905" s="11"/>
      <c r="B6905" s="11"/>
      <c r="C6905" s="11"/>
      <c r="D6905" s="11"/>
      <c r="E6905" s="11"/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  <c r="R6905" s="11"/>
      <c r="S6905" s="11"/>
    </row>
    <row r="6906" spans="1:19" x14ac:dyDescent="0.25">
      <c r="A6906" s="11"/>
      <c r="B6906" s="11"/>
      <c r="C6906" s="11"/>
      <c r="D6906" s="11"/>
      <c r="E6906" s="11"/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  <c r="R6906" s="11"/>
      <c r="S6906" s="11"/>
    </row>
    <row r="6907" spans="1:19" x14ac:dyDescent="0.25">
      <c r="A6907" s="11"/>
      <c r="B6907" s="11"/>
      <c r="C6907" s="11"/>
      <c r="D6907" s="11"/>
      <c r="E6907" s="11"/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  <c r="R6907" s="11"/>
      <c r="S6907" s="11"/>
    </row>
    <row r="6908" spans="1:19" x14ac:dyDescent="0.25">
      <c r="A6908" s="11"/>
      <c r="B6908" s="11"/>
      <c r="C6908" s="11"/>
      <c r="D6908" s="11"/>
      <c r="E6908" s="11"/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  <c r="R6908" s="11"/>
      <c r="S6908" s="11"/>
    </row>
    <row r="6909" spans="1:19" x14ac:dyDescent="0.25">
      <c r="A6909" s="11"/>
      <c r="B6909" s="11"/>
      <c r="C6909" s="11"/>
      <c r="D6909" s="11"/>
      <c r="E6909" s="11"/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  <c r="R6909" s="11"/>
      <c r="S6909" s="11"/>
    </row>
    <row r="6910" spans="1:19" x14ac:dyDescent="0.25">
      <c r="A6910" s="11"/>
      <c r="B6910" s="11"/>
      <c r="C6910" s="11"/>
      <c r="D6910" s="11"/>
      <c r="E6910" s="11"/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  <c r="R6910" s="11"/>
      <c r="S6910" s="11"/>
    </row>
    <row r="6911" spans="1:19" x14ac:dyDescent="0.25">
      <c r="A6911" s="11"/>
      <c r="B6911" s="11"/>
      <c r="C6911" s="11"/>
      <c r="D6911" s="11"/>
      <c r="E6911" s="11"/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  <c r="R6911" s="11"/>
      <c r="S6911" s="11"/>
    </row>
    <row r="6912" spans="1:19" x14ac:dyDescent="0.25">
      <c r="A6912" s="11"/>
      <c r="B6912" s="11"/>
      <c r="C6912" s="11"/>
      <c r="D6912" s="11"/>
      <c r="E6912" s="11"/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  <c r="R6912" s="11"/>
      <c r="S6912" s="11"/>
    </row>
    <row r="6913" spans="1:19" x14ac:dyDescent="0.25">
      <c r="A6913" s="11"/>
      <c r="B6913" s="11"/>
      <c r="C6913" s="11"/>
      <c r="D6913" s="11"/>
      <c r="E6913" s="11"/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  <c r="R6913" s="11"/>
      <c r="S6913" s="11"/>
    </row>
    <row r="6914" spans="1:19" x14ac:dyDescent="0.25">
      <c r="A6914" s="11"/>
      <c r="B6914" s="11"/>
      <c r="C6914" s="11"/>
      <c r="D6914" s="11"/>
      <c r="E6914" s="11"/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  <c r="R6914" s="11"/>
      <c r="S6914" s="11"/>
    </row>
    <row r="6915" spans="1:19" x14ac:dyDescent="0.25">
      <c r="A6915" s="11"/>
      <c r="B6915" s="11"/>
      <c r="C6915" s="11"/>
      <c r="D6915" s="11"/>
      <c r="E6915" s="11"/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  <c r="R6915" s="11"/>
      <c r="S6915" s="11"/>
    </row>
    <row r="6916" spans="1:19" x14ac:dyDescent="0.25">
      <c r="A6916" s="11"/>
      <c r="B6916" s="11"/>
      <c r="C6916" s="11"/>
      <c r="D6916" s="11"/>
      <c r="E6916" s="11"/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  <c r="R6916" s="11"/>
      <c r="S6916" s="11"/>
    </row>
    <row r="6917" spans="1:19" x14ac:dyDescent="0.25">
      <c r="A6917" s="11"/>
      <c r="B6917" s="11"/>
      <c r="C6917" s="11"/>
      <c r="D6917" s="11"/>
      <c r="E6917" s="11"/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  <c r="R6917" s="11"/>
      <c r="S6917" s="11"/>
    </row>
    <row r="6918" spans="1:19" x14ac:dyDescent="0.25">
      <c r="A6918" s="11"/>
      <c r="B6918" s="11"/>
      <c r="C6918" s="11"/>
      <c r="D6918" s="11"/>
      <c r="E6918" s="11"/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  <c r="R6918" s="11"/>
      <c r="S6918" s="11"/>
    </row>
    <row r="6919" spans="1:19" x14ac:dyDescent="0.25">
      <c r="A6919" s="11"/>
      <c r="B6919" s="11"/>
      <c r="C6919" s="11"/>
      <c r="D6919" s="11"/>
      <c r="E6919" s="11"/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  <c r="R6919" s="11"/>
      <c r="S6919" s="11"/>
    </row>
    <row r="6920" spans="1:19" x14ac:dyDescent="0.25">
      <c r="A6920" s="11"/>
      <c r="B6920" s="11"/>
      <c r="C6920" s="11"/>
      <c r="D6920" s="11"/>
      <c r="E6920" s="11"/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  <c r="R6920" s="11"/>
      <c r="S6920" s="11"/>
    </row>
    <row r="6921" spans="1:19" x14ac:dyDescent="0.25">
      <c r="A6921" s="11"/>
      <c r="B6921" s="11"/>
      <c r="C6921" s="11"/>
      <c r="D6921" s="11"/>
      <c r="E6921" s="11"/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1"/>
      <c r="S6921" s="11"/>
    </row>
    <row r="6922" spans="1:19" x14ac:dyDescent="0.25">
      <c r="A6922" s="11"/>
      <c r="B6922" s="11"/>
      <c r="C6922" s="11"/>
      <c r="D6922" s="11"/>
      <c r="E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1"/>
      <c r="S6922" s="11"/>
    </row>
    <row r="6923" spans="1:19" x14ac:dyDescent="0.25">
      <c r="A6923" s="11"/>
      <c r="B6923" s="11"/>
      <c r="C6923" s="11"/>
      <c r="D6923" s="11"/>
      <c r="E6923" s="11"/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  <c r="R6923" s="11"/>
      <c r="S6923" s="11"/>
    </row>
    <row r="6924" spans="1:19" x14ac:dyDescent="0.25">
      <c r="A6924" s="11"/>
      <c r="B6924" s="11"/>
      <c r="C6924" s="11"/>
      <c r="D6924" s="11"/>
      <c r="E6924" s="11"/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  <c r="R6924" s="11"/>
      <c r="S6924" s="11"/>
    </row>
    <row r="6925" spans="1:19" x14ac:dyDescent="0.25">
      <c r="A6925" s="11"/>
      <c r="B6925" s="11"/>
      <c r="C6925" s="11"/>
      <c r="D6925" s="11"/>
      <c r="E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  <c r="R6925" s="11"/>
      <c r="S6925" s="11"/>
    </row>
    <row r="6926" spans="1:19" x14ac:dyDescent="0.25">
      <c r="A6926" s="11"/>
      <c r="B6926" s="11"/>
      <c r="C6926" s="11"/>
      <c r="D6926" s="11"/>
      <c r="E6926" s="11"/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  <c r="R6926" s="11"/>
      <c r="S6926" s="11"/>
    </row>
    <row r="6927" spans="1:19" x14ac:dyDescent="0.25">
      <c r="A6927" s="11"/>
      <c r="B6927" s="11"/>
      <c r="C6927" s="11"/>
      <c r="D6927" s="11"/>
      <c r="E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</row>
    <row r="6928" spans="1:19" x14ac:dyDescent="0.25">
      <c r="A6928" s="11"/>
      <c r="B6928" s="11"/>
      <c r="C6928" s="11"/>
      <c r="D6928" s="11"/>
      <c r="E6928" s="11"/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  <c r="R6928" s="11"/>
      <c r="S6928" s="11"/>
    </row>
    <row r="6929" spans="1:19" x14ac:dyDescent="0.25">
      <c r="A6929" s="11"/>
      <c r="B6929" s="11"/>
      <c r="C6929" s="11"/>
      <c r="D6929" s="11"/>
      <c r="E6929" s="11"/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  <c r="R6929" s="11"/>
      <c r="S6929" s="11"/>
    </row>
    <row r="6930" spans="1:19" x14ac:dyDescent="0.25">
      <c r="A6930" s="11"/>
      <c r="B6930" s="11"/>
      <c r="C6930" s="11"/>
      <c r="D6930" s="11"/>
      <c r="E6930" s="11"/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  <c r="R6930" s="11"/>
      <c r="S6930" s="11"/>
    </row>
    <row r="6931" spans="1:19" x14ac:dyDescent="0.25">
      <c r="A6931" s="11"/>
      <c r="B6931" s="11"/>
      <c r="C6931" s="11"/>
      <c r="D6931" s="11"/>
      <c r="E6931" s="11"/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  <c r="R6931" s="11"/>
      <c r="S6931" s="11"/>
    </row>
    <row r="6932" spans="1:19" x14ac:dyDescent="0.25">
      <c r="A6932" s="11"/>
      <c r="B6932" s="11"/>
      <c r="C6932" s="11"/>
      <c r="D6932" s="11"/>
      <c r="E6932" s="11"/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  <c r="R6932" s="11"/>
      <c r="S6932" s="11"/>
    </row>
    <row r="6933" spans="1:19" x14ac:dyDescent="0.25">
      <c r="A6933" s="11"/>
      <c r="B6933" s="11"/>
      <c r="C6933" s="11"/>
      <c r="D6933" s="11"/>
      <c r="E6933" s="11"/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  <c r="R6933" s="11"/>
      <c r="S6933" s="11"/>
    </row>
    <row r="6934" spans="1:19" x14ac:dyDescent="0.25">
      <c r="A6934" s="11"/>
      <c r="B6934" s="11"/>
      <c r="C6934" s="11"/>
      <c r="D6934" s="11"/>
      <c r="E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1"/>
      <c r="S6934" s="11"/>
    </row>
    <row r="6935" spans="1:19" x14ac:dyDescent="0.25">
      <c r="A6935" s="11"/>
      <c r="B6935" s="11"/>
      <c r="C6935" s="11"/>
      <c r="D6935" s="11"/>
      <c r="E6935" s="11"/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  <c r="R6935" s="11"/>
      <c r="S6935" s="11"/>
    </row>
    <row r="6936" spans="1:19" x14ac:dyDescent="0.25">
      <c r="A6936" s="11"/>
      <c r="B6936" s="11"/>
      <c r="C6936" s="11"/>
      <c r="D6936" s="11"/>
      <c r="E6936" s="11"/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  <c r="R6936" s="11"/>
      <c r="S6936" s="11"/>
    </row>
    <row r="6937" spans="1:19" x14ac:dyDescent="0.25">
      <c r="A6937" s="11"/>
      <c r="B6937" s="11"/>
      <c r="C6937" s="11"/>
      <c r="D6937" s="11"/>
      <c r="E6937" s="11"/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  <c r="R6937" s="11"/>
      <c r="S6937" s="11"/>
    </row>
    <row r="6938" spans="1:19" x14ac:dyDescent="0.25">
      <c r="A6938" s="11"/>
      <c r="B6938" s="11"/>
      <c r="C6938" s="11"/>
      <c r="D6938" s="11"/>
      <c r="E6938" s="11"/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  <c r="R6938" s="11"/>
      <c r="S6938" s="11"/>
    </row>
    <row r="6939" spans="1:19" x14ac:dyDescent="0.25">
      <c r="A6939" s="11"/>
      <c r="B6939" s="11"/>
      <c r="C6939" s="11"/>
      <c r="D6939" s="11"/>
      <c r="E6939" s="11"/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  <c r="R6939" s="11"/>
      <c r="S6939" s="11"/>
    </row>
    <row r="6940" spans="1:19" x14ac:dyDescent="0.25">
      <c r="A6940" s="11"/>
      <c r="B6940" s="11"/>
      <c r="C6940" s="11"/>
      <c r="D6940" s="11"/>
      <c r="E6940" s="11"/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  <c r="R6940" s="11"/>
      <c r="S6940" s="11"/>
    </row>
    <row r="6941" spans="1:19" x14ac:dyDescent="0.25">
      <c r="A6941" s="11"/>
      <c r="B6941" s="11"/>
      <c r="C6941" s="11"/>
      <c r="D6941" s="11"/>
      <c r="E6941" s="11"/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  <c r="R6941" s="11"/>
      <c r="S6941" s="11"/>
    </row>
    <row r="6942" spans="1:19" x14ac:dyDescent="0.25">
      <c r="A6942" s="11"/>
      <c r="B6942" s="11"/>
      <c r="C6942" s="11"/>
      <c r="D6942" s="11"/>
      <c r="E6942" s="11"/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  <c r="R6942" s="11"/>
      <c r="S6942" s="11"/>
    </row>
    <row r="6943" spans="1:19" x14ac:dyDescent="0.25">
      <c r="A6943" s="11"/>
      <c r="B6943" s="11"/>
      <c r="C6943" s="11"/>
      <c r="D6943" s="11"/>
      <c r="E6943" s="11"/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  <c r="R6943" s="11"/>
      <c r="S6943" s="11"/>
    </row>
    <row r="6944" spans="1:19" x14ac:dyDescent="0.25">
      <c r="A6944" s="11"/>
      <c r="B6944" s="11"/>
      <c r="C6944" s="11"/>
      <c r="D6944" s="11"/>
      <c r="E6944" s="11"/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  <c r="R6944" s="11"/>
      <c r="S6944" s="11"/>
    </row>
    <row r="6945" spans="1:19" x14ac:dyDescent="0.25">
      <c r="A6945" s="11"/>
      <c r="B6945" s="11"/>
      <c r="C6945" s="11"/>
      <c r="D6945" s="11"/>
      <c r="E6945" s="11"/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  <c r="R6945" s="11"/>
      <c r="S6945" s="11"/>
    </row>
    <row r="6946" spans="1:19" x14ac:dyDescent="0.25">
      <c r="A6946" s="11"/>
      <c r="B6946" s="11"/>
      <c r="C6946" s="11"/>
      <c r="D6946" s="11"/>
      <c r="E6946" s="11"/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  <c r="R6946" s="11"/>
      <c r="S6946" s="11"/>
    </row>
    <row r="6947" spans="1:19" x14ac:dyDescent="0.25">
      <c r="A6947" s="11"/>
      <c r="B6947" s="11"/>
      <c r="C6947" s="11"/>
      <c r="D6947" s="11"/>
      <c r="E6947" s="11"/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  <c r="R6947" s="11"/>
      <c r="S6947" s="11"/>
    </row>
    <row r="6948" spans="1:19" x14ac:dyDescent="0.25">
      <c r="A6948" s="11"/>
      <c r="B6948" s="11"/>
      <c r="C6948" s="11"/>
      <c r="D6948" s="11"/>
      <c r="E6948" s="11"/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  <c r="R6948" s="11"/>
      <c r="S6948" s="11"/>
    </row>
    <row r="6949" spans="1:19" x14ac:dyDescent="0.25">
      <c r="A6949" s="11"/>
      <c r="B6949" s="11"/>
      <c r="C6949" s="11"/>
      <c r="D6949" s="11"/>
      <c r="E6949" s="11"/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  <c r="R6949" s="11"/>
      <c r="S6949" s="11"/>
    </row>
    <row r="6950" spans="1:19" x14ac:dyDescent="0.25">
      <c r="A6950" s="11"/>
      <c r="B6950" s="11"/>
      <c r="C6950" s="11"/>
      <c r="D6950" s="11"/>
      <c r="E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1"/>
      <c r="S6950" s="11"/>
    </row>
    <row r="6951" spans="1:19" x14ac:dyDescent="0.25">
      <c r="A6951" s="11"/>
      <c r="B6951" s="11"/>
      <c r="C6951" s="11"/>
      <c r="D6951" s="11"/>
      <c r="E6951" s="11"/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  <c r="R6951" s="11"/>
      <c r="S6951" s="11"/>
    </row>
    <row r="6952" spans="1:19" x14ac:dyDescent="0.25">
      <c r="A6952" s="11"/>
      <c r="B6952" s="11"/>
      <c r="C6952" s="11"/>
      <c r="D6952" s="11"/>
      <c r="E6952" s="11"/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  <c r="R6952" s="11"/>
      <c r="S6952" s="11"/>
    </row>
    <row r="6953" spans="1:19" x14ac:dyDescent="0.25">
      <c r="A6953" s="11"/>
      <c r="B6953" s="11"/>
      <c r="C6953" s="11"/>
      <c r="D6953" s="11"/>
      <c r="E6953" s="11"/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  <c r="R6953" s="11"/>
      <c r="S6953" s="11"/>
    </row>
    <row r="6954" spans="1:19" x14ac:dyDescent="0.25">
      <c r="A6954" s="11"/>
      <c r="B6954" s="11"/>
      <c r="C6954" s="11"/>
      <c r="D6954" s="11"/>
      <c r="E6954" s="11"/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  <c r="R6954" s="11"/>
      <c r="S6954" s="11"/>
    </row>
    <row r="6955" spans="1:19" x14ac:dyDescent="0.25">
      <c r="A6955" s="11"/>
      <c r="B6955" s="11"/>
      <c r="C6955" s="11"/>
      <c r="D6955" s="11"/>
      <c r="E6955" s="11"/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  <c r="R6955" s="11"/>
      <c r="S6955" s="11"/>
    </row>
    <row r="6956" spans="1:19" x14ac:dyDescent="0.25">
      <c r="A6956" s="11"/>
      <c r="B6956" s="11"/>
      <c r="C6956" s="11"/>
      <c r="D6956" s="11"/>
      <c r="E6956" s="11"/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  <c r="R6956" s="11"/>
      <c r="S6956" s="11"/>
    </row>
    <row r="6957" spans="1:19" x14ac:dyDescent="0.25">
      <c r="A6957" s="11"/>
      <c r="B6957" s="11"/>
      <c r="C6957" s="11"/>
      <c r="D6957" s="11"/>
      <c r="E6957" s="11"/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  <c r="R6957" s="11"/>
      <c r="S6957" s="11"/>
    </row>
    <row r="6958" spans="1:19" x14ac:dyDescent="0.25">
      <c r="A6958" s="11"/>
      <c r="B6958" s="11"/>
      <c r="C6958" s="11"/>
      <c r="D6958" s="11"/>
      <c r="E6958" s="11"/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  <c r="R6958" s="11"/>
      <c r="S6958" s="11"/>
    </row>
    <row r="6959" spans="1:19" x14ac:dyDescent="0.25">
      <c r="A6959" s="11"/>
      <c r="B6959" s="11"/>
      <c r="C6959" s="11"/>
      <c r="D6959" s="11"/>
      <c r="E6959" s="11"/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  <c r="R6959" s="11"/>
      <c r="S6959" s="11"/>
    </row>
    <row r="6960" spans="1:19" x14ac:dyDescent="0.25">
      <c r="A6960" s="11"/>
      <c r="B6960" s="11"/>
      <c r="C6960" s="11"/>
      <c r="D6960" s="11"/>
      <c r="E6960" s="11"/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  <c r="R6960" s="11"/>
      <c r="S6960" s="11"/>
    </row>
    <row r="6961" spans="1:19" x14ac:dyDescent="0.25">
      <c r="A6961" s="11"/>
      <c r="B6961" s="11"/>
      <c r="C6961" s="11"/>
      <c r="D6961" s="11"/>
      <c r="E6961" s="11"/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  <c r="R6961" s="11"/>
      <c r="S6961" s="11"/>
    </row>
    <row r="6962" spans="1:19" x14ac:dyDescent="0.25">
      <c r="A6962" s="11"/>
      <c r="B6962" s="11"/>
      <c r="C6962" s="11"/>
      <c r="D6962" s="11"/>
      <c r="E6962" s="11"/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  <c r="R6962" s="11"/>
      <c r="S6962" s="11"/>
    </row>
    <row r="6963" spans="1:19" x14ac:dyDescent="0.25">
      <c r="A6963" s="11"/>
      <c r="B6963" s="11"/>
      <c r="C6963" s="11"/>
      <c r="D6963" s="11"/>
      <c r="E6963" s="11"/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  <c r="R6963" s="11"/>
      <c r="S6963" s="11"/>
    </row>
    <row r="6964" spans="1:19" x14ac:dyDescent="0.25">
      <c r="A6964" s="11"/>
      <c r="B6964" s="11"/>
      <c r="C6964" s="11"/>
      <c r="D6964" s="11"/>
      <c r="E6964" s="11"/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  <c r="R6964" s="11"/>
      <c r="S6964" s="11"/>
    </row>
    <row r="6965" spans="1:19" x14ac:dyDescent="0.25">
      <c r="A6965" s="11"/>
      <c r="B6965" s="11"/>
      <c r="C6965" s="11"/>
      <c r="D6965" s="11"/>
      <c r="E6965" s="11"/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  <c r="R6965" s="11"/>
      <c r="S6965" s="11"/>
    </row>
    <row r="6966" spans="1:19" x14ac:dyDescent="0.25">
      <c r="A6966" s="11"/>
      <c r="B6966" s="11"/>
      <c r="C6966" s="11"/>
      <c r="D6966" s="11"/>
      <c r="E6966" s="11"/>
      <c r="F6966" s="11"/>
      <c r="G6966" s="11"/>
      <c r="H6966" s="11"/>
      <c r="I6966" s="11"/>
      <c r="J6966" s="11"/>
      <c r="K6966" s="11"/>
      <c r="L6966" s="11"/>
      <c r="M6966" s="11"/>
      <c r="N6966" s="11"/>
      <c r="O6966" s="11"/>
      <c r="P6966" s="11"/>
      <c r="Q6966" s="11"/>
      <c r="R6966" s="11"/>
      <c r="S6966" s="11"/>
    </row>
    <row r="6967" spans="1:19" x14ac:dyDescent="0.25">
      <c r="A6967" s="11"/>
      <c r="B6967" s="11"/>
      <c r="C6967" s="11"/>
      <c r="D6967" s="11"/>
      <c r="E6967" s="11"/>
      <c r="F6967" s="11"/>
      <c r="G6967" s="11"/>
      <c r="H6967" s="11"/>
      <c r="I6967" s="11"/>
      <c r="J6967" s="11"/>
      <c r="K6967" s="11"/>
      <c r="L6967" s="11"/>
      <c r="M6967" s="11"/>
      <c r="N6967" s="11"/>
      <c r="O6967" s="11"/>
      <c r="P6967" s="11"/>
      <c r="Q6967" s="11"/>
      <c r="R6967" s="11"/>
      <c r="S6967" s="11"/>
    </row>
    <row r="6968" spans="1:19" x14ac:dyDescent="0.25">
      <c r="A6968" s="11"/>
      <c r="B6968" s="11"/>
      <c r="C6968" s="11"/>
      <c r="D6968" s="11"/>
      <c r="E6968" s="11"/>
      <c r="F6968" s="11"/>
      <c r="G6968" s="11"/>
      <c r="H6968" s="11"/>
      <c r="I6968" s="11"/>
      <c r="J6968" s="11"/>
      <c r="K6968" s="11"/>
      <c r="L6968" s="11"/>
      <c r="M6968" s="11"/>
      <c r="N6968" s="11"/>
      <c r="O6968" s="11"/>
      <c r="P6968" s="11"/>
      <c r="Q6968" s="11"/>
      <c r="R6968" s="11"/>
      <c r="S6968" s="11"/>
    </row>
    <row r="6969" spans="1:19" x14ac:dyDescent="0.25">
      <c r="A6969" s="11"/>
      <c r="B6969" s="11"/>
      <c r="C6969" s="11"/>
      <c r="D6969" s="11"/>
      <c r="E6969" s="11"/>
      <c r="F6969" s="11"/>
      <c r="G6969" s="11"/>
      <c r="H6969" s="11"/>
      <c r="I6969" s="11"/>
      <c r="J6969" s="11"/>
      <c r="K6969" s="11"/>
      <c r="L6969" s="11"/>
      <c r="M6969" s="11"/>
      <c r="N6969" s="11"/>
      <c r="O6969" s="11"/>
      <c r="P6969" s="11"/>
      <c r="Q6969" s="11"/>
      <c r="R6969" s="11"/>
      <c r="S6969" s="11"/>
    </row>
    <row r="6970" spans="1:19" x14ac:dyDescent="0.25">
      <c r="A6970" s="11"/>
      <c r="B6970" s="11"/>
      <c r="C6970" s="11"/>
      <c r="D6970" s="11"/>
      <c r="E6970" s="11"/>
      <c r="F6970" s="11"/>
      <c r="G6970" s="11"/>
      <c r="H6970" s="11"/>
      <c r="I6970" s="11"/>
      <c r="J6970" s="11"/>
      <c r="K6970" s="11"/>
      <c r="L6970" s="11"/>
      <c r="M6970" s="11"/>
      <c r="N6970" s="11"/>
      <c r="O6970" s="11"/>
      <c r="P6970" s="11"/>
      <c r="Q6970" s="11"/>
      <c r="R6970" s="11"/>
      <c r="S6970" s="11"/>
    </row>
    <row r="6971" spans="1:19" x14ac:dyDescent="0.25">
      <c r="A6971" s="11"/>
      <c r="B6971" s="11"/>
      <c r="C6971" s="11"/>
      <c r="D6971" s="11"/>
      <c r="E6971" s="11"/>
      <c r="F6971" s="11"/>
      <c r="G6971" s="11"/>
      <c r="H6971" s="11"/>
      <c r="I6971" s="11"/>
      <c r="J6971" s="11"/>
      <c r="K6971" s="11"/>
      <c r="L6971" s="11"/>
      <c r="M6971" s="11"/>
      <c r="N6971" s="11"/>
      <c r="O6971" s="11"/>
      <c r="P6971" s="11"/>
      <c r="Q6971" s="11"/>
      <c r="R6971" s="11"/>
      <c r="S6971" s="11"/>
    </row>
    <row r="6972" spans="1:19" x14ac:dyDescent="0.25">
      <c r="A6972" s="11"/>
      <c r="B6972" s="11"/>
      <c r="C6972" s="11"/>
      <c r="D6972" s="11"/>
      <c r="E6972" s="11"/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  <c r="Q6972" s="11"/>
      <c r="R6972" s="11"/>
      <c r="S6972" s="11"/>
    </row>
    <row r="6973" spans="1:19" x14ac:dyDescent="0.25">
      <c r="A6973" s="11"/>
      <c r="B6973" s="11"/>
      <c r="C6973" s="11"/>
      <c r="D6973" s="11"/>
      <c r="E6973" s="11"/>
      <c r="F6973" s="11"/>
      <c r="G6973" s="11"/>
      <c r="H6973" s="11"/>
      <c r="I6973" s="11"/>
      <c r="J6973" s="11"/>
      <c r="K6973" s="11"/>
      <c r="L6973" s="11"/>
      <c r="M6973" s="11"/>
      <c r="N6973" s="11"/>
      <c r="O6973" s="11"/>
      <c r="P6973" s="11"/>
      <c r="Q6973" s="11"/>
      <c r="R6973" s="11"/>
      <c r="S6973" s="11"/>
    </row>
    <row r="6974" spans="1:19" x14ac:dyDescent="0.25">
      <c r="A6974" s="11"/>
      <c r="B6974" s="11"/>
      <c r="C6974" s="11"/>
      <c r="D6974" s="11"/>
      <c r="E6974" s="11"/>
      <c r="F6974" s="11"/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  <c r="R6974" s="11"/>
      <c r="S6974" s="11"/>
    </row>
    <row r="6975" spans="1:19" x14ac:dyDescent="0.25">
      <c r="A6975" s="11"/>
      <c r="B6975" s="11"/>
      <c r="C6975" s="11"/>
      <c r="D6975" s="11"/>
      <c r="E6975" s="11"/>
      <c r="F6975" s="11"/>
      <c r="G6975" s="11"/>
      <c r="H6975" s="11"/>
      <c r="I6975" s="11"/>
      <c r="J6975" s="11"/>
      <c r="K6975" s="11"/>
      <c r="L6975" s="11"/>
      <c r="M6975" s="11"/>
      <c r="N6975" s="11"/>
      <c r="O6975" s="11"/>
      <c r="P6975" s="11"/>
      <c r="Q6975" s="11"/>
      <c r="R6975" s="11"/>
      <c r="S6975" s="11"/>
    </row>
    <row r="6976" spans="1:19" x14ac:dyDescent="0.25">
      <c r="A6976" s="11"/>
      <c r="B6976" s="11"/>
      <c r="C6976" s="11"/>
      <c r="D6976" s="11"/>
      <c r="E6976" s="11"/>
      <c r="F6976" s="11"/>
      <c r="G6976" s="11"/>
      <c r="H6976" s="11"/>
      <c r="I6976" s="11"/>
      <c r="J6976" s="11"/>
      <c r="K6976" s="11"/>
      <c r="L6976" s="11"/>
      <c r="M6976" s="11"/>
      <c r="N6976" s="11"/>
      <c r="O6976" s="11"/>
      <c r="P6976" s="11"/>
      <c r="Q6976" s="11"/>
      <c r="R6976" s="11"/>
      <c r="S6976" s="11"/>
    </row>
    <row r="6977" spans="1:19" x14ac:dyDescent="0.25">
      <c r="A6977" s="11"/>
      <c r="B6977" s="11"/>
      <c r="C6977" s="11"/>
      <c r="D6977" s="11"/>
      <c r="E6977" s="11"/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  <c r="R6977" s="11"/>
      <c r="S6977" s="11"/>
    </row>
    <row r="6978" spans="1:19" x14ac:dyDescent="0.25">
      <c r="A6978" s="11"/>
      <c r="B6978" s="11"/>
      <c r="C6978" s="11"/>
      <c r="D6978" s="11"/>
      <c r="E6978" s="11"/>
      <c r="F6978" s="11"/>
      <c r="G6978" s="11"/>
      <c r="H6978" s="11"/>
      <c r="I6978" s="11"/>
      <c r="J6978" s="11"/>
      <c r="K6978" s="11"/>
      <c r="L6978" s="11"/>
      <c r="M6978" s="11"/>
      <c r="N6978" s="11"/>
      <c r="O6978" s="11"/>
      <c r="P6978" s="11"/>
      <c r="Q6978" s="11"/>
      <c r="R6978" s="11"/>
      <c r="S6978" s="11"/>
    </row>
    <row r="6979" spans="1:19" x14ac:dyDescent="0.25">
      <c r="A6979" s="11"/>
      <c r="B6979" s="11"/>
      <c r="C6979" s="11"/>
      <c r="D6979" s="11"/>
      <c r="E6979" s="11"/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  <c r="R6979" s="11"/>
      <c r="S6979" s="11"/>
    </row>
    <row r="6980" spans="1:19" x14ac:dyDescent="0.25">
      <c r="A6980" s="11"/>
      <c r="B6980" s="11"/>
      <c r="C6980" s="11"/>
      <c r="D6980" s="11"/>
      <c r="E6980" s="11"/>
      <c r="F6980" s="11"/>
      <c r="G6980" s="11"/>
      <c r="H6980" s="11"/>
      <c r="I6980" s="11"/>
      <c r="J6980" s="11"/>
      <c r="K6980" s="11"/>
      <c r="L6980" s="11"/>
      <c r="M6980" s="11"/>
      <c r="N6980" s="11"/>
      <c r="O6980" s="11"/>
      <c r="P6980" s="11"/>
      <c r="Q6980" s="11"/>
      <c r="R6980" s="11"/>
      <c r="S6980" s="11"/>
    </row>
    <row r="6981" spans="1:19" x14ac:dyDescent="0.25">
      <c r="A6981" s="11"/>
      <c r="B6981" s="11"/>
      <c r="C6981" s="11"/>
      <c r="D6981" s="11"/>
      <c r="E6981" s="11"/>
      <c r="F6981" s="11"/>
      <c r="G6981" s="11"/>
      <c r="H6981" s="11"/>
      <c r="I6981" s="11"/>
      <c r="J6981" s="11"/>
      <c r="K6981" s="11"/>
      <c r="L6981" s="11"/>
      <c r="M6981" s="11"/>
      <c r="N6981" s="11"/>
      <c r="O6981" s="11"/>
      <c r="P6981" s="11"/>
      <c r="Q6981" s="11"/>
      <c r="R6981" s="11"/>
      <c r="S6981" s="11"/>
    </row>
    <row r="6982" spans="1:19" x14ac:dyDescent="0.25">
      <c r="A6982" s="11"/>
      <c r="B6982" s="11"/>
      <c r="C6982" s="11"/>
      <c r="D6982" s="11"/>
      <c r="E6982" s="11"/>
      <c r="F6982" s="11"/>
      <c r="G6982" s="11"/>
      <c r="H6982" s="11"/>
      <c r="I6982" s="11"/>
      <c r="J6982" s="11"/>
      <c r="K6982" s="11"/>
      <c r="L6982" s="11"/>
      <c r="M6982" s="11"/>
      <c r="N6982" s="11"/>
      <c r="O6982" s="11"/>
      <c r="P6982" s="11"/>
      <c r="Q6982" s="11"/>
      <c r="R6982" s="11"/>
      <c r="S6982" s="11"/>
    </row>
    <row r="6983" spans="1:19" x14ac:dyDescent="0.25">
      <c r="A6983" s="11"/>
      <c r="B6983" s="11"/>
      <c r="C6983" s="11"/>
      <c r="D6983" s="11"/>
      <c r="E6983" s="11"/>
      <c r="F6983" s="11"/>
      <c r="G6983" s="11"/>
      <c r="H6983" s="11"/>
      <c r="I6983" s="11"/>
      <c r="J6983" s="11"/>
      <c r="K6983" s="11"/>
      <c r="L6983" s="11"/>
      <c r="M6983" s="11"/>
      <c r="N6983" s="11"/>
      <c r="O6983" s="11"/>
      <c r="P6983" s="11"/>
      <c r="Q6983" s="11"/>
      <c r="R6983" s="11"/>
      <c r="S6983" s="11"/>
    </row>
    <row r="6984" spans="1:19" x14ac:dyDescent="0.25">
      <c r="A6984" s="11"/>
      <c r="B6984" s="11"/>
      <c r="C6984" s="11"/>
      <c r="D6984" s="11"/>
      <c r="E6984" s="11"/>
      <c r="F6984" s="11"/>
      <c r="G6984" s="11"/>
      <c r="H6984" s="11"/>
      <c r="I6984" s="11"/>
      <c r="J6984" s="11"/>
      <c r="K6984" s="11"/>
      <c r="L6984" s="11"/>
      <c r="M6984" s="11"/>
      <c r="N6984" s="11"/>
      <c r="O6984" s="11"/>
      <c r="P6984" s="11"/>
      <c r="Q6984" s="11"/>
      <c r="R6984" s="11"/>
      <c r="S6984" s="11"/>
    </row>
    <row r="6985" spans="1:19" x14ac:dyDescent="0.25">
      <c r="A6985" s="11"/>
      <c r="B6985" s="11"/>
      <c r="C6985" s="11"/>
      <c r="D6985" s="11"/>
      <c r="E6985" s="11"/>
      <c r="F6985" s="11"/>
      <c r="G6985" s="11"/>
      <c r="H6985" s="11"/>
      <c r="I6985" s="11"/>
      <c r="J6985" s="11"/>
      <c r="K6985" s="11"/>
      <c r="L6985" s="11"/>
      <c r="M6985" s="11"/>
      <c r="N6985" s="11"/>
      <c r="O6985" s="11"/>
      <c r="P6985" s="11"/>
      <c r="Q6985" s="11"/>
      <c r="R6985" s="11"/>
      <c r="S6985" s="11"/>
    </row>
    <row r="6986" spans="1:19" x14ac:dyDescent="0.25">
      <c r="A6986" s="11"/>
      <c r="B6986" s="11"/>
      <c r="C6986" s="11"/>
      <c r="D6986" s="11"/>
      <c r="E6986" s="11"/>
      <c r="F6986" s="11"/>
      <c r="G6986" s="11"/>
      <c r="H6986" s="11"/>
      <c r="I6986" s="11"/>
      <c r="J6986" s="11"/>
      <c r="K6986" s="11"/>
      <c r="L6986" s="11"/>
      <c r="M6986" s="11"/>
      <c r="N6986" s="11"/>
      <c r="O6986" s="11"/>
      <c r="P6986" s="11"/>
      <c r="Q6986" s="11"/>
      <c r="R6986" s="11"/>
      <c r="S6986" s="11"/>
    </row>
    <row r="6987" spans="1:19" x14ac:dyDescent="0.25">
      <c r="A6987" s="11"/>
      <c r="B6987" s="11"/>
      <c r="C6987" s="11"/>
      <c r="D6987" s="11"/>
      <c r="E6987" s="11"/>
      <c r="F6987" s="11"/>
      <c r="G6987" s="11"/>
      <c r="H6987" s="11"/>
      <c r="I6987" s="11"/>
      <c r="J6987" s="11"/>
      <c r="K6987" s="11"/>
      <c r="L6987" s="11"/>
      <c r="M6987" s="11"/>
      <c r="N6987" s="11"/>
      <c r="O6987" s="11"/>
      <c r="P6987" s="11"/>
      <c r="Q6987" s="11"/>
      <c r="R6987" s="11"/>
      <c r="S6987" s="11"/>
    </row>
    <row r="6988" spans="1:19" x14ac:dyDescent="0.25">
      <c r="A6988" s="11"/>
      <c r="B6988" s="11"/>
      <c r="C6988" s="11"/>
      <c r="D6988" s="11"/>
      <c r="E6988" s="11"/>
      <c r="F6988" s="11"/>
      <c r="G6988" s="11"/>
      <c r="H6988" s="11"/>
      <c r="I6988" s="11"/>
      <c r="J6988" s="11"/>
      <c r="K6988" s="11"/>
      <c r="L6988" s="11"/>
      <c r="M6988" s="11"/>
      <c r="N6988" s="11"/>
      <c r="O6988" s="11"/>
      <c r="P6988" s="11"/>
      <c r="Q6988" s="11"/>
      <c r="R6988" s="11"/>
      <c r="S6988" s="11"/>
    </row>
    <row r="6989" spans="1:19" x14ac:dyDescent="0.25">
      <c r="A6989" s="11"/>
      <c r="B6989" s="11"/>
      <c r="C6989" s="11"/>
      <c r="D6989" s="11"/>
      <c r="E6989" s="11"/>
      <c r="F6989" s="11"/>
      <c r="G6989" s="11"/>
      <c r="H6989" s="11"/>
      <c r="I6989" s="11"/>
      <c r="J6989" s="11"/>
      <c r="K6989" s="11"/>
      <c r="L6989" s="11"/>
      <c r="M6989" s="11"/>
      <c r="N6989" s="11"/>
      <c r="O6989" s="11"/>
      <c r="P6989" s="11"/>
      <c r="Q6989" s="11"/>
      <c r="R6989" s="11"/>
      <c r="S6989" s="11"/>
    </row>
    <row r="6990" spans="1:19" x14ac:dyDescent="0.25">
      <c r="A6990" s="11"/>
      <c r="B6990" s="11"/>
      <c r="C6990" s="11"/>
      <c r="D6990" s="11"/>
      <c r="E6990" s="11"/>
      <c r="F6990" s="11"/>
      <c r="G6990" s="11"/>
      <c r="H6990" s="11"/>
      <c r="I6990" s="11"/>
      <c r="J6990" s="11"/>
      <c r="K6990" s="11"/>
      <c r="L6990" s="11"/>
      <c r="M6990" s="11"/>
      <c r="N6990" s="11"/>
      <c r="O6990" s="11"/>
      <c r="P6990" s="11"/>
      <c r="Q6990" s="11"/>
      <c r="R6990" s="11"/>
      <c r="S6990" s="11"/>
    </row>
    <row r="6991" spans="1:19" x14ac:dyDescent="0.25">
      <c r="A6991" s="11"/>
      <c r="B6991" s="11"/>
      <c r="C6991" s="11"/>
      <c r="D6991" s="11"/>
      <c r="E6991" s="11"/>
      <c r="F6991" s="11"/>
      <c r="G6991" s="11"/>
      <c r="H6991" s="11"/>
      <c r="I6991" s="11"/>
      <c r="J6991" s="11"/>
      <c r="K6991" s="11"/>
      <c r="L6991" s="11"/>
      <c r="M6991" s="11"/>
      <c r="N6991" s="11"/>
      <c r="O6991" s="11"/>
      <c r="P6991" s="11"/>
      <c r="Q6991" s="11"/>
      <c r="R6991" s="11"/>
      <c r="S6991" s="11"/>
    </row>
    <row r="6992" spans="1:19" x14ac:dyDescent="0.25">
      <c r="A6992" s="11"/>
      <c r="B6992" s="11"/>
      <c r="C6992" s="11"/>
      <c r="D6992" s="11"/>
      <c r="E6992" s="11"/>
      <c r="F6992" s="11"/>
      <c r="G6992" s="11"/>
      <c r="H6992" s="11"/>
      <c r="I6992" s="11"/>
      <c r="J6992" s="11"/>
      <c r="K6992" s="11"/>
      <c r="L6992" s="11"/>
      <c r="M6992" s="11"/>
      <c r="N6992" s="11"/>
      <c r="O6992" s="11"/>
      <c r="P6992" s="11"/>
      <c r="Q6992" s="11"/>
      <c r="R6992" s="11"/>
      <c r="S6992" s="11"/>
    </row>
    <row r="6993" spans="1:19" x14ac:dyDescent="0.25">
      <c r="A6993" s="11"/>
      <c r="B6993" s="11"/>
      <c r="C6993" s="11"/>
      <c r="D6993" s="11"/>
      <c r="E6993" s="11"/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  <c r="Q6993" s="11"/>
      <c r="R6993" s="11"/>
      <c r="S6993" s="11"/>
    </row>
    <row r="6994" spans="1:19" x14ac:dyDescent="0.25">
      <c r="A6994" s="11"/>
      <c r="B6994" s="11"/>
      <c r="C6994" s="11"/>
      <c r="D6994" s="11"/>
      <c r="E6994" s="11"/>
      <c r="F6994" s="11"/>
      <c r="G6994" s="11"/>
      <c r="H6994" s="11"/>
      <c r="I6994" s="11"/>
      <c r="J6994" s="11"/>
      <c r="K6994" s="11"/>
      <c r="L6994" s="11"/>
      <c r="M6994" s="11"/>
      <c r="N6994" s="11"/>
      <c r="O6994" s="11"/>
      <c r="P6994" s="11"/>
      <c r="Q6994" s="11"/>
      <c r="R6994" s="11"/>
      <c r="S6994" s="11"/>
    </row>
    <row r="6995" spans="1:19" x14ac:dyDescent="0.25">
      <c r="A6995" s="11"/>
      <c r="B6995" s="11"/>
      <c r="C6995" s="11"/>
      <c r="D6995" s="11"/>
      <c r="E6995" s="11"/>
      <c r="F6995" s="11"/>
      <c r="G6995" s="11"/>
      <c r="H6995" s="11"/>
      <c r="I6995" s="11"/>
      <c r="J6995" s="11"/>
      <c r="K6995" s="11"/>
      <c r="L6995" s="11"/>
      <c r="M6995" s="11"/>
      <c r="N6995" s="11"/>
      <c r="O6995" s="11"/>
      <c r="P6995" s="11"/>
      <c r="Q6995" s="11"/>
      <c r="R6995" s="11"/>
      <c r="S6995" s="11"/>
    </row>
    <row r="6996" spans="1:19" x14ac:dyDescent="0.25">
      <c r="A6996" s="11"/>
      <c r="B6996" s="11"/>
      <c r="C6996" s="11"/>
      <c r="D6996" s="11"/>
      <c r="E6996" s="11"/>
      <c r="F6996" s="11"/>
      <c r="G6996" s="11"/>
      <c r="H6996" s="11"/>
      <c r="I6996" s="11"/>
      <c r="J6996" s="11"/>
      <c r="K6996" s="11"/>
      <c r="L6996" s="11"/>
      <c r="M6996" s="11"/>
      <c r="N6996" s="11"/>
      <c r="O6996" s="11"/>
      <c r="P6996" s="11"/>
      <c r="Q6996" s="11"/>
      <c r="R6996" s="11"/>
      <c r="S6996" s="11"/>
    </row>
    <row r="6997" spans="1:19" x14ac:dyDescent="0.25">
      <c r="A6997" s="11"/>
      <c r="B6997" s="11"/>
      <c r="C6997" s="11"/>
      <c r="D6997" s="11"/>
      <c r="E6997" s="11"/>
      <c r="F6997" s="11"/>
      <c r="G6997" s="11"/>
      <c r="H6997" s="11"/>
      <c r="I6997" s="11"/>
      <c r="J6997" s="11"/>
      <c r="K6997" s="11"/>
      <c r="L6997" s="11"/>
      <c r="M6997" s="11"/>
      <c r="N6997" s="11"/>
      <c r="O6997" s="11"/>
      <c r="P6997" s="11"/>
      <c r="Q6997" s="11"/>
      <c r="R6997" s="11"/>
      <c r="S6997" s="11"/>
    </row>
    <row r="6998" spans="1:19" x14ac:dyDescent="0.25">
      <c r="A6998" s="11"/>
      <c r="B6998" s="11"/>
      <c r="C6998" s="11"/>
      <c r="D6998" s="11"/>
      <c r="E6998" s="11"/>
      <c r="F6998" s="11"/>
      <c r="G6998" s="11"/>
      <c r="H6998" s="11"/>
      <c r="I6998" s="11"/>
      <c r="J6998" s="11"/>
      <c r="K6998" s="11"/>
      <c r="L6998" s="11"/>
      <c r="M6998" s="11"/>
      <c r="N6998" s="11"/>
      <c r="O6998" s="11"/>
      <c r="P6998" s="11"/>
      <c r="Q6998" s="11"/>
      <c r="R6998" s="11"/>
      <c r="S6998" s="11"/>
    </row>
    <row r="6999" spans="1:19" x14ac:dyDescent="0.25">
      <c r="A6999" s="11"/>
      <c r="B6999" s="11"/>
      <c r="C6999" s="11"/>
      <c r="D6999" s="11"/>
      <c r="E6999" s="11"/>
      <c r="F6999" s="11"/>
      <c r="G6999" s="11"/>
      <c r="H6999" s="11"/>
      <c r="I6999" s="11"/>
      <c r="J6999" s="11"/>
      <c r="K6999" s="11"/>
      <c r="L6999" s="11"/>
      <c r="M6999" s="11"/>
      <c r="N6999" s="11"/>
      <c r="O6999" s="11"/>
      <c r="P6999" s="11"/>
      <c r="Q6999" s="11"/>
      <c r="R6999" s="11"/>
      <c r="S6999" s="11"/>
    </row>
    <row r="7000" spans="1:19" x14ac:dyDescent="0.25">
      <c r="A7000" s="11"/>
      <c r="B7000" s="11"/>
      <c r="C7000" s="11"/>
      <c r="D7000" s="11"/>
      <c r="E7000" s="11"/>
      <c r="F7000" s="11"/>
      <c r="G7000" s="11"/>
      <c r="H7000" s="11"/>
      <c r="I7000" s="11"/>
      <c r="J7000" s="11"/>
      <c r="K7000" s="11"/>
      <c r="L7000" s="11"/>
      <c r="M7000" s="11"/>
      <c r="N7000" s="11"/>
      <c r="O7000" s="11"/>
      <c r="P7000" s="11"/>
      <c r="Q7000" s="11"/>
      <c r="R7000" s="11"/>
      <c r="S7000" s="11"/>
    </row>
    <row r="7001" spans="1:19" x14ac:dyDescent="0.25">
      <c r="A7001" s="11"/>
      <c r="B7001" s="11"/>
      <c r="C7001" s="11"/>
      <c r="D7001" s="11"/>
      <c r="E7001" s="11"/>
      <c r="F7001" s="11"/>
      <c r="G7001" s="11"/>
      <c r="H7001" s="11"/>
      <c r="I7001" s="11"/>
      <c r="J7001" s="11"/>
      <c r="K7001" s="11"/>
      <c r="L7001" s="11"/>
      <c r="M7001" s="11"/>
      <c r="N7001" s="11"/>
      <c r="O7001" s="11"/>
      <c r="P7001" s="11"/>
      <c r="Q7001" s="11"/>
      <c r="R7001" s="11"/>
      <c r="S7001" s="11"/>
    </row>
    <row r="7002" spans="1:19" x14ac:dyDescent="0.25">
      <c r="A7002" s="11"/>
      <c r="B7002" s="11"/>
      <c r="C7002" s="11"/>
      <c r="D7002" s="11"/>
      <c r="E7002" s="11"/>
      <c r="F7002" s="11"/>
      <c r="G7002" s="11"/>
      <c r="H7002" s="11"/>
      <c r="I7002" s="11"/>
      <c r="J7002" s="11"/>
      <c r="K7002" s="11"/>
      <c r="L7002" s="11"/>
      <c r="M7002" s="11"/>
      <c r="N7002" s="11"/>
      <c r="O7002" s="11"/>
      <c r="P7002" s="11"/>
      <c r="Q7002" s="11"/>
      <c r="R7002" s="11"/>
      <c r="S7002" s="11"/>
    </row>
    <row r="7003" spans="1:19" x14ac:dyDescent="0.25">
      <c r="A7003" s="11"/>
      <c r="B7003" s="11"/>
      <c r="C7003" s="11"/>
      <c r="D7003" s="11"/>
      <c r="E7003" s="11"/>
      <c r="F7003" s="11"/>
      <c r="G7003" s="11"/>
      <c r="H7003" s="11"/>
      <c r="I7003" s="11"/>
      <c r="J7003" s="11"/>
      <c r="K7003" s="11"/>
      <c r="L7003" s="11"/>
      <c r="M7003" s="11"/>
      <c r="N7003" s="11"/>
      <c r="O7003" s="11"/>
      <c r="P7003" s="11"/>
      <c r="Q7003" s="11"/>
      <c r="R7003" s="11"/>
      <c r="S7003" s="11"/>
    </row>
    <row r="7004" spans="1:19" x14ac:dyDescent="0.25">
      <c r="A7004" s="11"/>
      <c r="B7004" s="11"/>
      <c r="C7004" s="11"/>
      <c r="D7004" s="11"/>
      <c r="E7004" s="11"/>
      <c r="F7004" s="11"/>
      <c r="G7004" s="11"/>
      <c r="H7004" s="11"/>
      <c r="I7004" s="11"/>
      <c r="J7004" s="11"/>
      <c r="K7004" s="11"/>
      <c r="L7004" s="11"/>
      <c r="M7004" s="11"/>
      <c r="N7004" s="11"/>
      <c r="O7004" s="11"/>
      <c r="P7004" s="11"/>
      <c r="Q7004" s="11"/>
      <c r="R7004" s="11"/>
      <c r="S7004" s="11"/>
    </row>
    <row r="7005" spans="1:19" x14ac:dyDescent="0.25">
      <c r="A7005" s="11"/>
      <c r="B7005" s="11"/>
      <c r="C7005" s="11"/>
      <c r="D7005" s="11"/>
      <c r="E7005" s="11"/>
      <c r="F7005" s="11"/>
      <c r="G7005" s="11"/>
      <c r="H7005" s="11"/>
      <c r="I7005" s="11"/>
      <c r="J7005" s="11"/>
      <c r="K7005" s="11"/>
      <c r="L7005" s="11"/>
      <c r="M7005" s="11"/>
      <c r="N7005" s="11"/>
      <c r="O7005" s="11"/>
      <c r="P7005" s="11"/>
      <c r="Q7005" s="11"/>
      <c r="R7005" s="11"/>
      <c r="S7005" s="11"/>
    </row>
    <row r="7006" spans="1:19" x14ac:dyDescent="0.25">
      <c r="A7006" s="11"/>
      <c r="B7006" s="11"/>
      <c r="C7006" s="11"/>
      <c r="D7006" s="11"/>
      <c r="E7006" s="11"/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  <c r="R7006" s="11"/>
      <c r="S7006" s="11"/>
    </row>
    <row r="7007" spans="1:19" x14ac:dyDescent="0.25">
      <c r="A7007" s="11"/>
      <c r="B7007" s="11"/>
      <c r="C7007" s="11"/>
      <c r="D7007" s="11"/>
      <c r="E7007" s="11"/>
      <c r="F7007" s="11"/>
      <c r="G7007" s="11"/>
      <c r="H7007" s="11"/>
      <c r="I7007" s="11"/>
      <c r="J7007" s="11"/>
      <c r="K7007" s="11"/>
      <c r="L7007" s="11"/>
      <c r="M7007" s="11"/>
      <c r="N7007" s="11"/>
      <c r="O7007" s="11"/>
      <c r="P7007" s="11"/>
      <c r="Q7007" s="11"/>
      <c r="R7007" s="11"/>
      <c r="S7007" s="11"/>
    </row>
    <row r="7008" spans="1:19" x14ac:dyDescent="0.25">
      <c r="A7008" s="11"/>
      <c r="B7008" s="11"/>
      <c r="C7008" s="11"/>
      <c r="D7008" s="11"/>
      <c r="E7008" s="11"/>
      <c r="F7008" s="11"/>
      <c r="G7008" s="11"/>
      <c r="H7008" s="11"/>
      <c r="I7008" s="11"/>
      <c r="J7008" s="11"/>
      <c r="K7008" s="11"/>
      <c r="L7008" s="11"/>
      <c r="M7008" s="11"/>
      <c r="N7008" s="11"/>
      <c r="O7008" s="11"/>
      <c r="P7008" s="11"/>
      <c r="Q7008" s="11"/>
      <c r="R7008" s="11"/>
      <c r="S7008" s="11"/>
    </row>
    <row r="7009" spans="1:19" x14ac:dyDescent="0.25">
      <c r="A7009" s="11"/>
      <c r="B7009" s="11"/>
      <c r="C7009" s="11"/>
      <c r="D7009" s="11"/>
      <c r="E7009" s="11"/>
      <c r="F7009" s="11"/>
      <c r="G7009" s="11"/>
      <c r="H7009" s="11"/>
      <c r="I7009" s="11"/>
      <c r="J7009" s="11"/>
      <c r="K7009" s="11"/>
      <c r="L7009" s="11"/>
      <c r="M7009" s="11"/>
      <c r="N7009" s="11"/>
      <c r="O7009" s="11"/>
      <c r="P7009" s="11"/>
      <c r="Q7009" s="11"/>
      <c r="R7009" s="11"/>
      <c r="S7009" s="11"/>
    </row>
    <row r="7010" spans="1:19" x14ac:dyDescent="0.25">
      <c r="A7010" s="11"/>
      <c r="B7010" s="11"/>
      <c r="C7010" s="11"/>
      <c r="D7010" s="11"/>
      <c r="E7010" s="11"/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  <c r="R7010" s="11"/>
      <c r="S7010" s="11"/>
    </row>
    <row r="7011" spans="1:19" x14ac:dyDescent="0.25">
      <c r="A7011" s="11"/>
      <c r="B7011" s="11"/>
      <c r="C7011" s="11"/>
      <c r="D7011" s="11"/>
      <c r="E7011" s="11"/>
      <c r="F7011" s="11"/>
      <c r="G7011" s="11"/>
      <c r="H7011" s="11"/>
      <c r="I7011" s="11"/>
      <c r="J7011" s="11"/>
      <c r="K7011" s="11"/>
      <c r="L7011" s="11"/>
      <c r="M7011" s="11"/>
      <c r="N7011" s="11"/>
      <c r="O7011" s="11"/>
      <c r="P7011" s="11"/>
      <c r="Q7011" s="11"/>
      <c r="R7011" s="11"/>
      <c r="S7011" s="11"/>
    </row>
    <row r="7012" spans="1:19" x14ac:dyDescent="0.25">
      <c r="A7012" s="11"/>
      <c r="B7012" s="11"/>
      <c r="C7012" s="11"/>
      <c r="D7012" s="11"/>
      <c r="E7012" s="11"/>
      <c r="F7012" s="11"/>
      <c r="G7012" s="11"/>
      <c r="H7012" s="11"/>
      <c r="I7012" s="11"/>
      <c r="J7012" s="11"/>
      <c r="K7012" s="11"/>
      <c r="L7012" s="11"/>
      <c r="M7012" s="11"/>
      <c r="N7012" s="11"/>
      <c r="O7012" s="11"/>
      <c r="P7012" s="11"/>
      <c r="Q7012" s="11"/>
      <c r="R7012" s="11"/>
      <c r="S7012" s="11"/>
    </row>
    <row r="7013" spans="1:19" x14ac:dyDescent="0.25">
      <c r="A7013" s="11"/>
      <c r="B7013" s="11"/>
      <c r="C7013" s="11"/>
      <c r="D7013" s="11"/>
      <c r="E7013" s="11"/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  <c r="R7013" s="11"/>
      <c r="S7013" s="11"/>
    </row>
    <row r="7014" spans="1:19" x14ac:dyDescent="0.25">
      <c r="A7014" s="11"/>
      <c r="B7014" s="11"/>
      <c r="C7014" s="11"/>
      <c r="D7014" s="11"/>
      <c r="E7014" s="11"/>
      <c r="F7014" s="11"/>
      <c r="G7014" s="11"/>
      <c r="H7014" s="11"/>
      <c r="I7014" s="11"/>
      <c r="J7014" s="11"/>
      <c r="K7014" s="11"/>
      <c r="L7014" s="11"/>
      <c r="M7014" s="11"/>
      <c r="N7014" s="11"/>
      <c r="O7014" s="11"/>
      <c r="P7014" s="11"/>
      <c r="Q7014" s="11"/>
      <c r="R7014" s="11"/>
      <c r="S7014" s="11"/>
    </row>
    <row r="7015" spans="1:19" x14ac:dyDescent="0.25">
      <c r="A7015" s="11"/>
      <c r="B7015" s="11"/>
      <c r="C7015" s="11"/>
      <c r="D7015" s="11"/>
      <c r="E7015" s="11"/>
      <c r="F7015" s="11"/>
      <c r="G7015" s="11"/>
      <c r="H7015" s="11"/>
      <c r="I7015" s="11"/>
      <c r="J7015" s="11"/>
      <c r="K7015" s="11"/>
      <c r="L7015" s="11"/>
      <c r="M7015" s="11"/>
      <c r="N7015" s="11"/>
      <c r="O7015" s="11"/>
      <c r="P7015" s="11"/>
      <c r="Q7015" s="11"/>
      <c r="R7015" s="11"/>
      <c r="S7015" s="11"/>
    </row>
    <row r="7016" spans="1:19" x14ac:dyDescent="0.25">
      <c r="A7016" s="11"/>
      <c r="B7016" s="11"/>
      <c r="C7016" s="11"/>
      <c r="D7016" s="11"/>
      <c r="E7016" s="11"/>
      <c r="F7016" s="11"/>
      <c r="G7016" s="11"/>
      <c r="H7016" s="11"/>
      <c r="I7016" s="11"/>
      <c r="J7016" s="11"/>
      <c r="K7016" s="11"/>
      <c r="L7016" s="11"/>
      <c r="M7016" s="11"/>
      <c r="N7016" s="11"/>
      <c r="O7016" s="11"/>
      <c r="P7016" s="11"/>
      <c r="Q7016" s="11"/>
      <c r="R7016" s="11"/>
      <c r="S7016" s="11"/>
    </row>
    <row r="7017" spans="1:19" x14ac:dyDescent="0.25">
      <c r="A7017" s="11"/>
      <c r="B7017" s="11"/>
      <c r="C7017" s="11"/>
      <c r="D7017" s="11"/>
      <c r="E7017" s="11"/>
      <c r="F7017" s="11"/>
      <c r="G7017" s="11"/>
      <c r="H7017" s="11"/>
      <c r="I7017" s="11"/>
      <c r="J7017" s="11"/>
      <c r="K7017" s="11"/>
      <c r="L7017" s="11"/>
      <c r="M7017" s="11"/>
      <c r="N7017" s="11"/>
      <c r="O7017" s="11"/>
      <c r="P7017" s="11"/>
      <c r="Q7017" s="11"/>
      <c r="R7017" s="11"/>
      <c r="S7017" s="11"/>
    </row>
    <row r="7018" spans="1:19" x14ac:dyDescent="0.25">
      <c r="A7018" s="11"/>
      <c r="B7018" s="11"/>
      <c r="C7018" s="11"/>
      <c r="D7018" s="11"/>
      <c r="E7018" s="11"/>
      <c r="F7018" s="11"/>
      <c r="G7018" s="11"/>
      <c r="H7018" s="11"/>
      <c r="I7018" s="11"/>
      <c r="J7018" s="11"/>
      <c r="K7018" s="11"/>
      <c r="L7018" s="11"/>
      <c r="M7018" s="11"/>
      <c r="N7018" s="11"/>
      <c r="O7018" s="11"/>
      <c r="P7018" s="11"/>
      <c r="Q7018" s="11"/>
      <c r="R7018" s="11"/>
      <c r="S7018" s="11"/>
    </row>
    <row r="7019" spans="1:19" x14ac:dyDescent="0.25">
      <c r="A7019" s="11"/>
      <c r="B7019" s="11"/>
      <c r="C7019" s="11"/>
      <c r="D7019" s="11"/>
      <c r="E7019" s="11"/>
      <c r="F7019" s="11"/>
      <c r="G7019" s="11"/>
      <c r="H7019" s="11"/>
      <c r="I7019" s="11"/>
      <c r="J7019" s="11"/>
      <c r="K7019" s="11"/>
      <c r="L7019" s="11"/>
      <c r="M7019" s="11"/>
      <c r="N7019" s="11"/>
      <c r="O7019" s="11"/>
      <c r="P7019" s="11"/>
      <c r="Q7019" s="11"/>
      <c r="R7019" s="11"/>
      <c r="S7019" s="11"/>
    </row>
    <row r="7020" spans="1:19" x14ac:dyDescent="0.25">
      <c r="A7020" s="11"/>
      <c r="B7020" s="11"/>
      <c r="C7020" s="11"/>
      <c r="D7020" s="11"/>
      <c r="E7020" s="11"/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  <c r="R7020" s="11"/>
      <c r="S7020" s="11"/>
    </row>
    <row r="7021" spans="1:19" x14ac:dyDescent="0.25">
      <c r="A7021" s="11"/>
      <c r="B7021" s="11"/>
      <c r="C7021" s="11"/>
      <c r="D7021" s="11"/>
      <c r="E7021" s="11"/>
      <c r="F7021" s="11"/>
      <c r="G7021" s="11"/>
      <c r="H7021" s="11"/>
      <c r="I7021" s="11"/>
      <c r="J7021" s="11"/>
      <c r="K7021" s="11"/>
      <c r="L7021" s="11"/>
      <c r="M7021" s="11"/>
      <c r="N7021" s="11"/>
      <c r="O7021" s="11"/>
      <c r="P7021" s="11"/>
      <c r="Q7021" s="11"/>
      <c r="R7021" s="11"/>
      <c r="S7021" s="11"/>
    </row>
    <row r="7022" spans="1:19" x14ac:dyDescent="0.25">
      <c r="A7022" s="11"/>
      <c r="B7022" s="11"/>
      <c r="C7022" s="11"/>
      <c r="D7022" s="11"/>
      <c r="E7022" s="11"/>
      <c r="F7022" s="11"/>
      <c r="G7022" s="11"/>
      <c r="H7022" s="11"/>
      <c r="I7022" s="11"/>
      <c r="J7022" s="11"/>
      <c r="K7022" s="11"/>
      <c r="L7022" s="11"/>
      <c r="M7022" s="11"/>
      <c r="N7022" s="11"/>
      <c r="O7022" s="11"/>
      <c r="P7022" s="11"/>
      <c r="Q7022" s="11"/>
      <c r="R7022" s="11"/>
      <c r="S7022" s="11"/>
    </row>
    <row r="7023" spans="1:19" x14ac:dyDescent="0.25">
      <c r="A7023" s="11"/>
      <c r="B7023" s="11"/>
      <c r="C7023" s="11"/>
      <c r="D7023" s="11"/>
      <c r="E7023" s="11"/>
      <c r="F7023" s="11"/>
      <c r="G7023" s="11"/>
      <c r="H7023" s="11"/>
      <c r="I7023" s="11"/>
      <c r="J7023" s="11"/>
      <c r="K7023" s="11"/>
      <c r="L7023" s="11"/>
      <c r="M7023" s="11"/>
      <c r="N7023" s="11"/>
      <c r="O7023" s="11"/>
      <c r="P7023" s="11"/>
      <c r="Q7023" s="11"/>
      <c r="R7023" s="11"/>
      <c r="S7023" s="11"/>
    </row>
    <row r="7024" spans="1:19" x14ac:dyDescent="0.25">
      <c r="A7024" s="11"/>
      <c r="B7024" s="11"/>
      <c r="C7024" s="11"/>
      <c r="D7024" s="11"/>
      <c r="E7024" s="11"/>
      <c r="F7024" s="11"/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  <c r="R7024" s="11"/>
      <c r="S7024" s="11"/>
    </row>
    <row r="7025" spans="1:19" x14ac:dyDescent="0.25">
      <c r="A7025" s="11"/>
      <c r="B7025" s="11"/>
      <c r="C7025" s="11"/>
      <c r="D7025" s="11"/>
      <c r="E7025" s="11"/>
      <c r="F7025" s="11"/>
      <c r="G7025" s="11"/>
      <c r="H7025" s="11"/>
      <c r="I7025" s="11"/>
      <c r="J7025" s="11"/>
      <c r="K7025" s="11"/>
      <c r="L7025" s="11"/>
      <c r="M7025" s="11"/>
      <c r="N7025" s="11"/>
      <c r="O7025" s="11"/>
      <c r="P7025" s="11"/>
      <c r="Q7025" s="11"/>
      <c r="R7025" s="11"/>
      <c r="S7025" s="11"/>
    </row>
    <row r="7026" spans="1:19" x14ac:dyDescent="0.25">
      <c r="A7026" s="11"/>
      <c r="B7026" s="11"/>
      <c r="C7026" s="11"/>
      <c r="D7026" s="11"/>
      <c r="E7026" s="11"/>
      <c r="F7026" s="11"/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  <c r="R7026" s="11"/>
      <c r="S7026" s="11"/>
    </row>
    <row r="7027" spans="1:19" x14ac:dyDescent="0.25">
      <c r="A7027" s="11"/>
      <c r="B7027" s="11"/>
      <c r="C7027" s="11"/>
      <c r="D7027" s="11"/>
      <c r="E7027" s="11"/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  <c r="Q7027" s="11"/>
      <c r="R7027" s="11"/>
      <c r="S7027" s="11"/>
    </row>
    <row r="7028" spans="1:19" x14ac:dyDescent="0.25">
      <c r="A7028" s="11"/>
      <c r="B7028" s="11"/>
      <c r="C7028" s="11"/>
      <c r="D7028" s="11"/>
      <c r="E7028" s="11"/>
      <c r="F7028" s="11"/>
      <c r="G7028" s="11"/>
      <c r="H7028" s="11"/>
      <c r="I7028" s="11"/>
      <c r="J7028" s="11"/>
      <c r="K7028" s="11"/>
      <c r="L7028" s="11"/>
      <c r="M7028" s="11"/>
      <c r="N7028" s="11"/>
      <c r="O7028" s="11"/>
      <c r="P7028" s="11"/>
      <c r="Q7028" s="11"/>
      <c r="R7028" s="11"/>
      <c r="S7028" s="11"/>
    </row>
    <row r="7029" spans="1:19" x14ac:dyDescent="0.25">
      <c r="A7029" s="11"/>
      <c r="B7029" s="11"/>
      <c r="C7029" s="11"/>
      <c r="D7029" s="11"/>
      <c r="E7029" s="11"/>
      <c r="F7029" s="11"/>
      <c r="G7029" s="11"/>
      <c r="H7029" s="11"/>
      <c r="I7029" s="11"/>
      <c r="J7029" s="11"/>
      <c r="K7029" s="11"/>
      <c r="L7029" s="11"/>
      <c r="M7029" s="11"/>
      <c r="N7029" s="11"/>
      <c r="O7029" s="11"/>
      <c r="P7029" s="11"/>
      <c r="Q7029" s="11"/>
      <c r="R7029" s="11"/>
      <c r="S7029" s="11"/>
    </row>
    <row r="7030" spans="1:19" x14ac:dyDescent="0.25">
      <c r="A7030" s="11"/>
      <c r="B7030" s="11"/>
      <c r="C7030" s="11"/>
      <c r="D7030" s="11"/>
      <c r="E7030" s="11"/>
      <c r="F7030" s="11"/>
      <c r="G7030" s="11"/>
      <c r="H7030" s="11"/>
      <c r="I7030" s="11"/>
      <c r="J7030" s="11"/>
      <c r="K7030" s="11"/>
      <c r="L7030" s="11"/>
      <c r="M7030" s="11"/>
      <c r="N7030" s="11"/>
      <c r="O7030" s="11"/>
      <c r="P7030" s="11"/>
      <c r="Q7030" s="11"/>
      <c r="R7030" s="11"/>
      <c r="S7030" s="11"/>
    </row>
    <row r="7031" spans="1:19" x14ac:dyDescent="0.25">
      <c r="A7031" s="11"/>
      <c r="B7031" s="11"/>
      <c r="C7031" s="11"/>
      <c r="D7031" s="11"/>
      <c r="E7031" s="11"/>
      <c r="F7031" s="11"/>
      <c r="G7031" s="11"/>
      <c r="H7031" s="11"/>
      <c r="I7031" s="11"/>
      <c r="J7031" s="11"/>
      <c r="K7031" s="11"/>
      <c r="L7031" s="11"/>
      <c r="M7031" s="11"/>
      <c r="N7031" s="11"/>
      <c r="O7031" s="11"/>
      <c r="P7031" s="11"/>
      <c r="Q7031" s="11"/>
      <c r="R7031" s="11"/>
      <c r="S7031" s="11"/>
    </row>
    <row r="7032" spans="1:19" x14ac:dyDescent="0.25">
      <c r="A7032" s="11"/>
      <c r="B7032" s="11"/>
      <c r="C7032" s="11"/>
      <c r="D7032" s="11"/>
      <c r="E7032" s="11"/>
      <c r="F7032" s="11"/>
      <c r="G7032" s="11"/>
      <c r="H7032" s="11"/>
      <c r="I7032" s="11"/>
      <c r="J7032" s="11"/>
      <c r="K7032" s="11"/>
      <c r="L7032" s="11"/>
      <c r="M7032" s="11"/>
      <c r="N7032" s="11"/>
      <c r="O7032" s="11"/>
      <c r="P7032" s="11"/>
      <c r="Q7032" s="11"/>
      <c r="R7032" s="11"/>
      <c r="S7032" s="11"/>
    </row>
    <row r="7033" spans="1:19" x14ac:dyDescent="0.25">
      <c r="A7033" s="11"/>
      <c r="B7033" s="11"/>
      <c r="C7033" s="11"/>
      <c r="D7033" s="11"/>
      <c r="E7033" s="11"/>
      <c r="F7033" s="11"/>
      <c r="G7033" s="11"/>
      <c r="H7033" s="11"/>
      <c r="I7033" s="11"/>
      <c r="J7033" s="11"/>
      <c r="K7033" s="11"/>
      <c r="L7033" s="11"/>
      <c r="M7033" s="11"/>
      <c r="N7033" s="11"/>
      <c r="O7033" s="11"/>
      <c r="P7033" s="11"/>
      <c r="Q7033" s="11"/>
      <c r="R7033" s="11"/>
      <c r="S7033" s="11"/>
    </row>
    <row r="7034" spans="1:19" x14ac:dyDescent="0.25">
      <c r="A7034" s="11"/>
      <c r="B7034" s="11"/>
      <c r="C7034" s="11"/>
      <c r="D7034" s="11"/>
      <c r="E7034" s="11"/>
      <c r="F7034" s="11"/>
      <c r="G7034" s="11"/>
      <c r="H7034" s="11"/>
      <c r="I7034" s="11"/>
      <c r="J7034" s="11"/>
      <c r="K7034" s="11"/>
      <c r="L7034" s="11"/>
      <c r="M7034" s="11"/>
      <c r="N7034" s="11"/>
      <c r="O7034" s="11"/>
      <c r="P7034" s="11"/>
      <c r="Q7034" s="11"/>
      <c r="R7034" s="11"/>
      <c r="S7034" s="11"/>
    </row>
    <row r="7035" spans="1:19" x14ac:dyDescent="0.25">
      <c r="A7035" s="11"/>
      <c r="B7035" s="11"/>
      <c r="C7035" s="11"/>
      <c r="D7035" s="11"/>
      <c r="E7035" s="11"/>
      <c r="F7035" s="11"/>
      <c r="G7035" s="11"/>
      <c r="H7035" s="11"/>
      <c r="I7035" s="11"/>
      <c r="J7035" s="11"/>
      <c r="K7035" s="11"/>
      <c r="L7035" s="11"/>
      <c r="M7035" s="11"/>
      <c r="N7035" s="11"/>
      <c r="O7035" s="11"/>
      <c r="P7035" s="11"/>
      <c r="Q7035" s="11"/>
      <c r="R7035" s="11"/>
      <c r="S7035" s="11"/>
    </row>
    <row r="7036" spans="1:19" x14ac:dyDescent="0.25">
      <c r="A7036" s="11"/>
      <c r="B7036" s="11"/>
      <c r="C7036" s="11"/>
      <c r="D7036" s="11"/>
      <c r="E7036" s="11"/>
      <c r="F7036" s="11"/>
      <c r="G7036" s="11"/>
      <c r="H7036" s="11"/>
      <c r="I7036" s="11"/>
      <c r="J7036" s="11"/>
      <c r="K7036" s="11"/>
      <c r="L7036" s="11"/>
      <c r="M7036" s="11"/>
      <c r="N7036" s="11"/>
      <c r="O7036" s="11"/>
      <c r="P7036" s="11"/>
      <c r="Q7036" s="11"/>
      <c r="R7036" s="11"/>
      <c r="S7036" s="11"/>
    </row>
    <row r="7037" spans="1:19" x14ac:dyDescent="0.25">
      <c r="A7037" s="11"/>
      <c r="B7037" s="11"/>
      <c r="C7037" s="11"/>
      <c r="D7037" s="11"/>
      <c r="E7037" s="11"/>
      <c r="F7037" s="11"/>
      <c r="G7037" s="11"/>
      <c r="H7037" s="11"/>
      <c r="I7037" s="11"/>
      <c r="J7037" s="11"/>
      <c r="K7037" s="11"/>
      <c r="L7037" s="11"/>
      <c r="M7037" s="11"/>
      <c r="N7037" s="11"/>
      <c r="O7037" s="11"/>
      <c r="P7037" s="11"/>
      <c r="Q7037" s="11"/>
      <c r="R7037" s="11"/>
      <c r="S7037" s="11"/>
    </row>
    <row r="7038" spans="1:19" x14ac:dyDescent="0.25">
      <c r="A7038" s="11"/>
      <c r="B7038" s="11"/>
      <c r="C7038" s="11"/>
      <c r="D7038" s="11"/>
      <c r="E7038" s="11"/>
      <c r="F7038" s="11"/>
      <c r="G7038" s="11"/>
      <c r="H7038" s="11"/>
      <c r="I7038" s="11"/>
      <c r="J7038" s="11"/>
      <c r="K7038" s="11"/>
      <c r="L7038" s="11"/>
      <c r="M7038" s="11"/>
      <c r="N7038" s="11"/>
      <c r="O7038" s="11"/>
      <c r="P7038" s="11"/>
      <c r="Q7038" s="11"/>
      <c r="R7038" s="11"/>
      <c r="S7038" s="11"/>
    </row>
    <row r="7039" spans="1:19" x14ac:dyDescent="0.25">
      <c r="A7039" s="11"/>
      <c r="B7039" s="11"/>
      <c r="C7039" s="11"/>
      <c r="D7039" s="11"/>
      <c r="E7039" s="11"/>
      <c r="F7039" s="11"/>
      <c r="G7039" s="11"/>
      <c r="H7039" s="11"/>
      <c r="I7039" s="11"/>
      <c r="J7039" s="11"/>
      <c r="K7039" s="11"/>
      <c r="L7039" s="11"/>
      <c r="M7039" s="11"/>
      <c r="N7039" s="11"/>
      <c r="O7039" s="11"/>
      <c r="P7039" s="11"/>
      <c r="Q7039" s="11"/>
      <c r="R7039" s="11"/>
      <c r="S7039" s="11"/>
    </row>
    <row r="7040" spans="1:19" x14ac:dyDescent="0.25">
      <c r="A7040" s="11"/>
      <c r="B7040" s="11"/>
      <c r="C7040" s="11"/>
      <c r="D7040" s="11"/>
      <c r="E7040" s="11"/>
      <c r="F7040" s="11"/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  <c r="R7040" s="11"/>
      <c r="S7040" s="11"/>
    </row>
    <row r="7041" spans="1:19" x14ac:dyDescent="0.25">
      <c r="A7041" s="11"/>
      <c r="B7041" s="11"/>
      <c r="C7041" s="11"/>
      <c r="D7041" s="11"/>
      <c r="E7041" s="11"/>
      <c r="F7041" s="11"/>
      <c r="G7041" s="11"/>
      <c r="H7041" s="11"/>
      <c r="I7041" s="11"/>
      <c r="J7041" s="11"/>
      <c r="K7041" s="11"/>
      <c r="L7041" s="11"/>
      <c r="M7041" s="11"/>
      <c r="N7041" s="11"/>
      <c r="O7041" s="11"/>
      <c r="P7041" s="11"/>
      <c r="Q7041" s="11"/>
      <c r="R7041" s="11"/>
      <c r="S7041" s="11"/>
    </row>
    <row r="7042" spans="1:19" x14ac:dyDescent="0.25">
      <c r="A7042" s="11"/>
      <c r="B7042" s="11"/>
      <c r="C7042" s="11"/>
      <c r="D7042" s="11"/>
      <c r="E7042" s="11"/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  <c r="R7042" s="11"/>
      <c r="S7042" s="11"/>
    </row>
    <row r="7043" spans="1:19" x14ac:dyDescent="0.25">
      <c r="A7043" s="11"/>
      <c r="B7043" s="11"/>
      <c r="C7043" s="11"/>
      <c r="D7043" s="11"/>
      <c r="E7043" s="11"/>
      <c r="F7043" s="11"/>
      <c r="G7043" s="11"/>
      <c r="H7043" s="11"/>
      <c r="I7043" s="11"/>
      <c r="J7043" s="11"/>
      <c r="K7043" s="11"/>
      <c r="L7043" s="11"/>
      <c r="M7043" s="11"/>
      <c r="N7043" s="11"/>
      <c r="O7043" s="11"/>
      <c r="P7043" s="11"/>
      <c r="Q7043" s="11"/>
      <c r="R7043" s="11"/>
      <c r="S7043" s="11"/>
    </row>
    <row r="7044" spans="1:19" x14ac:dyDescent="0.25">
      <c r="A7044" s="11"/>
      <c r="B7044" s="11"/>
      <c r="C7044" s="11"/>
      <c r="D7044" s="11"/>
      <c r="E7044" s="11"/>
      <c r="F7044" s="11"/>
      <c r="G7044" s="11"/>
      <c r="H7044" s="11"/>
      <c r="I7044" s="11"/>
      <c r="J7044" s="11"/>
      <c r="K7044" s="11"/>
      <c r="L7044" s="11"/>
      <c r="M7044" s="11"/>
      <c r="N7044" s="11"/>
      <c r="O7044" s="11"/>
      <c r="P7044" s="11"/>
      <c r="Q7044" s="11"/>
      <c r="R7044" s="11"/>
      <c r="S7044" s="11"/>
    </row>
    <row r="7045" spans="1:19" x14ac:dyDescent="0.25">
      <c r="A7045" s="11"/>
      <c r="B7045" s="11"/>
      <c r="C7045" s="11"/>
      <c r="D7045" s="11"/>
      <c r="E7045" s="11"/>
      <c r="F7045" s="11"/>
      <c r="G7045" s="11"/>
      <c r="H7045" s="11"/>
      <c r="I7045" s="11"/>
      <c r="J7045" s="11"/>
      <c r="K7045" s="11"/>
      <c r="L7045" s="11"/>
      <c r="M7045" s="11"/>
      <c r="N7045" s="11"/>
      <c r="O7045" s="11"/>
      <c r="P7045" s="11"/>
      <c r="Q7045" s="11"/>
      <c r="R7045" s="11"/>
      <c r="S7045" s="11"/>
    </row>
    <row r="7046" spans="1:19" x14ac:dyDescent="0.25">
      <c r="A7046" s="11"/>
      <c r="B7046" s="11"/>
      <c r="C7046" s="11"/>
      <c r="D7046" s="11"/>
      <c r="E7046" s="11"/>
      <c r="F7046" s="11"/>
      <c r="G7046" s="11"/>
      <c r="H7046" s="11"/>
      <c r="I7046" s="11"/>
      <c r="J7046" s="11"/>
      <c r="K7046" s="11"/>
      <c r="L7046" s="11"/>
      <c r="M7046" s="11"/>
      <c r="N7046" s="11"/>
      <c r="O7046" s="11"/>
      <c r="P7046" s="11"/>
      <c r="Q7046" s="11"/>
      <c r="R7046" s="11"/>
      <c r="S7046" s="11"/>
    </row>
    <row r="7047" spans="1:19" x14ac:dyDescent="0.25">
      <c r="A7047" s="11"/>
      <c r="B7047" s="11"/>
      <c r="C7047" s="11"/>
      <c r="D7047" s="11"/>
      <c r="E7047" s="11"/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  <c r="Q7047" s="11"/>
      <c r="R7047" s="11"/>
      <c r="S7047" s="11"/>
    </row>
    <row r="7048" spans="1:19" x14ac:dyDescent="0.25">
      <c r="A7048" s="11"/>
      <c r="B7048" s="11"/>
      <c r="C7048" s="11"/>
      <c r="D7048" s="11"/>
      <c r="E7048" s="11"/>
      <c r="F7048" s="11"/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  <c r="R7048" s="11"/>
      <c r="S7048" s="11"/>
    </row>
    <row r="7049" spans="1:19" x14ac:dyDescent="0.25">
      <c r="A7049" s="11"/>
      <c r="B7049" s="11"/>
      <c r="C7049" s="11"/>
      <c r="D7049" s="11"/>
      <c r="E7049" s="11"/>
      <c r="F7049" s="11"/>
      <c r="G7049" s="11"/>
      <c r="H7049" s="11"/>
      <c r="I7049" s="11"/>
      <c r="J7049" s="11"/>
      <c r="K7049" s="11"/>
      <c r="L7049" s="11"/>
      <c r="M7049" s="11"/>
      <c r="N7049" s="11"/>
      <c r="O7049" s="11"/>
      <c r="P7049" s="11"/>
      <c r="Q7049" s="11"/>
      <c r="R7049" s="11"/>
      <c r="S7049" s="11"/>
    </row>
    <row r="7050" spans="1:19" x14ac:dyDescent="0.25">
      <c r="A7050" s="11"/>
      <c r="B7050" s="11"/>
      <c r="C7050" s="11"/>
      <c r="D7050" s="11"/>
      <c r="E7050" s="11"/>
      <c r="F7050" s="11"/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  <c r="R7050" s="11"/>
      <c r="S7050" s="11"/>
    </row>
    <row r="7051" spans="1:19" x14ac:dyDescent="0.25">
      <c r="A7051" s="11"/>
      <c r="B7051" s="11"/>
      <c r="C7051" s="11"/>
      <c r="D7051" s="11"/>
      <c r="E7051" s="11"/>
      <c r="F7051" s="11"/>
      <c r="G7051" s="11"/>
      <c r="H7051" s="11"/>
      <c r="I7051" s="11"/>
      <c r="J7051" s="11"/>
      <c r="K7051" s="11"/>
      <c r="L7051" s="11"/>
      <c r="M7051" s="11"/>
      <c r="N7051" s="11"/>
      <c r="O7051" s="11"/>
      <c r="P7051" s="11"/>
      <c r="Q7051" s="11"/>
      <c r="R7051" s="11"/>
      <c r="S7051" s="11"/>
    </row>
    <row r="7052" spans="1:19" x14ac:dyDescent="0.25">
      <c r="A7052" s="11"/>
      <c r="B7052" s="11"/>
      <c r="C7052" s="11"/>
      <c r="D7052" s="11"/>
      <c r="E7052" s="11"/>
      <c r="F7052" s="11"/>
      <c r="G7052" s="11"/>
      <c r="H7052" s="11"/>
      <c r="I7052" s="11"/>
      <c r="J7052" s="11"/>
      <c r="K7052" s="11"/>
      <c r="L7052" s="11"/>
      <c r="M7052" s="11"/>
      <c r="N7052" s="11"/>
      <c r="O7052" s="11"/>
      <c r="P7052" s="11"/>
      <c r="Q7052" s="11"/>
      <c r="R7052" s="11"/>
      <c r="S7052" s="11"/>
    </row>
    <row r="7053" spans="1:19" x14ac:dyDescent="0.25">
      <c r="A7053" s="11"/>
      <c r="B7053" s="11"/>
      <c r="C7053" s="11"/>
      <c r="D7053" s="11"/>
      <c r="E7053" s="11"/>
      <c r="F7053" s="11"/>
      <c r="G7053" s="11"/>
      <c r="H7053" s="11"/>
      <c r="I7053" s="11"/>
      <c r="J7053" s="11"/>
      <c r="K7053" s="11"/>
      <c r="L7053" s="11"/>
      <c r="M7053" s="11"/>
      <c r="N7053" s="11"/>
      <c r="O7053" s="11"/>
      <c r="P7053" s="11"/>
      <c r="Q7053" s="11"/>
      <c r="R7053" s="11"/>
      <c r="S7053" s="11"/>
    </row>
    <row r="7054" spans="1:19" x14ac:dyDescent="0.25">
      <c r="A7054" s="11"/>
      <c r="B7054" s="11"/>
      <c r="C7054" s="11"/>
      <c r="D7054" s="11"/>
      <c r="E7054" s="11"/>
      <c r="F7054" s="11"/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  <c r="R7054" s="11"/>
      <c r="S7054" s="11"/>
    </row>
    <row r="7055" spans="1:19" x14ac:dyDescent="0.25">
      <c r="A7055" s="11"/>
      <c r="B7055" s="11"/>
      <c r="C7055" s="11"/>
      <c r="D7055" s="11"/>
      <c r="E7055" s="11"/>
      <c r="F7055" s="11"/>
      <c r="G7055" s="11"/>
      <c r="H7055" s="11"/>
      <c r="I7055" s="11"/>
      <c r="J7055" s="11"/>
      <c r="K7055" s="11"/>
      <c r="L7055" s="11"/>
      <c r="M7055" s="11"/>
      <c r="N7055" s="11"/>
      <c r="O7055" s="11"/>
      <c r="P7055" s="11"/>
      <c r="Q7055" s="11"/>
      <c r="R7055" s="11"/>
      <c r="S7055" s="11"/>
    </row>
    <row r="7056" spans="1:19" x14ac:dyDescent="0.25">
      <c r="A7056" s="11"/>
      <c r="B7056" s="11"/>
      <c r="C7056" s="11"/>
      <c r="D7056" s="11"/>
      <c r="E7056" s="11"/>
      <c r="F7056" s="11"/>
      <c r="G7056" s="11"/>
      <c r="H7056" s="11"/>
      <c r="I7056" s="11"/>
      <c r="J7056" s="11"/>
      <c r="K7056" s="11"/>
      <c r="L7056" s="11"/>
      <c r="M7056" s="11"/>
      <c r="N7056" s="11"/>
      <c r="O7056" s="11"/>
      <c r="P7056" s="11"/>
      <c r="Q7056" s="11"/>
      <c r="R7056" s="11"/>
      <c r="S7056" s="11"/>
    </row>
    <row r="7057" spans="1:19" x14ac:dyDescent="0.25">
      <c r="A7057" s="11"/>
      <c r="B7057" s="11"/>
      <c r="C7057" s="11"/>
      <c r="D7057" s="11"/>
      <c r="E7057" s="11"/>
      <c r="F7057" s="11"/>
      <c r="G7057" s="11"/>
      <c r="H7057" s="11"/>
      <c r="I7057" s="11"/>
      <c r="J7057" s="11"/>
      <c r="K7057" s="11"/>
      <c r="L7057" s="11"/>
      <c r="M7057" s="11"/>
      <c r="N7057" s="11"/>
      <c r="O7057" s="11"/>
      <c r="P7057" s="11"/>
      <c r="Q7057" s="11"/>
      <c r="R7057" s="11"/>
      <c r="S7057" s="11"/>
    </row>
    <row r="7058" spans="1:19" x14ac:dyDescent="0.25">
      <c r="A7058" s="11"/>
      <c r="B7058" s="11"/>
      <c r="C7058" s="11"/>
      <c r="D7058" s="11"/>
      <c r="E7058" s="11"/>
      <c r="F7058" s="11"/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  <c r="R7058" s="11"/>
      <c r="S7058" s="11"/>
    </row>
    <row r="7059" spans="1:19" x14ac:dyDescent="0.25">
      <c r="A7059" s="11"/>
      <c r="B7059" s="11"/>
      <c r="C7059" s="11"/>
      <c r="D7059" s="11"/>
      <c r="E7059" s="11"/>
      <c r="F7059" s="11"/>
      <c r="G7059" s="11"/>
      <c r="H7059" s="11"/>
      <c r="I7059" s="11"/>
      <c r="J7059" s="11"/>
      <c r="K7059" s="11"/>
      <c r="L7059" s="11"/>
      <c r="M7059" s="11"/>
      <c r="N7059" s="11"/>
      <c r="O7059" s="11"/>
      <c r="P7059" s="11"/>
      <c r="Q7059" s="11"/>
      <c r="R7059" s="11"/>
      <c r="S7059" s="11"/>
    </row>
    <row r="7060" spans="1:19" x14ac:dyDescent="0.25">
      <c r="A7060" s="11"/>
      <c r="B7060" s="11"/>
      <c r="C7060" s="11"/>
      <c r="D7060" s="11"/>
      <c r="E7060" s="11"/>
      <c r="F7060" s="11"/>
      <c r="G7060" s="11"/>
      <c r="H7060" s="11"/>
      <c r="I7060" s="11"/>
      <c r="J7060" s="11"/>
      <c r="K7060" s="11"/>
      <c r="L7060" s="11"/>
      <c r="M7060" s="11"/>
      <c r="N7060" s="11"/>
      <c r="O7060" s="11"/>
      <c r="P7060" s="11"/>
      <c r="Q7060" s="11"/>
      <c r="R7060" s="11"/>
      <c r="S7060" s="11"/>
    </row>
    <row r="7061" spans="1:19" x14ac:dyDescent="0.25">
      <c r="A7061" s="11"/>
      <c r="B7061" s="11"/>
      <c r="C7061" s="11"/>
      <c r="D7061" s="11"/>
      <c r="E7061" s="11"/>
      <c r="F7061" s="11"/>
      <c r="G7061" s="11"/>
      <c r="H7061" s="11"/>
      <c r="I7061" s="11"/>
      <c r="J7061" s="11"/>
      <c r="K7061" s="11"/>
      <c r="L7061" s="11"/>
      <c r="M7061" s="11"/>
      <c r="N7061" s="11"/>
      <c r="O7061" s="11"/>
      <c r="P7061" s="11"/>
      <c r="Q7061" s="11"/>
      <c r="R7061" s="11"/>
      <c r="S7061" s="11"/>
    </row>
    <row r="7062" spans="1:19" x14ac:dyDescent="0.25">
      <c r="A7062" s="11"/>
      <c r="B7062" s="11"/>
      <c r="C7062" s="11"/>
      <c r="D7062" s="11"/>
      <c r="E7062" s="11"/>
      <c r="F7062" s="11"/>
      <c r="G7062" s="11"/>
      <c r="H7062" s="11"/>
      <c r="I7062" s="11"/>
      <c r="J7062" s="11"/>
      <c r="K7062" s="11"/>
      <c r="L7062" s="11"/>
      <c r="M7062" s="11"/>
      <c r="N7062" s="11"/>
      <c r="O7062" s="11"/>
      <c r="P7062" s="11"/>
      <c r="Q7062" s="11"/>
      <c r="R7062" s="11"/>
      <c r="S7062" s="11"/>
    </row>
    <row r="7063" spans="1:19" x14ac:dyDescent="0.25">
      <c r="A7063" s="11"/>
      <c r="B7063" s="11"/>
      <c r="C7063" s="11"/>
      <c r="D7063" s="11"/>
      <c r="E7063" s="11"/>
      <c r="F7063" s="11"/>
      <c r="G7063" s="11"/>
      <c r="H7063" s="11"/>
      <c r="I7063" s="11"/>
      <c r="J7063" s="11"/>
      <c r="K7063" s="11"/>
      <c r="L7063" s="11"/>
      <c r="M7063" s="11"/>
      <c r="N7063" s="11"/>
      <c r="O7063" s="11"/>
      <c r="P7063" s="11"/>
      <c r="Q7063" s="11"/>
      <c r="R7063" s="11"/>
      <c r="S7063" s="11"/>
    </row>
    <row r="7064" spans="1:19" x14ac:dyDescent="0.25">
      <c r="A7064" s="11"/>
      <c r="B7064" s="11"/>
      <c r="C7064" s="11"/>
      <c r="D7064" s="11"/>
      <c r="E7064" s="11"/>
      <c r="F7064" s="11"/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  <c r="R7064" s="11"/>
      <c r="S7064" s="11"/>
    </row>
    <row r="7065" spans="1:19" x14ac:dyDescent="0.25">
      <c r="A7065" s="11"/>
      <c r="B7065" s="11"/>
      <c r="C7065" s="11"/>
      <c r="D7065" s="11"/>
      <c r="E7065" s="11"/>
      <c r="F7065" s="11"/>
      <c r="G7065" s="11"/>
      <c r="H7065" s="11"/>
      <c r="I7065" s="11"/>
      <c r="J7065" s="11"/>
      <c r="K7065" s="11"/>
      <c r="L7065" s="11"/>
      <c r="M7065" s="11"/>
      <c r="N7065" s="11"/>
      <c r="O7065" s="11"/>
      <c r="P7065" s="11"/>
      <c r="Q7065" s="11"/>
      <c r="R7065" s="11"/>
      <c r="S7065" s="11"/>
    </row>
    <row r="7066" spans="1:19" x14ac:dyDescent="0.25">
      <c r="A7066" s="11"/>
      <c r="B7066" s="11"/>
      <c r="C7066" s="11"/>
      <c r="D7066" s="11"/>
      <c r="E7066" s="11"/>
      <c r="F7066" s="11"/>
      <c r="G7066" s="11"/>
      <c r="H7066" s="11"/>
      <c r="I7066" s="11"/>
      <c r="J7066" s="11"/>
      <c r="K7066" s="11"/>
      <c r="L7066" s="11"/>
      <c r="M7066" s="11"/>
      <c r="N7066" s="11"/>
      <c r="O7066" s="11"/>
      <c r="P7066" s="11"/>
      <c r="Q7066" s="11"/>
      <c r="R7066" s="11"/>
      <c r="S7066" s="11"/>
    </row>
    <row r="7067" spans="1:19" x14ac:dyDescent="0.25">
      <c r="A7067" s="11"/>
      <c r="B7067" s="11"/>
      <c r="C7067" s="11"/>
      <c r="D7067" s="11"/>
      <c r="E7067" s="11"/>
      <c r="F7067" s="11"/>
      <c r="G7067" s="11"/>
      <c r="H7067" s="11"/>
      <c r="I7067" s="11"/>
      <c r="J7067" s="11"/>
      <c r="K7067" s="11"/>
      <c r="L7067" s="11"/>
      <c r="M7067" s="11"/>
      <c r="N7067" s="11"/>
      <c r="O7067" s="11"/>
      <c r="P7067" s="11"/>
      <c r="Q7067" s="11"/>
      <c r="R7067" s="11"/>
      <c r="S7067" s="11"/>
    </row>
    <row r="7068" spans="1:19" x14ac:dyDescent="0.25">
      <c r="A7068" s="11"/>
      <c r="B7068" s="11"/>
      <c r="C7068" s="11"/>
      <c r="D7068" s="11"/>
      <c r="E7068" s="11"/>
      <c r="F7068" s="11"/>
      <c r="G7068" s="11"/>
      <c r="H7068" s="11"/>
      <c r="I7068" s="11"/>
      <c r="J7068" s="11"/>
      <c r="K7068" s="11"/>
      <c r="L7068" s="11"/>
      <c r="M7068" s="11"/>
      <c r="N7068" s="11"/>
      <c r="O7068" s="11"/>
      <c r="P7068" s="11"/>
      <c r="Q7068" s="11"/>
      <c r="R7068" s="11"/>
      <c r="S7068" s="11"/>
    </row>
    <row r="7069" spans="1:19" x14ac:dyDescent="0.25">
      <c r="A7069" s="11"/>
      <c r="B7069" s="11"/>
      <c r="C7069" s="11"/>
      <c r="D7069" s="11"/>
      <c r="E7069" s="11"/>
      <c r="F7069" s="11"/>
      <c r="G7069" s="11"/>
      <c r="H7069" s="11"/>
      <c r="I7069" s="11"/>
      <c r="J7069" s="11"/>
      <c r="K7069" s="11"/>
      <c r="L7069" s="11"/>
      <c r="M7069" s="11"/>
      <c r="N7069" s="11"/>
      <c r="O7069" s="11"/>
      <c r="P7069" s="11"/>
      <c r="Q7069" s="11"/>
      <c r="R7069" s="11"/>
      <c r="S7069" s="11"/>
    </row>
    <row r="7070" spans="1:19" x14ac:dyDescent="0.25">
      <c r="A7070" s="11"/>
      <c r="B7070" s="11"/>
      <c r="C7070" s="11"/>
      <c r="D7070" s="11"/>
      <c r="E7070" s="11"/>
      <c r="F7070" s="11"/>
      <c r="G7070" s="11"/>
      <c r="H7070" s="11"/>
      <c r="I7070" s="11"/>
      <c r="J7070" s="11"/>
      <c r="K7070" s="11"/>
      <c r="L7070" s="11"/>
      <c r="M7070" s="11"/>
      <c r="N7070" s="11"/>
      <c r="O7070" s="11"/>
      <c r="P7070" s="11"/>
      <c r="Q7070" s="11"/>
      <c r="R7070" s="11"/>
      <c r="S7070" s="11"/>
    </row>
    <row r="7071" spans="1:19" x14ac:dyDescent="0.25">
      <c r="A7071" s="11"/>
      <c r="B7071" s="11"/>
      <c r="C7071" s="11"/>
      <c r="D7071" s="11"/>
      <c r="E7071" s="11"/>
      <c r="F7071" s="11"/>
      <c r="G7071" s="11"/>
      <c r="H7071" s="11"/>
      <c r="I7071" s="11"/>
      <c r="J7071" s="11"/>
      <c r="K7071" s="11"/>
      <c r="L7071" s="11"/>
      <c r="M7071" s="11"/>
      <c r="N7071" s="11"/>
      <c r="O7071" s="11"/>
      <c r="P7071" s="11"/>
      <c r="Q7071" s="11"/>
      <c r="R7071" s="11"/>
      <c r="S7071" s="11"/>
    </row>
    <row r="7072" spans="1:19" x14ac:dyDescent="0.25">
      <c r="A7072" s="11"/>
      <c r="B7072" s="11"/>
      <c r="C7072" s="11"/>
      <c r="D7072" s="11"/>
      <c r="E7072" s="11"/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  <c r="R7072" s="11"/>
      <c r="S7072" s="11"/>
    </row>
    <row r="7073" spans="1:19" x14ac:dyDescent="0.25">
      <c r="A7073" s="11"/>
      <c r="B7073" s="11"/>
      <c r="C7073" s="11"/>
      <c r="D7073" s="11"/>
      <c r="E7073" s="11"/>
      <c r="F7073" s="11"/>
      <c r="G7073" s="11"/>
      <c r="H7073" s="11"/>
      <c r="I7073" s="11"/>
      <c r="J7073" s="11"/>
      <c r="K7073" s="11"/>
      <c r="L7073" s="11"/>
      <c r="M7073" s="11"/>
      <c r="N7073" s="11"/>
      <c r="O7073" s="11"/>
      <c r="P7073" s="11"/>
      <c r="Q7073" s="11"/>
      <c r="R7073" s="11"/>
      <c r="S7073" s="11"/>
    </row>
    <row r="7074" spans="1:19" x14ac:dyDescent="0.25">
      <c r="A7074" s="11"/>
      <c r="B7074" s="11"/>
      <c r="C7074" s="11"/>
      <c r="D7074" s="11"/>
      <c r="E7074" s="11"/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  <c r="R7074" s="11"/>
      <c r="S7074" s="11"/>
    </row>
    <row r="7075" spans="1:19" x14ac:dyDescent="0.25">
      <c r="A7075" s="11"/>
      <c r="B7075" s="11"/>
      <c r="C7075" s="11"/>
      <c r="D7075" s="11"/>
      <c r="E7075" s="11"/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  <c r="Q7075" s="11"/>
      <c r="R7075" s="11"/>
      <c r="S7075" s="11"/>
    </row>
    <row r="7076" spans="1:19" x14ac:dyDescent="0.25">
      <c r="A7076" s="11"/>
      <c r="B7076" s="11"/>
      <c r="C7076" s="11"/>
      <c r="D7076" s="11"/>
      <c r="E7076" s="11"/>
      <c r="F7076" s="11"/>
      <c r="G7076" s="11"/>
      <c r="H7076" s="11"/>
      <c r="I7076" s="11"/>
      <c r="J7076" s="11"/>
      <c r="K7076" s="11"/>
      <c r="L7076" s="11"/>
      <c r="M7076" s="11"/>
      <c r="N7076" s="11"/>
      <c r="O7076" s="11"/>
      <c r="P7076" s="11"/>
      <c r="Q7076" s="11"/>
      <c r="R7076" s="11"/>
      <c r="S7076" s="11"/>
    </row>
    <row r="7077" spans="1:19" x14ac:dyDescent="0.25">
      <c r="A7077" s="11"/>
      <c r="B7077" s="11"/>
      <c r="C7077" s="11"/>
      <c r="D7077" s="11"/>
      <c r="E7077" s="11"/>
      <c r="F7077" s="11"/>
      <c r="G7077" s="11"/>
      <c r="H7077" s="11"/>
      <c r="I7077" s="11"/>
      <c r="J7077" s="11"/>
      <c r="K7077" s="11"/>
      <c r="L7077" s="11"/>
      <c r="M7077" s="11"/>
      <c r="N7077" s="11"/>
      <c r="O7077" s="11"/>
      <c r="P7077" s="11"/>
      <c r="Q7077" s="11"/>
      <c r="R7077" s="11"/>
      <c r="S7077" s="11"/>
    </row>
    <row r="7078" spans="1:19" x14ac:dyDescent="0.25">
      <c r="A7078" s="11"/>
      <c r="B7078" s="11"/>
      <c r="C7078" s="11"/>
      <c r="D7078" s="11"/>
      <c r="E7078" s="11"/>
      <c r="F7078" s="11"/>
      <c r="G7078" s="11"/>
      <c r="H7078" s="11"/>
      <c r="I7078" s="11"/>
      <c r="J7078" s="11"/>
      <c r="K7078" s="11"/>
      <c r="L7078" s="11"/>
      <c r="M7078" s="11"/>
      <c r="N7078" s="11"/>
      <c r="O7078" s="11"/>
      <c r="P7078" s="11"/>
      <c r="Q7078" s="11"/>
      <c r="R7078" s="11"/>
      <c r="S7078" s="11"/>
    </row>
    <row r="7079" spans="1:19" x14ac:dyDescent="0.25">
      <c r="A7079" s="11"/>
      <c r="B7079" s="11"/>
      <c r="C7079" s="11"/>
      <c r="D7079" s="11"/>
      <c r="E7079" s="11"/>
      <c r="F7079" s="11"/>
      <c r="G7079" s="11"/>
      <c r="H7079" s="11"/>
      <c r="I7079" s="11"/>
      <c r="J7079" s="11"/>
      <c r="K7079" s="11"/>
      <c r="L7079" s="11"/>
      <c r="M7079" s="11"/>
      <c r="N7079" s="11"/>
      <c r="O7079" s="11"/>
      <c r="P7079" s="11"/>
      <c r="Q7079" s="11"/>
      <c r="R7079" s="11"/>
      <c r="S7079" s="11"/>
    </row>
    <row r="7080" spans="1:19" x14ac:dyDescent="0.25">
      <c r="A7080" s="11"/>
      <c r="B7080" s="11"/>
      <c r="C7080" s="11"/>
      <c r="D7080" s="11"/>
      <c r="E7080" s="11"/>
      <c r="F7080" s="11"/>
      <c r="G7080" s="11"/>
      <c r="H7080" s="11"/>
      <c r="I7080" s="11"/>
      <c r="J7080" s="11"/>
      <c r="K7080" s="11"/>
      <c r="L7080" s="11"/>
      <c r="M7080" s="11"/>
      <c r="N7080" s="11"/>
      <c r="O7080" s="11"/>
      <c r="P7080" s="11"/>
      <c r="Q7080" s="11"/>
      <c r="R7080" s="11"/>
      <c r="S7080" s="11"/>
    </row>
    <row r="7081" spans="1:19" x14ac:dyDescent="0.25">
      <c r="A7081" s="11"/>
      <c r="B7081" s="11"/>
      <c r="C7081" s="11"/>
      <c r="D7081" s="11"/>
      <c r="E7081" s="11"/>
      <c r="F7081" s="11"/>
      <c r="G7081" s="11"/>
      <c r="H7081" s="11"/>
      <c r="I7081" s="11"/>
      <c r="J7081" s="11"/>
      <c r="K7081" s="11"/>
      <c r="L7081" s="11"/>
      <c r="M7081" s="11"/>
      <c r="N7081" s="11"/>
      <c r="O7081" s="11"/>
      <c r="P7081" s="11"/>
      <c r="Q7081" s="11"/>
      <c r="R7081" s="11"/>
      <c r="S7081" s="11"/>
    </row>
    <row r="7082" spans="1:19" x14ac:dyDescent="0.25">
      <c r="A7082" s="11"/>
      <c r="B7082" s="11"/>
      <c r="C7082" s="11"/>
      <c r="D7082" s="11"/>
      <c r="E7082" s="11"/>
      <c r="F7082" s="11"/>
      <c r="G7082" s="11"/>
      <c r="H7082" s="11"/>
      <c r="I7082" s="11"/>
      <c r="J7082" s="11"/>
      <c r="K7082" s="11"/>
      <c r="L7082" s="11"/>
      <c r="M7082" s="11"/>
      <c r="N7082" s="11"/>
      <c r="O7082" s="11"/>
      <c r="P7082" s="11"/>
      <c r="Q7082" s="11"/>
      <c r="R7082" s="11"/>
      <c r="S7082" s="11"/>
    </row>
    <row r="7083" spans="1:19" x14ac:dyDescent="0.25">
      <c r="A7083" s="11"/>
      <c r="B7083" s="11"/>
      <c r="C7083" s="11"/>
      <c r="D7083" s="11"/>
      <c r="E7083" s="11"/>
      <c r="F7083" s="11"/>
      <c r="G7083" s="11"/>
      <c r="H7083" s="11"/>
      <c r="I7083" s="11"/>
      <c r="J7083" s="11"/>
      <c r="K7083" s="11"/>
      <c r="L7083" s="11"/>
      <c r="M7083" s="11"/>
      <c r="N7083" s="11"/>
      <c r="O7083" s="11"/>
      <c r="P7083" s="11"/>
      <c r="Q7083" s="11"/>
      <c r="R7083" s="11"/>
      <c r="S7083" s="11"/>
    </row>
    <row r="7084" spans="1:19" x14ac:dyDescent="0.25">
      <c r="A7084" s="11"/>
      <c r="B7084" s="11"/>
      <c r="C7084" s="11"/>
      <c r="D7084" s="11"/>
      <c r="E7084" s="11"/>
      <c r="F7084" s="11"/>
      <c r="G7084" s="11"/>
      <c r="H7084" s="11"/>
      <c r="I7084" s="11"/>
      <c r="J7084" s="11"/>
      <c r="K7084" s="11"/>
      <c r="L7084" s="11"/>
      <c r="M7084" s="11"/>
      <c r="N7084" s="11"/>
      <c r="O7084" s="11"/>
      <c r="P7084" s="11"/>
      <c r="Q7084" s="11"/>
      <c r="R7084" s="11"/>
      <c r="S7084" s="11"/>
    </row>
    <row r="7085" spans="1:19" x14ac:dyDescent="0.25">
      <c r="A7085" s="11"/>
      <c r="B7085" s="11"/>
      <c r="C7085" s="11"/>
      <c r="D7085" s="11"/>
      <c r="E7085" s="11"/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  <c r="R7085" s="11"/>
      <c r="S7085" s="11"/>
    </row>
    <row r="7086" spans="1:19" x14ac:dyDescent="0.25">
      <c r="A7086" s="11"/>
      <c r="B7086" s="11"/>
      <c r="C7086" s="11"/>
      <c r="D7086" s="11"/>
      <c r="E7086" s="11"/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  <c r="R7086" s="11"/>
      <c r="S7086" s="11"/>
    </row>
    <row r="7087" spans="1:19" x14ac:dyDescent="0.25">
      <c r="A7087" s="11"/>
      <c r="B7087" s="11"/>
      <c r="C7087" s="11"/>
      <c r="D7087" s="11"/>
      <c r="E7087" s="11"/>
      <c r="F7087" s="11"/>
      <c r="G7087" s="11"/>
      <c r="H7087" s="11"/>
      <c r="I7087" s="11"/>
      <c r="J7087" s="11"/>
      <c r="K7087" s="11"/>
      <c r="L7087" s="11"/>
      <c r="M7087" s="11"/>
      <c r="N7087" s="11"/>
      <c r="O7087" s="11"/>
      <c r="P7087" s="11"/>
      <c r="Q7087" s="11"/>
      <c r="R7087" s="11"/>
      <c r="S7087" s="11"/>
    </row>
    <row r="7088" spans="1:19" x14ac:dyDescent="0.25">
      <c r="A7088" s="11"/>
      <c r="B7088" s="11"/>
      <c r="C7088" s="11"/>
      <c r="D7088" s="11"/>
      <c r="E7088" s="11"/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  <c r="R7088" s="11"/>
      <c r="S7088" s="11"/>
    </row>
    <row r="7089" spans="1:19" x14ac:dyDescent="0.25">
      <c r="A7089" s="11"/>
      <c r="B7089" s="11"/>
      <c r="C7089" s="11"/>
      <c r="D7089" s="11"/>
      <c r="E7089" s="11"/>
      <c r="F7089" s="11"/>
      <c r="G7089" s="11"/>
      <c r="H7089" s="11"/>
      <c r="I7089" s="11"/>
      <c r="J7089" s="11"/>
      <c r="K7089" s="11"/>
      <c r="L7089" s="11"/>
      <c r="M7089" s="11"/>
      <c r="N7089" s="11"/>
      <c r="O7089" s="11"/>
      <c r="P7089" s="11"/>
      <c r="Q7089" s="11"/>
      <c r="R7089" s="11"/>
      <c r="S7089" s="11"/>
    </row>
    <row r="7090" spans="1:19" x14ac:dyDescent="0.25">
      <c r="A7090" s="11"/>
      <c r="B7090" s="11"/>
      <c r="C7090" s="11"/>
      <c r="D7090" s="11"/>
      <c r="E7090" s="11"/>
      <c r="F7090" s="11"/>
      <c r="G7090" s="11"/>
      <c r="H7090" s="11"/>
      <c r="I7090" s="11"/>
      <c r="J7090" s="11"/>
      <c r="K7090" s="11"/>
      <c r="L7090" s="11"/>
      <c r="M7090" s="11"/>
      <c r="N7090" s="11"/>
      <c r="O7090" s="11"/>
      <c r="P7090" s="11"/>
      <c r="Q7090" s="11"/>
      <c r="R7090" s="11"/>
      <c r="S7090" s="11"/>
    </row>
    <row r="7091" spans="1:19" x14ac:dyDescent="0.25">
      <c r="A7091" s="11"/>
      <c r="B7091" s="11"/>
      <c r="C7091" s="11"/>
      <c r="D7091" s="11"/>
      <c r="E7091" s="11"/>
      <c r="F7091" s="11"/>
      <c r="G7091" s="11"/>
      <c r="H7091" s="11"/>
      <c r="I7091" s="11"/>
      <c r="J7091" s="11"/>
      <c r="K7091" s="11"/>
      <c r="L7091" s="11"/>
      <c r="M7091" s="11"/>
      <c r="N7091" s="11"/>
      <c r="O7091" s="11"/>
      <c r="P7091" s="11"/>
      <c r="Q7091" s="11"/>
      <c r="R7091" s="11"/>
      <c r="S7091" s="11"/>
    </row>
    <row r="7092" spans="1:19" x14ac:dyDescent="0.25">
      <c r="A7092" s="11"/>
      <c r="B7092" s="11"/>
      <c r="C7092" s="11"/>
      <c r="D7092" s="11"/>
      <c r="E7092" s="11"/>
      <c r="F7092" s="11"/>
      <c r="G7092" s="11"/>
      <c r="H7092" s="11"/>
      <c r="I7092" s="11"/>
      <c r="J7092" s="11"/>
      <c r="K7092" s="11"/>
      <c r="L7092" s="11"/>
      <c r="M7092" s="11"/>
      <c r="N7092" s="11"/>
      <c r="O7092" s="11"/>
      <c r="P7092" s="11"/>
      <c r="Q7092" s="11"/>
      <c r="R7092" s="11"/>
      <c r="S7092" s="11"/>
    </row>
    <row r="7093" spans="1:19" x14ac:dyDescent="0.25">
      <c r="A7093" s="11"/>
      <c r="B7093" s="11"/>
      <c r="C7093" s="11"/>
      <c r="D7093" s="11"/>
      <c r="E7093" s="11"/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  <c r="R7093" s="11"/>
      <c r="S7093" s="11"/>
    </row>
    <row r="7094" spans="1:19" x14ac:dyDescent="0.25">
      <c r="A7094" s="11"/>
      <c r="B7094" s="11"/>
      <c r="C7094" s="11"/>
      <c r="D7094" s="11"/>
      <c r="E7094" s="11"/>
      <c r="F7094" s="11"/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  <c r="R7094" s="11"/>
      <c r="S7094" s="11"/>
    </row>
    <row r="7095" spans="1:19" x14ac:dyDescent="0.25">
      <c r="A7095" s="11"/>
      <c r="B7095" s="11"/>
      <c r="C7095" s="11"/>
      <c r="D7095" s="11"/>
      <c r="E7095" s="11"/>
      <c r="F7095" s="11"/>
      <c r="G7095" s="11"/>
      <c r="H7095" s="11"/>
      <c r="I7095" s="11"/>
      <c r="J7095" s="11"/>
      <c r="K7095" s="11"/>
      <c r="L7095" s="11"/>
      <c r="M7095" s="11"/>
      <c r="N7095" s="11"/>
      <c r="O7095" s="11"/>
      <c r="P7095" s="11"/>
      <c r="Q7095" s="11"/>
      <c r="R7095" s="11"/>
      <c r="S7095" s="11"/>
    </row>
    <row r="7096" spans="1:19" x14ac:dyDescent="0.25">
      <c r="A7096" s="11"/>
      <c r="B7096" s="11"/>
      <c r="C7096" s="11"/>
      <c r="D7096" s="11"/>
      <c r="E7096" s="11"/>
      <c r="F7096" s="11"/>
      <c r="G7096" s="11"/>
      <c r="H7096" s="11"/>
      <c r="I7096" s="11"/>
      <c r="J7096" s="11"/>
      <c r="K7096" s="11"/>
      <c r="L7096" s="11"/>
      <c r="M7096" s="11"/>
      <c r="N7096" s="11"/>
      <c r="O7096" s="11"/>
      <c r="P7096" s="11"/>
      <c r="Q7096" s="11"/>
      <c r="R7096" s="11"/>
      <c r="S7096" s="11"/>
    </row>
    <row r="7097" spans="1:19" x14ac:dyDescent="0.25">
      <c r="A7097" s="11"/>
      <c r="B7097" s="11"/>
      <c r="C7097" s="11"/>
      <c r="D7097" s="11"/>
      <c r="E7097" s="11"/>
      <c r="F7097" s="11"/>
      <c r="G7097" s="11"/>
      <c r="H7097" s="11"/>
      <c r="I7097" s="11"/>
      <c r="J7097" s="11"/>
      <c r="K7097" s="11"/>
      <c r="L7097" s="11"/>
      <c r="M7097" s="11"/>
      <c r="N7097" s="11"/>
      <c r="O7097" s="11"/>
      <c r="P7097" s="11"/>
      <c r="Q7097" s="11"/>
      <c r="R7097" s="11"/>
      <c r="S7097" s="11"/>
    </row>
    <row r="7098" spans="1:19" x14ac:dyDescent="0.25">
      <c r="A7098" s="11"/>
      <c r="B7098" s="11"/>
      <c r="C7098" s="11"/>
      <c r="D7098" s="11"/>
      <c r="E7098" s="11"/>
      <c r="F7098" s="11"/>
      <c r="G7098" s="11"/>
      <c r="H7098" s="11"/>
      <c r="I7098" s="11"/>
      <c r="J7098" s="11"/>
      <c r="K7098" s="11"/>
      <c r="L7098" s="11"/>
      <c r="M7098" s="11"/>
      <c r="N7098" s="11"/>
      <c r="O7098" s="11"/>
      <c r="P7098" s="11"/>
      <c r="Q7098" s="11"/>
      <c r="R7098" s="11"/>
      <c r="S7098" s="11"/>
    </row>
    <row r="7099" spans="1:19" x14ac:dyDescent="0.25">
      <c r="A7099" s="11"/>
      <c r="B7099" s="11"/>
      <c r="C7099" s="11"/>
      <c r="D7099" s="11"/>
      <c r="E7099" s="11"/>
      <c r="F7099" s="11"/>
      <c r="G7099" s="11"/>
      <c r="H7099" s="11"/>
      <c r="I7099" s="11"/>
      <c r="J7099" s="11"/>
      <c r="K7099" s="11"/>
      <c r="L7099" s="11"/>
      <c r="M7099" s="11"/>
      <c r="N7099" s="11"/>
      <c r="O7099" s="11"/>
      <c r="P7099" s="11"/>
      <c r="Q7099" s="11"/>
      <c r="R7099" s="11"/>
      <c r="S7099" s="11"/>
    </row>
    <row r="7100" spans="1:19" x14ac:dyDescent="0.25">
      <c r="A7100" s="11"/>
      <c r="B7100" s="11"/>
      <c r="C7100" s="11"/>
      <c r="D7100" s="11"/>
      <c r="E7100" s="11"/>
      <c r="F7100" s="11"/>
      <c r="G7100" s="11"/>
      <c r="H7100" s="11"/>
      <c r="I7100" s="11"/>
      <c r="J7100" s="11"/>
      <c r="K7100" s="11"/>
      <c r="L7100" s="11"/>
      <c r="M7100" s="11"/>
      <c r="N7100" s="11"/>
      <c r="O7100" s="11"/>
      <c r="P7100" s="11"/>
      <c r="Q7100" s="11"/>
      <c r="R7100" s="11"/>
      <c r="S7100" s="11"/>
    </row>
    <row r="7101" spans="1:19" x14ac:dyDescent="0.25">
      <c r="A7101" s="11"/>
      <c r="B7101" s="11"/>
      <c r="C7101" s="11"/>
      <c r="D7101" s="11"/>
      <c r="E7101" s="11"/>
      <c r="F7101" s="11"/>
      <c r="G7101" s="11"/>
      <c r="H7101" s="11"/>
      <c r="I7101" s="11"/>
      <c r="J7101" s="11"/>
      <c r="K7101" s="11"/>
      <c r="L7101" s="11"/>
      <c r="M7101" s="11"/>
      <c r="N7101" s="11"/>
      <c r="O7101" s="11"/>
      <c r="P7101" s="11"/>
      <c r="Q7101" s="11"/>
      <c r="R7101" s="11"/>
      <c r="S7101" s="11"/>
    </row>
    <row r="7102" spans="1:19" x14ac:dyDescent="0.25">
      <c r="A7102" s="11"/>
      <c r="B7102" s="11"/>
      <c r="C7102" s="11"/>
      <c r="D7102" s="11"/>
      <c r="E7102" s="11"/>
      <c r="F7102" s="11"/>
      <c r="G7102" s="11"/>
      <c r="H7102" s="11"/>
      <c r="I7102" s="11"/>
      <c r="J7102" s="11"/>
      <c r="K7102" s="11"/>
      <c r="L7102" s="11"/>
      <c r="M7102" s="11"/>
      <c r="N7102" s="11"/>
      <c r="O7102" s="11"/>
      <c r="P7102" s="11"/>
      <c r="Q7102" s="11"/>
      <c r="R7102" s="11"/>
      <c r="S7102" s="11"/>
    </row>
    <row r="7103" spans="1:19" x14ac:dyDescent="0.25">
      <c r="A7103" s="11"/>
      <c r="B7103" s="11"/>
      <c r="C7103" s="11"/>
      <c r="D7103" s="11"/>
      <c r="E7103" s="11"/>
      <c r="F7103" s="11"/>
      <c r="G7103" s="11"/>
      <c r="H7103" s="11"/>
      <c r="I7103" s="11"/>
      <c r="J7103" s="11"/>
      <c r="K7103" s="11"/>
      <c r="L7103" s="11"/>
      <c r="M7103" s="11"/>
      <c r="N7103" s="11"/>
      <c r="O7103" s="11"/>
      <c r="P7103" s="11"/>
      <c r="Q7103" s="11"/>
      <c r="R7103" s="11"/>
      <c r="S7103" s="11"/>
    </row>
    <row r="7104" spans="1:19" x14ac:dyDescent="0.25">
      <c r="A7104" s="11"/>
      <c r="B7104" s="11"/>
      <c r="C7104" s="11"/>
      <c r="D7104" s="11"/>
      <c r="E7104" s="11"/>
      <c r="F7104" s="11"/>
      <c r="G7104" s="11"/>
      <c r="H7104" s="11"/>
      <c r="I7104" s="11"/>
      <c r="J7104" s="11"/>
      <c r="K7104" s="11"/>
      <c r="L7104" s="11"/>
      <c r="M7104" s="11"/>
      <c r="N7104" s="11"/>
      <c r="O7104" s="11"/>
      <c r="P7104" s="11"/>
      <c r="Q7104" s="11"/>
      <c r="R7104" s="11"/>
      <c r="S7104" s="11"/>
    </row>
    <row r="7105" spans="1:19" x14ac:dyDescent="0.25">
      <c r="A7105" s="11"/>
      <c r="B7105" s="11"/>
      <c r="C7105" s="11"/>
      <c r="D7105" s="11"/>
      <c r="E7105" s="11"/>
      <c r="F7105" s="11"/>
      <c r="G7105" s="11"/>
      <c r="H7105" s="11"/>
      <c r="I7105" s="11"/>
      <c r="J7105" s="11"/>
      <c r="K7105" s="11"/>
      <c r="L7105" s="11"/>
      <c r="M7105" s="11"/>
      <c r="N7105" s="11"/>
      <c r="O7105" s="11"/>
      <c r="P7105" s="11"/>
      <c r="Q7105" s="11"/>
      <c r="R7105" s="11"/>
      <c r="S7105" s="11"/>
    </row>
    <row r="7106" spans="1:19" x14ac:dyDescent="0.25">
      <c r="A7106" s="11"/>
      <c r="B7106" s="11"/>
      <c r="C7106" s="11"/>
      <c r="D7106" s="11"/>
      <c r="E7106" s="11"/>
      <c r="F7106" s="11"/>
      <c r="G7106" s="11"/>
      <c r="H7106" s="11"/>
      <c r="I7106" s="11"/>
      <c r="J7106" s="11"/>
      <c r="K7106" s="11"/>
      <c r="L7106" s="11"/>
      <c r="M7106" s="11"/>
      <c r="N7106" s="11"/>
      <c r="O7106" s="11"/>
      <c r="P7106" s="11"/>
      <c r="Q7106" s="11"/>
      <c r="R7106" s="11"/>
      <c r="S7106" s="11"/>
    </row>
    <row r="7107" spans="1:19" x14ac:dyDescent="0.25">
      <c r="A7107" s="11"/>
      <c r="B7107" s="11"/>
      <c r="C7107" s="11"/>
      <c r="D7107" s="11"/>
      <c r="E7107" s="11"/>
      <c r="F7107" s="11"/>
      <c r="G7107" s="11"/>
      <c r="H7107" s="11"/>
      <c r="I7107" s="11"/>
      <c r="J7107" s="11"/>
      <c r="K7107" s="11"/>
      <c r="L7107" s="11"/>
      <c r="M7107" s="11"/>
      <c r="N7107" s="11"/>
      <c r="O7107" s="11"/>
      <c r="P7107" s="11"/>
      <c r="Q7107" s="11"/>
      <c r="R7107" s="11"/>
      <c r="S7107" s="11"/>
    </row>
    <row r="7108" spans="1:19" x14ac:dyDescent="0.25">
      <c r="A7108" s="11"/>
      <c r="B7108" s="11"/>
      <c r="C7108" s="11"/>
      <c r="D7108" s="11"/>
      <c r="E7108" s="11"/>
      <c r="F7108" s="11"/>
      <c r="G7108" s="11"/>
      <c r="H7108" s="11"/>
      <c r="I7108" s="11"/>
      <c r="J7108" s="11"/>
      <c r="K7108" s="11"/>
      <c r="L7108" s="11"/>
      <c r="M7108" s="11"/>
      <c r="N7108" s="11"/>
      <c r="O7108" s="11"/>
      <c r="P7108" s="11"/>
      <c r="Q7108" s="11"/>
      <c r="R7108" s="11"/>
      <c r="S7108" s="11"/>
    </row>
    <row r="7109" spans="1:19" x14ac:dyDescent="0.25">
      <c r="A7109" s="11"/>
      <c r="B7109" s="11"/>
      <c r="C7109" s="11"/>
      <c r="D7109" s="11"/>
      <c r="E7109" s="11"/>
      <c r="F7109" s="11"/>
      <c r="G7109" s="11"/>
      <c r="H7109" s="11"/>
      <c r="I7109" s="11"/>
      <c r="J7109" s="11"/>
      <c r="K7109" s="11"/>
      <c r="L7109" s="11"/>
      <c r="M7109" s="11"/>
      <c r="N7109" s="11"/>
      <c r="O7109" s="11"/>
      <c r="P7109" s="11"/>
      <c r="Q7109" s="11"/>
      <c r="R7109" s="11"/>
      <c r="S7109" s="11"/>
    </row>
    <row r="7110" spans="1:19" x14ac:dyDescent="0.25">
      <c r="A7110" s="11"/>
      <c r="B7110" s="11"/>
      <c r="C7110" s="11"/>
      <c r="D7110" s="11"/>
      <c r="E7110" s="11"/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  <c r="R7110" s="11"/>
      <c r="S7110" s="11"/>
    </row>
    <row r="7111" spans="1:19" x14ac:dyDescent="0.25">
      <c r="A7111" s="11"/>
      <c r="B7111" s="11"/>
      <c r="C7111" s="11"/>
      <c r="D7111" s="11"/>
      <c r="E7111" s="11"/>
      <c r="F7111" s="11"/>
      <c r="G7111" s="11"/>
      <c r="H7111" s="11"/>
      <c r="I7111" s="11"/>
      <c r="J7111" s="11"/>
      <c r="K7111" s="11"/>
      <c r="L7111" s="11"/>
      <c r="M7111" s="11"/>
      <c r="N7111" s="11"/>
      <c r="O7111" s="11"/>
      <c r="P7111" s="11"/>
      <c r="Q7111" s="11"/>
      <c r="R7111" s="11"/>
      <c r="S7111" s="11"/>
    </row>
    <row r="7112" spans="1:19" x14ac:dyDescent="0.25">
      <c r="A7112" s="11"/>
      <c r="B7112" s="11"/>
      <c r="C7112" s="11"/>
      <c r="D7112" s="11"/>
      <c r="E7112" s="11"/>
      <c r="F7112" s="11"/>
      <c r="G7112" s="11"/>
      <c r="H7112" s="11"/>
      <c r="I7112" s="11"/>
      <c r="J7112" s="11"/>
      <c r="K7112" s="11"/>
      <c r="L7112" s="11"/>
      <c r="M7112" s="11"/>
      <c r="N7112" s="11"/>
      <c r="O7112" s="11"/>
      <c r="P7112" s="11"/>
      <c r="Q7112" s="11"/>
      <c r="R7112" s="11"/>
      <c r="S7112" s="11"/>
    </row>
    <row r="7113" spans="1:19" x14ac:dyDescent="0.25">
      <c r="A7113" s="11"/>
      <c r="B7113" s="11"/>
      <c r="C7113" s="11"/>
      <c r="D7113" s="11"/>
      <c r="E7113" s="11"/>
      <c r="F7113" s="11"/>
      <c r="G7113" s="11"/>
      <c r="H7113" s="11"/>
      <c r="I7113" s="11"/>
      <c r="J7113" s="11"/>
      <c r="K7113" s="11"/>
      <c r="L7113" s="11"/>
      <c r="M7113" s="11"/>
      <c r="N7113" s="11"/>
      <c r="O7113" s="11"/>
      <c r="P7113" s="11"/>
      <c r="Q7113" s="11"/>
      <c r="R7113" s="11"/>
      <c r="S7113" s="11"/>
    </row>
    <row r="7114" spans="1:19" x14ac:dyDescent="0.25">
      <c r="A7114" s="11"/>
      <c r="B7114" s="11"/>
      <c r="C7114" s="11"/>
      <c r="D7114" s="11"/>
      <c r="E7114" s="11"/>
      <c r="F7114" s="11"/>
      <c r="G7114" s="11"/>
      <c r="H7114" s="11"/>
      <c r="I7114" s="11"/>
      <c r="J7114" s="11"/>
      <c r="K7114" s="11"/>
      <c r="L7114" s="11"/>
      <c r="M7114" s="11"/>
      <c r="N7114" s="11"/>
      <c r="O7114" s="11"/>
      <c r="P7114" s="11"/>
      <c r="Q7114" s="11"/>
      <c r="R7114" s="11"/>
      <c r="S7114" s="11"/>
    </row>
    <row r="7115" spans="1:19" x14ac:dyDescent="0.25">
      <c r="A7115" s="11"/>
      <c r="B7115" s="11"/>
      <c r="C7115" s="11"/>
      <c r="D7115" s="11"/>
      <c r="E7115" s="11"/>
      <c r="F7115" s="11"/>
      <c r="G7115" s="11"/>
      <c r="H7115" s="11"/>
      <c r="I7115" s="11"/>
      <c r="J7115" s="11"/>
      <c r="K7115" s="11"/>
      <c r="L7115" s="11"/>
      <c r="M7115" s="11"/>
      <c r="N7115" s="11"/>
      <c r="O7115" s="11"/>
      <c r="P7115" s="11"/>
      <c r="Q7115" s="11"/>
      <c r="R7115" s="11"/>
      <c r="S7115" s="11"/>
    </row>
    <row r="7116" spans="1:19" x14ac:dyDescent="0.25">
      <c r="A7116" s="11"/>
      <c r="B7116" s="11"/>
      <c r="C7116" s="11"/>
      <c r="D7116" s="11"/>
      <c r="E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  <c r="R7116" s="11"/>
      <c r="S7116" s="11"/>
    </row>
    <row r="7117" spans="1:19" x14ac:dyDescent="0.25">
      <c r="A7117" s="11"/>
      <c r="B7117" s="11"/>
      <c r="C7117" s="11"/>
      <c r="D7117" s="11"/>
      <c r="E7117" s="11"/>
      <c r="F7117" s="11"/>
      <c r="G7117" s="11"/>
      <c r="H7117" s="11"/>
      <c r="I7117" s="11"/>
      <c r="J7117" s="11"/>
      <c r="K7117" s="11"/>
      <c r="L7117" s="11"/>
      <c r="M7117" s="11"/>
      <c r="N7117" s="11"/>
      <c r="O7117" s="11"/>
      <c r="P7117" s="11"/>
      <c r="Q7117" s="11"/>
      <c r="R7117" s="11"/>
      <c r="S7117" s="11"/>
    </row>
    <row r="7118" spans="1:19" x14ac:dyDescent="0.25">
      <c r="A7118" s="11"/>
      <c r="B7118" s="11"/>
      <c r="C7118" s="11"/>
      <c r="D7118" s="11"/>
      <c r="E7118" s="11"/>
      <c r="F7118" s="11"/>
      <c r="G7118" s="11"/>
      <c r="H7118" s="11"/>
      <c r="I7118" s="11"/>
      <c r="J7118" s="11"/>
      <c r="K7118" s="11"/>
      <c r="L7118" s="11"/>
      <c r="M7118" s="11"/>
      <c r="N7118" s="11"/>
      <c r="O7118" s="11"/>
      <c r="P7118" s="11"/>
      <c r="Q7118" s="11"/>
      <c r="R7118" s="11"/>
      <c r="S7118" s="11"/>
    </row>
    <row r="7119" spans="1:19" x14ac:dyDescent="0.25">
      <c r="A7119" s="11"/>
      <c r="B7119" s="11"/>
      <c r="C7119" s="11"/>
      <c r="D7119" s="11"/>
      <c r="E7119" s="11"/>
      <c r="F7119" s="11"/>
      <c r="G7119" s="11"/>
      <c r="H7119" s="11"/>
      <c r="I7119" s="11"/>
      <c r="J7119" s="11"/>
      <c r="K7119" s="11"/>
      <c r="L7119" s="11"/>
      <c r="M7119" s="11"/>
      <c r="N7119" s="11"/>
      <c r="O7119" s="11"/>
      <c r="P7119" s="11"/>
      <c r="Q7119" s="11"/>
      <c r="R7119" s="11"/>
      <c r="S7119" s="11"/>
    </row>
    <row r="7120" spans="1:19" x14ac:dyDescent="0.25">
      <c r="A7120" s="11"/>
      <c r="B7120" s="11"/>
      <c r="C7120" s="11"/>
      <c r="D7120" s="11"/>
      <c r="E7120" s="11"/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  <c r="R7120" s="11"/>
      <c r="S7120" s="11"/>
    </row>
    <row r="7121" spans="1:19" x14ac:dyDescent="0.25">
      <c r="A7121" s="11"/>
      <c r="B7121" s="11"/>
      <c r="C7121" s="11"/>
      <c r="D7121" s="11"/>
      <c r="E7121" s="11"/>
      <c r="F7121" s="11"/>
      <c r="G7121" s="11"/>
      <c r="H7121" s="11"/>
      <c r="I7121" s="11"/>
      <c r="J7121" s="11"/>
      <c r="K7121" s="11"/>
      <c r="L7121" s="11"/>
      <c r="M7121" s="11"/>
      <c r="N7121" s="11"/>
      <c r="O7121" s="11"/>
      <c r="P7121" s="11"/>
      <c r="Q7121" s="11"/>
      <c r="R7121" s="11"/>
      <c r="S7121" s="11"/>
    </row>
    <row r="7122" spans="1:19" x14ac:dyDescent="0.25">
      <c r="A7122" s="11"/>
      <c r="B7122" s="11"/>
      <c r="C7122" s="11"/>
      <c r="D7122" s="11"/>
      <c r="E7122" s="11"/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  <c r="R7122" s="11"/>
      <c r="S7122" s="11"/>
    </row>
    <row r="7123" spans="1:19" x14ac:dyDescent="0.25">
      <c r="A7123" s="11"/>
      <c r="B7123" s="11"/>
      <c r="C7123" s="11"/>
      <c r="D7123" s="11"/>
      <c r="E7123" s="11"/>
      <c r="F7123" s="11"/>
      <c r="G7123" s="11"/>
      <c r="H7123" s="11"/>
      <c r="I7123" s="11"/>
      <c r="J7123" s="11"/>
      <c r="K7123" s="11"/>
      <c r="L7123" s="11"/>
      <c r="M7123" s="11"/>
      <c r="N7123" s="11"/>
      <c r="O7123" s="11"/>
      <c r="P7123" s="11"/>
      <c r="Q7123" s="11"/>
      <c r="R7123" s="11"/>
      <c r="S7123" s="11"/>
    </row>
    <row r="7124" spans="1:19" x14ac:dyDescent="0.25">
      <c r="A7124" s="11"/>
      <c r="B7124" s="11"/>
      <c r="C7124" s="11"/>
      <c r="D7124" s="11"/>
      <c r="E7124" s="11"/>
      <c r="F7124" s="11"/>
      <c r="G7124" s="11"/>
      <c r="H7124" s="11"/>
      <c r="I7124" s="11"/>
      <c r="J7124" s="11"/>
      <c r="K7124" s="11"/>
      <c r="L7124" s="11"/>
      <c r="M7124" s="11"/>
      <c r="N7124" s="11"/>
      <c r="O7124" s="11"/>
      <c r="P7124" s="11"/>
      <c r="Q7124" s="11"/>
      <c r="R7124" s="11"/>
      <c r="S7124" s="11"/>
    </row>
    <row r="7125" spans="1:19" x14ac:dyDescent="0.25">
      <c r="A7125" s="11"/>
      <c r="B7125" s="11"/>
      <c r="C7125" s="11"/>
      <c r="D7125" s="11"/>
      <c r="E7125" s="11"/>
      <c r="F7125" s="11"/>
      <c r="G7125" s="11"/>
      <c r="H7125" s="11"/>
      <c r="I7125" s="11"/>
      <c r="J7125" s="11"/>
      <c r="K7125" s="11"/>
      <c r="L7125" s="11"/>
      <c r="M7125" s="11"/>
      <c r="N7125" s="11"/>
      <c r="O7125" s="11"/>
      <c r="P7125" s="11"/>
      <c r="Q7125" s="11"/>
      <c r="R7125" s="11"/>
      <c r="S7125" s="11"/>
    </row>
    <row r="7126" spans="1:19" x14ac:dyDescent="0.25">
      <c r="A7126" s="11"/>
      <c r="B7126" s="11"/>
      <c r="C7126" s="11"/>
      <c r="D7126" s="11"/>
      <c r="E7126" s="11"/>
      <c r="F7126" s="11"/>
      <c r="G7126" s="11"/>
      <c r="H7126" s="11"/>
      <c r="I7126" s="11"/>
      <c r="J7126" s="11"/>
      <c r="K7126" s="11"/>
      <c r="L7126" s="11"/>
      <c r="M7126" s="11"/>
      <c r="N7126" s="11"/>
      <c r="O7126" s="11"/>
      <c r="P7126" s="11"/>
      <c r="Q7126" s="11"/>
      <c r="R7126" s="11"/>
      <c r="S7126" s="11"/>
    </row>
    <row r="7127" spans="1:19" x14ac:dyDescent="0.25">
      <c r="A7127" s="11"/>
      <c r="B7127" s="11"/>
      <c r="C7127" s="11"/>
      <c r="D7127" s="11"/>
      <c r="E7127" s="11"/>
      <c r="F7127" s="11"/>
      <c r="G7127" s="11"/>
      <c r="H7127" s="11"/>
      <c r="I7127" s="11"/>
      <c r="J7127" s="11"/>
      <c r="K7127" s="11"/>
      <c r="L7127" s="11"/>
      <c r="M7127" s="11"/>
      <c r="N7127" s="11"/>
      <c r="O7127" s="11"/>
      <c r="P7127" s="11"/>
      <c r="Q7127" s="11"/>
      <c r="R7127" s="11"/>
      <c r="S7127" s="11"/>
    </row>
    <row r="7128" spans="1:19" x14ac:dyDescent="0.25">
      <c r="A7128" s="11"/>
      <c r="B7128" s="11"/>
      <c r="C7128" s="11"/>
      <c r="D7128" s="11"/>
      <c r="E7128" s="11"/>
      <c r="F7128" s="11"/>
      <c r="G7128" s="11"/>
      <c r="H7128" s="11"/>
      <c r="I7128" s="11"/>
      <c r="J7128" s="11"/>
      <c r="K7128" s="11"/>
      <c r="L7128" s="11"/>
      <c r="M7128" s="11"/>
      <c r="N7128" s="11"/>
      <c r="O7128" s="11"/>
      <c r="P7128" s="11"/>
      <c r="Q7128" s="11"/>
      <c r="R7128" s="11"/>
      <c r="S7128" s="11"/>
    </row>
    <row r="7129" spans="1:19" x14ac:dyDescent="0.25">
      <c r="A7129" s="11"/>
      <c r="B7129" s="11"/>
      <c r="C7129" s="11"/>
      <c r="D7129" s="11"/>
      <c r="E7129" s="11"/>
      <c r="F7129" s="11"/>
      <c r="G7129" s="11"/>
      <c r="H7129" s="11"/>
      <c r="I7129" s="11"/>
      <c r="J7129" s="11"/>
      <c r="K7129" s="11"/>
      <c r="L7129" s="11"/>
      <c r="M7129" s="11"/>
      <c r="N7129" s="11"/>
      <c r="O7129" s="11"/>
      <c r="P7129" s="11"/>
      <c r="Q7129" s="11"/>
      <c r="R7129" s="11"/>
      <c r="S7129" s="11"/>
    </row>
    <row r="7130" spans="1:19" x14ac:dyDescent="0.25">
      <c r="A7130" s="11"/>
      <c r="B7130" s="11"/>
      <c r="C7130" s="11"/>
      <c r="D7130" s="11"/>
      <c r="E7130" s="11"/>
      <c r="F7130" s="11"/>
      <c r="G7130" s="11"/>
      <c r="H7130" s="11"/>
      <c r="I7130" s="11"/>
      <c r="J7130" s="11"/>
      <c r="K7130" s="11"/>
      <c r="L7130" s="11"/>
      <c r="M7130" s="11"/>
      <c r="N7130" s="11"/>
      <c r="O7130" s="11"/>
      <c r="P7130" s="11"/>
      <c r="Q7130" s="11"/>
      <c r="R7130" s="11"/>
      <c r="S7130" s="11"/>
    </row>
    <row r="7131" spans="1:19" x14ac:dyDescent="0.25">
      <c r="A7131" s="11"/>
      <c r="B7131" s="11"/>
      <c r="C7131" s="11"/>
      <c r="D7131" s="11"/>
      <c r="E7131" s="11"/>
      <c r="F7131" s="11"/>
      <c r="G7131" s="11"/>
      <c r="H7131" s="11"/>
      <c r="I7131" s="11"/>
      <c r="J7131" s="11"/>
      <c r="K7131" s="11"/>
      <c r="L7131" s="11"/>
      <c r="M7131" s="11"/>
      <c r="N7131" s="11"/>
      <c r="O7131" s="11"/>
      <c r="P7131" s="11"/>
      <c r="Q7131" s="11"/>
      <c r="R7131" s="11"/>
      <c r="S7131" s="11"/>
    </row>
    <row r="7132" spans="1:19" x14ac:dyDescent="0.25">
      <c r="A7132" s="11"/>
      <c r="B7132" s="11"/>
      <c r="C7132" s="11"/>
      <c r="D7132" s="11"/>
      <c r="E7132" s="11"/>
      <c r="F7132" s="11"/>
      <c r="G7132" s="11"/>
      <c r="H7132" s="11"/>
      <c r="I7132" s="11"/>
      <c r="J7132" s="11"/>
      <c r="K7132" s="11"/>
      <c r="L7132" s="11"/>
      <c r="M7132" s="11"/>
      <c r="N7132" s="11"/>
      <c r="O7132" s="11"/>
      <c r="P7132" s="11"/>
      <c r="Q7132" s="11"/>
      <c r="R7132" s="11"/>
      <c r="S7132" s="11"/>
    </row>
    <row r="7133" spans="1:19" x14ac:dyDescent="0.25">
      <c r="A7133" s="11"/>
      <c r="B7133" s="11"/>
      <c r="C7133" s="11"/>
      <c r="D7133" s="11"/>
      <c r="E7133" s="11"/>
      <c r="F7133" s="11"/>
      <c r="G7133" s="11"/>
      <c r="H7133" s="11"/>
      <c r="I7133" s="11"/>
      <c r="J7133" s="11"/>
      <c r="K7133" s="11"/>
      <c r="L7133" s="11"/>
      <c r="M7133" s="11"/>
      <c r="N7133" s="11"/>
      <c r="O7133" s="11"/>
      <c r="P7133" s="11"/>
      <c r="Q7133" s="11"/>
      <c r="R7133" s="11"/>
      <c r="S7133" s="11"/>
    </row>
    <row r="7134" spans="1:19" x14ac:dyDescent="0.25">
      <c r="A7134" s="11"/>
      <c r="B7134" s="11"/>
      <c r="C7134" s="11"/>
      <c r="D7134" s="11"/>
      <c r="E7134" s="11"/>
      <c r="F7134" s="11"/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  <c r="R7134" s="11"/>
      <c r="S7134" s="11"/>
    </row>
    <row r="7135" spans="1:19" x14ac:dyDescent="0.25">
      <c r="A7135" s="11"/>
      <c r="B7135" s="11"/>
      <c r="C7135" s="11"/>
      <c r="D7135" s="11"/>
      <c r="E7135" s="11"/>
      <c r="F7135" s="11"/>
      <c r="G7135" s="11"/>
      <c r="H7135" s="11"/>
      <c r="I7135" s="11"/>
      <c r="J7135" s="11"/>
      <c r="K7135" s="11"/>
      <c r="L7135" s="11"/>
      <c r="M7135" s="11"/>
      <c r="N7135" s="11"/>
      <c r="O7135" s="11"/>
      <c r="P7135" s="11"/>
      <c r="Q7135" s="11"/>
      <c r="R7135" s="11"/>
      <c r="S7135" s="11"/>
    </row>
    <row r="7136" spans="1:19" x14ac:dyDescent="0.25">
      <c r="A7136" s="11"/>
      <c r="B7136" s="11"/>
      <c r="C7136" s="11"/>
      <c r="D7136" s="11"/>
      <c r="E7136" s="11"/>
      <c r="F7136" s="11"/>
      <c r="G7136" s="11"/>
      <c r="H7136" s="11"/>
      <c r="I7136" s="11"/>
      <c r="J7136" s="11"/>
      <c r="K7136" s="11"/>
      <c r="L7136" s="11"/>
      <c r="M7136" s="11"/>
      <c r="N7136" s="11"/>
      <c r="O7136" s="11"/>
      <c r="P7136" s="11"/>
      <c r="Q7136" s="11"/>
      <c r="R7136" s="11"/>
      <c r="S7136" s="11"/>
    </row>
    <row r="7137" spans="1:19" x14ac:dyDescent="0.25">
      <c r="A7137" s="11"/>
      <c r="B7137" s="11"/>
      <c r="C7137" s="11"/>
      <c r="D7137" s="11"/>
      <c r="E7137" s="11"/>
      <c r="F7137" s="11"/>
      <c r="G7137" s="11"/>
      <c r="H7137" s="11"/>
      <c r="I7137" s="11"/>
      <c r="J7137" s="11"/>
      <c r="K7137" s="11"/>
      <c r="L7137" s="11"/>
      <c r="M7137" s="11"/>
      <c r="N7137" s="11"/>
      <c r="O7137" s="11"/>
      <c r="P7137" s="11"/>
      <c r="Q7137" s="11"/>
      <c r="R7137" s="11"/>
      <c r="S7137" s="11"/>
    </row>
    <row r="7138" spans="1:19" x14ac:dyDescent="0.25">
      <c r="A7138" s="11"/>
      <c r="B7138" s="11"/>
      <c r="C7138" s="11"/>
      <c r="D7138" s="11"/>
      <c r="E7138" s="11"/>
      <c r="F7138" s="11"/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  <c r="R7138" s="11"/>
      <c r="S7138" s="11"/>
    </row>
    <row r="7139" spans="1:19" x14ac:dyDescent="0.25">
      <c r="A7139" s="11"/>
      <c r="B7139" s="11"/>
      <c r="C7139" s="11"/>
      <c r="D7139" s="11"/>
      <c r="E7139" s="11"/>
      <c r="F7139" s="11"/>
      <c r="G7139" s="11"/>
      <c r="H7139" s="11"/>
      <c r="I7139" s="11"/>
      <c r="J7139" s="11"/>
      <c r="K7139" s="11"/>
      <c r="L7139" s="11"/>
      <c r="M7139" s="11"/>
      <c r="N7139" s="11"/>
      <c r="O7139" s="11"/>
      <c r="P7139" s="11"/>
      <c r="Q7139" s="11"/>
      <c r="R7139" s="11"/>
      <c r="S7139" s="11"/>
    </row>
    <row r="7140" spans="1:19" x14ac:dyDescent="0.25">
      <c r="A7140" s="11"/>
      <c r="B7140" s="11"/>
      <c r="C7140" s="11"/>
      <c r="D7140" s="11"/>
      <c r="E7140" s="11"/>
      <c r="F7140" s="11"/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  <c r="R7140" s="11"/>
      <c r="S7140" s="11"/>
    </row>
    <row r="7141" spans="1:19" x14ac:dyDescent="0.25">
      <c r="A7141" s="11"/>
      <c r="B7141" s="11"/>
      <c r="C7141" s="11"/>
      <c r="D7141" s="11"/>
      <c r="E7141" s="11"/>
      <c r="F7141" s="11"/>
      <c r="G7141" s="11"/>
      <c r="H7141" s="11"/>
      <c r="I7141" s="11"/>
      <c r="J7141" s="11"/>
      <c r="K7141" s="11"/>
      <c r="L7141" s="11"/>
      <c r="M7141" s="11"/>
      <c r="N7141" s="11"/>
      <c r="O7141" s="11"/>
      <c r="P7141" s="11"/>
      <c r="Q7141" s="11"/>
      <c r="R7141" s="11"/>
      <c r="S7141" s="11"/>
    </row>
    <row r="7142" spans="1:19" x14ac:dyDescent="0.25">
      <c r="A7142" s="11"/>
      <c r="B7142" s="11"/>
      <c r="C7142" s="11"/>
      <c r="D7142" s="11"/>
      <c r="E7142" s="11"/>
      <c r="F7142" s="11"/>
      <c r="G7142" s="11"/>
      <c r="H7142" s="11"/>
      <c r="I7142" s="11"/>
      <c r="J7142" s="11"/>
      <c r="K7142" s="11"/>
      <c r="L7142" s="11"/>
      <c r="M7142" s="11"/>
      <c r="N7142" s="11"/>
      <c r="O7142" s="11"/>
      <c r="P7142" s="11"/>
      <c r="Q7142" s="11"/>
      <c r="R7142" s="11"/>
      <c r="S7142" s="11"/>
    </row>
    <row r="7143" spans="1:19" x14ac:dyDescent="0.25">
      <c r="A7143" s="11"/>
      <c r="B7143" s="11"/>
      <c r="C7143" s="11"/>
      <c r="D7143" s="11"/>
      <c r="E7143" s="11"/>
      <c r="F7143" s="11"/>
      <c r="G7143" s="11"/>
      <c r="H7143" s="11"/>
      <c r="I7143" s="11"/>
      <c r="J7143" s="11"/>
      <c r="K7143" s="11"/>
      <c r="L7143" s="11"/>
      <c r="M7143" s="11"/>
      <c r="N7143" s="11"/>
      <c r="O7143" s="11"/>
      <c r="P7143" s="11"/>
      <c r="Q7143" s="11"/>
      <c r="R7143" s="11"/>
      <c r="S7143" s="11"/>
    </row>
    <row r="7144" spans="1:19" x14ac:dyDescent="0.25">
      <c r="A7144" s="11"/>
      <c r="B7144" s="11"/>
      <c r="C7144" s="11"/>
      <c r="D7144" s="11"/>
      <c r="E7144" s="11"/>
      <c r="F7144" s="11"/>
      <c r="G7144" s="11"/>
      <c r="H7144" s="11"/>
      <c r="I7144" s="11"/>
      <c r="J7144" s="11"/>
      <c r="K7144" s="11"/>
      <c r="L7144" s="11"/>
      <c r="M7144" s="11"/>
      <c r="N7144" s="11"/>
      <c r="O7144" s="11"/>
      <c r="P7144" s="11"/>
      <c r="Q7144" s="11"/>
      <c r="R7144" s="11"/>
      <c r="S7144" s="11"/>
    </row>
    <row r="7145" spans="1:19" x14ac:dyDescent="0.25">
      <c r="A7145" s="11"/>
      <c r="B7145" s="11"/>
      <c r="C7145" s="11"/>
      <c r="D7145" s="11"/>
      <c r="E7145" s="11"/>
      <c r="F7145" s="11"/>
      <c r="G7145" s="11"/>
      <c r="H7145" s="11"/>
      <c r="I7145" s="11"/>
      <c r="J7145" s="11"/>
      <c r="K7145" s="11"/>
      <c r="L7145" s="11"/>
      <c r="M7145" s="11"/>
      <c r="N7145" s="11"/>
      <c r="O7145" s="11"/>
      <c r="P7145" s="11"/>
      <c r="Q7145" s="11"/>
      <c r="R7145" s="11"/>
      <c r="S7145" s="11"/>
    </row>
    <row r="7146" spans="1:19" x14ac:dyDescent="0.25">
      <c r="A7146" s="11"/>
      <c r="B7146" s="11"/>
      <c r="C7146" s="11"/>
      <c r="D7146" s="11"/>
      <c r="E7146" s="11"/>
      <c r="F7146" s="11"/>
      <c r="G7146" s="11"/>
      <c r="H7146" s="11"/>
      <c r="I7146" s="11"/>
      <c r="J7146" s="11"/>
      <c r="K7146" s="11"/>
      <c r="L7146" s="11"/>
      <c r="M7146" s="11"/>
      <c r="N7146" s="11"/>
      <c r="O7146" s="11"/>
      <c r="P7146" s="11"/>
      <c r="Q7146" s="11"/>
      <c r="R7146" s="11"/>
      <c r="S7146" s="11"/>
    </row>
    <row r="7147" spans="1:19" x14ac:dyDescent="0.25">
      <c r="A7147" s="11"/>
      <c r="B7147" s="11"/>
      <c r="C7147" s="11"/>
      <c r="D7147" s="11"/>
      <c r="E7147" s="11"/>
      <c r="F7147" s="11"/>
      <c r="G7147" s="11"/>
      <c r="H7147" s="11"/>
      <c r="I7147" s="11"/>
      <c r="J7147" s="11"/>
      <c r="K7147" s="11"/>
      <c r="L7147" s="11"/>
      <c r="M7147" s="11"/>
      <c r="N7147" s="11"/>
      <c r="O7147" s="11"/>
      <c r="P7147" s="11"/>
      <c r="Q7147" s="11"/>
      <c r="R7147" s="11"/>
      <c r="S7147" s="11"/>
    </row>
    <row r="7148" spans="1:19" x14ac:dyDescent="0.25">
      <c r="A7148" s="11"/>
      <c r="B7148" s="11"/>
      <c r="C7148" s="11"/>
      <c r="D7148" s="11"/>
      <c r="E7148" s="11"/>
      <c r="F7148" s="11"/>
      <c r="G7148" s="11"/>
      <c r="H7148" s="11"/>
      <c r="I7148" s="11"/>
      <c r="J7148" s="11"/>
      <c r="K7148" s="11"/>
      <c r="L7148" s="11"/>
      <c r="M7148" s="11"/>
      <c r="N7148" s="11"/>
      <c r="O7148" s="11"/>
      <c r="P7148" s="11"/>
      <c r="Q7148" s="11"/>
      <c r="R7148" s="11"/>
      <c r="S7148" s="11"/>
    </row>
    <row r="7149" spans="1:19" x14ac:dyDescent="0.25">
      <c r="A7149" s="11"/>
      <c r="B7149" s="11"/>
      <c r="C7149" s="11"/>
      <c r="D7149" s="11"/>
      <c r="E7149" s="11"/>
      <c r="F7149" s="11"/>
      <c r="G7149" s="11"/>
      <c r="H7149" s="11"/>
      <c r="I7149" s="11"/>
      <c r="J7149" s="11"/>
      <c r="K7149" s="11"/>
      <c r="L7149" s="11"/>
      <c r="M7149" s="11"/>
      <c r="N7149" s="11"/>
      <c r="O7149" s="11"/>
      <c r="P7149" s="11"/>
      <c r="Q7149" s="11"/>
      <c r="R7149" s="11"/>
      <c r="S7149" s="11"/>
    </row>
    <row r="7150" spans="1:19" x14ac:dyDescent="0.25">
      <c r="A7150" s="11"/>
      <c r="B7150" s="11"/>
      <c r="C7150" s="11"/>
      <c r="D7150" s="11"/>
      <c r="E7150" s="11"/>
      <c r="F7150" s="11"/>
      <c r="G7150" s="11"/>
      <c r="H7150" s="11"/>
      <c r="I7150" s="11"/>
      <c r="J7150" s="11"/>
      <c r="K7150" s="11"/>
      <c r="L7150" s="11"/>
      <c r="M7150" s="11"/>
      <c r="N7150" s="11"/>
      <c r="O7150" s="11"/>
      <c r="P7150" s="11"/>
      <c r="Q7150" s="11"/>
      <c r="R7150" s="11"/>
      <c r="S7150" s="11"/>
    </row>
    <row r="7151" spans="1:19" x14ac:dyDescent="0.25">
      <c r="A7151" s="11"/>
      <c r="B7151" s="11"/>
      <c r="C7151" s="11"/>
      <c r="D7151" s="11"/>
      <c r="E7151" s="11"/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  <c r="R7151" s="11"/>
      <c r="S7151" s="11"/>
    </row>
    <row r="7152" spans="1:19" x14ac:dyDescent="0.25">
      <c r="A7152" s="11"/>
      <c r="B7152" s="11"/>
      <c r="C7152" s="11"/>
      <c r="D7152" s="11"/>
      <c r="E7152" s="11"/>
      <c r="F7152" s="11"/>
      <c r="G7152" s="11"/>
      <c r="H7152" s="11"/>
      <c r="I7152" s="11"/>
      <c r="J7152" s="11"/>
      <c r="K7152" s="11"/>
      <c r="L7152" s="11"/>
      <c r="M7152" s="11"/>
      <c r="N7152" s="11"/>
      <c r="O7152" s="11"/>
      <c r="P7152" s="11"/>
      <c r="Q7152" s="11"/>
      <c r="R7152" s="11"/>
      <c r="S7152" s="11"/>
    </row>
    <row r="7153" spans="1:19" x14ac:dyDescent="0.25">
      <c r="A7153" s="11"/>
      <c r="B7153" s="11"/>
      <c r="C7153" s="11"/>
      <c r="D7153" s="11"/>
      <c r="E7153" s="11"/>
      <c r="F7153" s="11"/>
      <c r="G7153" s="11"/>
      <c r="H7153" s="11"/>
      <c r="I7153" s="11"/>
      <c r="J7153" s="11"/>
      <c r="K7153" s="11"/>
      <c r="L7153" s="11"/>
      <c r="M7153" s="11"/>
      <c r="N7153" s="11"/>
      <c r="O7153" s="11"/>
      <c r="P7153" s="11"/>
      <c r="Q7153" s="11"/>
      <c r="R7153" s="11"/>
      <c r="S7153" s="11"/>
    </row>
    <row r="7154" spans="1:19" x14ac:dyDescent="0.25">
      <c r="A7154" s="11"/>
      <c r="B7154" s="11"/>
      <c r="C7154" s="11"/>
      <c r="D7154" s="11"/>
      <c r="E7154" s="11"/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  <c r="R7154" s="11"/>
      <c r="S7154" s="11"/>
    </row>
    <row r="7155" spans="1:19" x14ac:dyDescent="0.25">
      <c r="A7155" s="11"/>
      <c r="B7155" s="11"/>
      <c r="C7155" s="11"/>
      <c r="D7155" s="11"/>
      <c r="E7155" s="11"/>
      <c r="F7155" s="11"/>
      <c r="G7155" s="11"/>
      <c r="H7155" s="11"/>
      <c r="I7155" s="11"/>
      <c r="J7155" s="11"/>
      <c r="K7155" s="11"/>
      <c r="L7155" s="11"/>
      <c r="M7155" s="11"/>
      <c r="N7155" s="11"/>
      <c r="O7155" s="11"/>
      <c r="P7155" s="11"/>
      <c r="Q7155" s="11"/>
      <c r="R7155" s="11"/>
      <c r="S7155" s="11"/>
    </row>
    <row r="7156" spans="1:19" x14ac:dyDescent="0.25">
      <c r="A7156" s="11"/>
      <c r="B7156" s="11"/>
      <c r="C7156" s="11"/>
      <c r="D7156" s="11"/>
      <c r="E7156" s="11"/>
      <c r="F7156" s="11"/>
      <c r="G7156" s="11"/>
      <c r="H7156" s="11"/>
      <c r="I7156" s="11"/>
      <c r="J7156" s="11"/>
      <c r="K7156" s="11"/>
      <c r="L7156" s="11"/>
      <c r="M7156" s="11"/>
      <c r="N7156" s="11"/>
      <c r="O7156" s="11"/>
      <c r="P7156" s="11"/>
      <c r="Q7156" s="11"/>
      <c r="R7156" s="11"/>
      <c r="S7156" s="11"/>
    </row>
    <row r="7157" spans="1:19" x14ac:dyDescent="0.25">
      <c r="A7157" s="11"/>
      <c r="B7157" s="11"/>
      <c r="C7157" s="11"/>
      <c r="D7157" s="11"/>
      <c r="E7157" s="11"/>
      <c r="F7157" s="11"/>
      <c r="G7157" s="11"/>
      <c r="H7157" s="11"/>
      <c r="I7157" s="11"/>
      <c r="J7157" s="11"/>
      <c r="K7157" s="11"/>
      <c r="L7157" s="11"/>
      <c r="M7157" s="11"/>
      <c r="N7157" s="11"/>
      <c r="O7157" s="11"/>
      <c r="P7157" s="11"/>
      <c r="Q7157" s="11"/>
      <c r="R7157" s="11"/>
      <c r="S7157" s="11"/>
    </row>
    <row r="7158" spans="1:19" x14ac:dyDescent="0.25">
      <c r="A7158" s="11"/>
      <c r="B7158" s="11"/>
      <c r="C7158" s="11"/>
      <c r="D7158" s="11"/>
      <c r="E7158" s="11"/>
      <c r="F7158" s="11"/>
      <c r="G7158" s="11"/>
      <c r="H7158" s="11"/>
      <c r="I7158" s="11"/>
      <c r="J7158" s="11"/>
      <c r="K7158" s="11"/>
      <c r="L7158" s="11"/>
      <c r="M7158" s="11"/>
      <c r="N7158" s="11"/>
      <c r="O7158" s="11"/>
      <c r="P7158" s="11"/>
      <c r="Q7158" s="11"/>
      <c r="R7158" s="11"/>
      <c r="S7158" s="11"/>
    </row>
    <row r="7159" spans="1:19" x14ac:dyDescent="0.25">
      <c r="A7159" s="11"/>
      <c r="B7159" s="11"/>
      <c r="C7159" s="11"/>
      <c r="D7159" s="11"/>
      <c r="E7159" s="11"/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  <c r="R7159" s="11"/>
      <c r="S7159" s="11"/>
    </row>
    <row r="7160" spans="1:19" x14ac:dyDescent="0.25">
      <c r="A7160" s="11"/>
      <c r="B7160" s="11"/>
      <c r="C7160" s="11"/>
      <c r="D7160" s="11"/>
      <c r="E7160" s="11"/>
      <c r="F7160" s="11"/>
      <c r="G7160" s="11"/>
      <c r="H7160" s="11"/>
      <c r="I7160" s="11"/>
      <c r="J7160" s="11"/>
      <c r="K7160" s="11"/>
      <c r="L7160" s="11"/>
      <c r="M7160" s="11"/>
      <c r="N7160" s="11"/>
      <c r="O7160" s="11"/>
      <c r="P7160" s="11"/>
      <c r="Q7160" s="11"/>
      <c r="R7160" s="11"/>
      <c r="S7160" s="11"/>
    </row>
    <row r="7161" spans="1:19" x14ac:dyDescent="0.25">
      <c r="A7161" s="11"/>
      <c r="B7161" s="11"/>
      <c r="C7161" s="11"/>
      <c r="D7161" s="11"/>
      <c r="E7161" s="11"/>
      <c r="F7161" s="11"/>
      <c r="G7161" s="11"/>
      <c r="H7161" s="11"/>
      <c r="I7161" s="11"/>
      <c r="J7161" s="11"/>
      <c r="K7161" s="11"/>
      <c r="L7161" s="11"/>
      <c r="M7161" s="11"/>
      <c r="N7161" s="11"/>
      <c r="O7161" s="11"/>
      <c r="P7161" s="11"/>
      <c r="Q7161" s="11"/>
      <c r="R7161" s="11"/>
      <c r="S7161" s="11"/>
    </row>
    <row r="7162" spans="1:19" x14ac:dyDescent="0.25">
      <c r="A7162" s="11"/>
      <c r="B7162" s="11"/>
      <c r="C7162" s="11"/>
      <c r="D7162" s="11"/>
      <c r="E7162" s="11"/>
      <c r="F7162" s="11"/>
      <c r="G7162" s="11"/>
      <c r="H7162" s="11"/>
      <c r="I7162" s="11"/>
      <c r="J7162" s="11"/>
      <c r="K7162" s="11"/>
      <c r="L7162" s="11"/>
      <c r="M7162" s="11"/>
      <c r="N7162" s="11"/>
      <c r="O7162" s="11"/>
      <c r="P7162" s="11"/>
      <c r="Q7162" s="11"/>
      <c r="R7162" s="11"/>
      <c r="S7162" s="11"/>
    </row>
    <row r="7163" spans="1:19" x14ac:dyDescent="0.25">
      <c r="A7163" s="11"/>
      <c r="B7163" s="11"/>
      <c r="C7163" s="11"/>
      <c r="D7163" s="11"/>
      <c r="E7163" s="11"/>
      <c r="F7163" s="11"/>
      <c r="G7163" s="11"/>
      <c r="H7163" s="11"/>
      <c r="I7163" s="11"/>
      <c r="J7163" s="11"/>
      <c r="K7163" s="11"/>
      <c r="L7163" s="11"/>
      <c r="M7163" s="11"/>
      <c r="N7163" s="11"/>
      <c r="O7163" s="11"/>
      <c r="P7163" s="11"/>
      <c r="Q7163" s="11"/>
      <c r="R7163" s="11"/>
      <c r="S7163" s="11"/>
    </row>
    <row r="7164" spans="1:19" x14ac:dyDescent="0.25">
      <c r="A7164" s="11"/>
      <c r="B7164" s="11"/>
      <c r="C7164" s="11"/>
      <c r="D7164" s="11"/>
      <c r="E7164" s="11"/>
      <c r="F7164" s="11"/>
      <c r="G7164" s="11"/>
      <c r="H7164" s="11"/>
      <c r="I7164" s="11"/>
      <c r="J7164" s="11"/>
      <c r="K7164" s="11"/>
      <c r="L7164" s="11"/>
      <c r="M7164" s="11"/>
      <c r="N7164" s="11"/>
      <c r="O7164" s="11"/>
      <c r="P7164" s="11"/>
      <c r="Q7164" s="11"/>
      <c r="R7164" s="11"/>
      <c r="S7164" s="11"/>
    </row>
    <row r="7165" spans="1:19" x14ac:dyDescent="0.25">
      <c r="A7165" s="11"/>
      <c r="B7165" s="11"/>
      <c r="C7165" s="11"/>
      <c r="D7165" s="11"/>
      <c r="E7165" s="11"/>
      <c r="F7165" s="11"/>
      <c r="G7165" s="11"/>
      <c r="H7165" s="11"/>
      <c r="I7165" s="11"/>
      <c r="J7165" s="11"/>
      <c r="K7165" s="11"/>
      <c r="L7165" s="11"/>
      <c r="M7165" s="11"/>
      <c r="N7165" s="11"/>
      <c r="O7165" s="11"/>
      <c r="P7165" s="11"/>
      <c r="Q7165" s="11"/>
      <c r="R7165" s="11"/>
      <c r="S7165" s="11"/>
    </row>
    <row r="7166" spans="1:19" x14ac:dyDescent="0.25">
      <c r="A7166" s="11"/>
      <c r="B7166" s="11"/>
      <c r="C7166" s="11"/>
      <c r="D7166" s="11"/>
      <c r="E7166" s="11"/>
      <c r="F7166" s="11"/>
      <c r="G7166" s="11"/>
      <c r="H7166" s="11"/>
      <c r="I7166" s="11"/>
      <c r="J7166" s="11"/>
      <c r="K7166" s="11"/>
      <c r="L7166" s="11"/>
      <c r="M7166" s="11"/>
      <c r="N7166" s="11"/>
      <c r="O7166" s="11"/>
      <c r="P7166" s="11"/>
      <c r="Q7166" s="11"/>
      <c r="R7166" s="11"/>
      <c r="S7166" s="11"/>
    </row>
    <row r="7167" spans="1:19" x14ac:dyDescent="0.25">
      <c r="A7167" s="11"/>
      <c r="B7167" s="11"/>
      <c r="C7167" s="11"/>
      <c r="D7167" s="11"/>
      <c r="E7167" s="11"/>
      <c r="F7167" s="11"/>
      <c r="G7167" s="11"/>
      <c r="H7167" s="11"/>
      <c r="I7167" s="11"/>
      <c r="J7167" s="11"/>
      <c r="K7167" s="11"/>
      <c r="L7167" s="11"/>
      <c r="M7167" s="11"/>
      <c r="N7167" s="11"/>
      <c r="O7167" s="11"/>
      <c r="P7167" s="11"/>
      <c r="Q7167" s="11"/>
      <c r="R7167" s="11"/>
      <c r="S7167" s="11"/>
    </row>
    <row r="7168" spans="1:19" x14ac:dyDescent="0.25">
      <c r="A7168" s="11"/>
      <c r="B7168" s="11"/>
      <c r="C7168" s="11"/>
      <c r="D7168" s="11"/>
      <c r="E7168" s="11"/>
      <c r="F7168" s="11"/>
      <c r="G7168" s="11"/>
      <c r="H7168" s="11"/>
      <c r="I7168" s="11"/>
      <c r="J7168" s="11"/>
      <c r="K7168" s="11"/>
      <c r="L7168" s="11"/>
      <c r="M7168" s="11"/>
      <c r="N7168" s="11"/>
      <c r="O7168" s="11"/>
      <c r="P7168" s="11"/>
      <c r="Q7168" s="11"/>
      <c r="R7168" s="11"/>
      <c r="S7168" s="11"/>
    </row>
    <row r="7169" spans="1:19" x14ac:dyDescent="0.25">
      <c r="A7169" s="11"/>
      <c r="B7169" s="11"/>
      <c r="C7169" s="11"/>
      <c r="D7169" s="11"/>
      <c r="E7169" s="11"/>
      <c r="F7169" s="11"/>
      <c r="G7169" s="11"/>
      <c r="H7169" s="11"/>
      <c r="I7169" s="11"/>
      <c r="J7169" s="11"/>
      <c r="K7169" s="11"/>
      <c r="L7169" s="11"/>
      <c r="M7169" s="11"/>
      <c r="N7169" s="11"/>
      <c r="O7169" s="11"/>
      <c r="P7169" s="11"/>
      <c r="Q7169" s="11"/>
      <c r="R7169" s="11"/>
      <c r="S7169" s="11"/>
    </row>
    <row r="7170" spans="1:19" x14ac:dyDescent="0.25">
      <c r="A7170" s="11"/>
      <c r="B7170" s="11"/>
      <c r="C7170" s="11"/>
      <c r="D7170" s="11"/>
      <c r="E7170" s="11"/>
      <c r="F7170" s="11"/>
      <c r="G7170" s="11"/>
      <c r="H7170" s="11"/>
      <c r="I7170" s="11"/>
      <c r="J7170" s="11"/>
      <c r="K7170" s="11"/>
      <c r="L7170" s="11"/>
      <c r="M7170" s="11"/>
      <c r="N7170" s="11"/>
      <c r="O7170" s="11"/>
      <c r="P7170" s="11"/>
      <c r="Q7170" s="11"/>
      <c r="R7170" s="11"/>
      <c r="S7170" s="11"/>
    </row>
    <row r="7171" spans="1:19" x14ac:dyDescent="0.25">
      <c r="A7171" s="11"/>
      <c r="B7171" s="11"/>
      <c r="C7171" s="11"/>
      <c r="D7171" s="11"/>
      <c r="E7171" s="11"/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  <c r="Q7171" s="11"/>
      <c r="R7171" s="11"/>
      <c r="S7171" s="11"/>
    </row>
    <row r="7172" spans="1:19" x14ac:dyDescent="0.25">
      <c r="A7172" s="11"/>
      <c r="B7172" s="11"/>
      <c r="C7172" s="11"/>
      <c r="D7172" s="11"/>
      <c r="E7172" s="11"/>
      <c r="F7172" s="11"/>
      <c r="G7172" s="11"/>
      <c r="H7172" s="11"/>
      <c r="I7172" s="11"/>
      <c r="J7172" s="11"/>
      <c r="K7172" s="11"/>
      <c r="L7172" s="11"/>
      <c r="M7172" s="11"/>
      <c r="N7172" s="11"/>
      <c r="O7172" s="11"/>
      <c r="P7172" s="11"/>
      <c r="Q7172" s="11"/>
      <c r="R7172" s="11"/>
      <c r="S7172" s="11"/>
    </row>
    <row r="7173" spans="1:19" x14ac:dyDescent="0.25">
      <c r="A7173" s="11"/>
      <c r="B7173" s="11"/>
      <c r="C7173" s="11"/>
      <c r="D7173" s="11"/>
      <c r="E7173" s="11"/>
      <c r="F7173" s="11"/>
      <c r="G7173" s="11"/>
      <c r="H7173" s="11"/>
      <c r="I7173" s="11"/>
      <c r="J7173" s="11"/>
      <c r="K7173" s="11"/>
      <c r="L7173" s="11"/>
      <c r="M7173" s="11"/>
      <c r="N7173" s="11"/>
      <c r="O7173" s="11"/>
      <c r="P7173" s="11"/>
      <c r="Q7173" s="11"/>
      <c r="R7173" s="11"/>
      <c r="S7173" s="11"/>
    </row>
    <row r="7174" spans="1:19" x14ac:dyDescent="0.25">
      <c r="A7174" s="11"/>
      <c r="B7174" s="11"/>
      <c r="C7174" s="11"/>
      <c r="D7174" s="11"/>
      <c r="E7174" s="11"/>
      <c r="F7174" s="11"/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  <c r="R7174" s="11"/>
      <c r="S7174" s="11"/>
    </row>
    <row r="7175" spans="1:19" x14ac:dyDescent="0.25">
      <c r="A7175" s="11"/>
      <c r="B7175" s="11"/>
      <c r="C7175" s="11"/>
      <c r="D7175" s="11"/>
      <c r="E7175" s="11"/>
      <c r="F7175" s="11"/>
      <c r="G7175" s="11"/>
      <c r="H7175" s="11"/>
      <c r="I7175" s="11"/>
      <c r="J7175" s="11"/>
      <c r="K7175" s="11"/>
      <c r="L7175" s="11"/>
      <c r="M7175" s="11"/>
      <c r="N7175" s="11"/>
      <c r="O7175" s="11"/>
      <c r="P7175" s="11"/>
      <c r="Q7175" s="11"/>
      <c r="R7175" s="11"/>
      <c r="S7175" s="11"/>
    </row>
    <row r="7176" spans="1:19" x14ac:dyDescent="0.25">
      <c r="A7176" s="11"/>
      <c r="B7176" s="11"/>
      <c r="C7176" s="11"/>
      <c r="D7176" s="11"/>
      <c r="E7176" s="11"/>
      <c r="F7176" s="11"/>
      <c r="G7176" s="11"/>
      <c r="H7176" s="11"/>
      <c r="I7176" s="11"/>
      <c r="J7176" s="11"/>
      <c r="K7176" s="11"/>
      <c r="L7176" s="11"/>
      <c r="M7176" s="11"/>
      <c r="N7176" s="11"/>
      <c r="O7176" s="11"/>
      <c r="P7176" s="11"/>
      <c r="Q7176" s="11"/>
      <c r="R7176" s="11"/>
      <c r="S7176" s="11"/>
    </row>
    <row r="7177" spans="1:19" x14ac:dyDescent="0.25">
      <c r="A7177" s="11"/>
      <c r="B7177" s="11"/>
      <c r="C7177" s="11"/>
      <c r="D7177" s="11"/>
      <c r="E7177" s="11"/>
      <c r="F7177" s="11"/>
      <c r="G7177" s="11"/>
      <c r="H7177" s="11"/>
      <c r="I7177" s="11"/>
      <c r="J7177" s="11"/>
      <c r="K7177" s="11"/>
      <c r="L7177" s="11"/>
      <c r="M7177" s="11"/>
      <c r="N7177" s="11"/>
      <c r="O7177" s="11"/>
      <c r="P7177" s="11"/>
      <c r="Q7177" s="11"/>
      <c r="R7177" s="11"/>
      <c r="S7177" s="11"/>
    </row>
    <row r="7178" spans="1:19" x14ac:dyDescent="0.25">
      <c r="A7178" s="11"/>
      <c r="B7178" s="11"/>
      <c r="C7178" s="11"/>
      <c r="D7178" s="11"/>
      <c r="E7178" s="11"/>
      <c r="F7178" s="11"/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  <c r="R7178" s="11"/>
      <c r="S7178" s="11"/>
    </row>
    <row r="7179" spans="1:19" x14ac:dyDescent="0.25">
      <c r="A7179" s="11"/>
      <c r="B7179" s="11"/>
      <c r="C7179" s="11"/>
      <c r="D7179" s="11"/>
      <c r="E7179" s="11"/>
      <c r="F7179" s="11"/>
      <c r="G7179" s="11"/>
      <c r="H7179" s="11"/>
      <c r="I7179" s="11"/>
      <c r="J7179" s="11"/>
      <c r="K7179" s="11"/>
      <c r="L7179" s="11"/>
      <c r="M7179" s="11"/>
      <c r="N7179" s="11"/>
      <c r="O7179" s="11"/>
      <c r="P7179" s="11"/>
      <c r="Q7179" s="11"/>
      <c r="R7179" s="11"/>
      <c r="S7179" s="11"/>
    </row>
    <row r="7180" spans="1:19" x14ac:dyDescent="0.25">
      <c r="A7180" s="11"/>
      <c r="B7180" s="11"/>
      <c r="C7180" s="11"/>
      <c r="D7180" s="11"/>
      <c r="E7180" s="11"/>
      <c r="F7180" s="11"/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  <c r="R7180" s="11"/>
      <c r="S7180" s="11"/>
    </row>
    <row r="7181" spans="1:19" x14ac:dyDescent="0.25">
      <c r="A7181" s="11"/>
      <c r="B7181" s="11"/>
      <c r="C7181" s="11"/>
      <c r="D7181" s="11"/>
      <c r="E7181" s="11"/>
      <c r="F7181" s="11"/>
      <c r="G7181" s="11"/>
      <c r="H7181" s="11"/>
      <c r="I7181" s="11"/>
      <c r="J7181" s="11"/>
      <c r="K7181" s="11"/>
      <c r="L7181" s="11"/>
      <c r="M7181" s="11"/>
      <c r="N7181" s="11"/>
      <c r="O7181" s="11"/>
      <c r="P7181" s="11"/>
      <c r="Q7181" s="11"/>
      <c r="R7181" s="11"/>
      <c r="S7181" s="11"/>
    </row>
    <row r="7182" spans="1:19" x14ac:dyDescent="0.25">
      <c r="A7182" s="11"/>
      <c r="B7182" s="11"/>
      <c r="C7182" s="11"/>
      <c r="D7182" s="11"/>
      <c r="E7182" s="11"/>
      <c r="F7182" s="11"/>
      <c r="G7182" s="11"/>
      <c r="H7182" s="11"/>
      <c r="I7182" s="11"/>
      <c r="J7182" s="11"/>
      <c r="K7182" s="11"/>
      <c r="L7182" s="11"/>
      <c r="M7182" s="11"/>
      <c r="N7182" s="11"/>
      <c r="O7182" s="11"/>
      <c r="P7182" s="11"/>
      <c r="Q7182" s="11"/>
      <c r="R7182" s="11"/>
      <c r="S7182" s="11"/>
    </row>
    <row r="7183" spans="1:19" x14ac:dyDescent="0.25">
      <c r="A7183" s="11"/>
      <c r="B7183" s="11"/>
      <c r="C7183" s="11"/>
      <c r="D7183" s="11"/>
      <c r="E7183" s="11"/>
      <c r="F7183" s="11"/>
      <c r="G7183" s="11"/>
      <c r="H7183" s="11"/>
      <c r="I7183" s="11"/>
      <c r="J7183" s="11"/>
      <c r="K7183" s="11"/>
      <c r="L7183" s="11"/>
      <c r="M7183" s="11"/>
      <c r="N7183" s="11"/>
      <c r="O7183" s="11"/>
      <c r="P7183" s="11"/>
      <c r="Q7183" s="11"/>
      <c r="R7183" s="11"/>
      <c r="S7183" s="11"/>
    </row>
    <row r="7184" spans="1:19" x14ac:dyDescent="0.25">
      <c r="A7184" s="11"/>
      <c r="B7184" s="11"/>
      <c r="C7184" s="11"/>
      <c r="D7184" s="11"/>
      <c r="E7184" s="11"/>
      <c r="F7184" s="11"/>
      <c r="G7184" s="11"/>
      <c r="H7184" s="11"/>
      <c r="I7184" s="11"/>
      <c r="J7184" s="11"/>
      <c r="K7184" s="11"/>
      <c r="L7184" s="11"/>
      <c r="M7184" s="11"/>
      <c r="N7184" s="11"/>
      <c r="O7184" s="11"/>
      <c r="P7184" s="11"/>
      <c r="Q7184" s="11"/>
      <c r="R7184" s="11"/>
      <c r="S7184" s="11"/>
    </row>
    <row r="7185" spans="1:19" x14ac:dyDescent="0.25">
      <c r="A7185" s="11"/>
      <c r="B7185" s="11"/>
      <c r="C7185" s="11"/>
      <c r="D7185" s="11"/>
      <c r="E7185" s="11"/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  <c r="Q7185" s="11"/>
      <c r="R7185" s="11"/>
      <c r="S7185" s="11"/>
    </row>
    <row r="7186" spans="1:19" x14ac:dyDescent="0.25">
      <c r="A7186" s="11"/>
      <c r="B7186" s="11"/>
      <c r="C7186" s="11"/>
      <c r="D7186" s="11"/>
      <c r="E7186" s="11"/>
      <c r="F7186" s="11"/>
      <c r="G7186" s="11"/>
      <c r="H7186" s="11"/>
      <c r="I7186" s="11"/>
      <c r="J7186" s="11"/>
      <c r="K7186" s="11"/>
      <c r="L7186" s="11"/>
      <c r="M7186" s="11"/>
      <c r="N7186" s="11"/>
      <c r="O7186" s="11"/>
      <c r="P7186" s="11"/>
      <c r="Q7186" s="11"/>
      <c r="R7186" s="11"/>
      <c r="S7186" s="11"/>
    </row>
    <row r="7187" spans="1:19" x14ac:dyDescent="0.25">
      <c r="A7187" s="11"/>
      <c r="B7187" s="11"/>
      <c r="C7187" s="11"/>
      <c r="D7187" s="11"/>
      <c r="E7187" s="11"/>
      <c r="F7187" s="11"/>
      <c r="G7187" s="11"/>
      <c r="H7187" s="11"/>
      <c r="I7187" s="11"/>
      <c r="J7187" s="11"/>
      <c r="K7187" s="11"/>
      <c r="L7187" s="11"/>
      <c r="M7187" s="11"/>
      <c r="N7187" s="11"/>
      <c r="O7187" s="11"/>
      <c r="P7187" s="11"/>
      <c r="Q7187" s="11"/>
      <c r="R7187" s="11"/>
      <c r="S7187" s="11"/>
    </row>
    <row r="7188" spans="1:19" x14ac:dyDescent="0.25">
      <c r="A7188" s="11"/>
      <c r="B7188" s="11"/>
      <c r="C7188" s="11"/>
      <c r="D7188" s="11"/>
      <c r="E7188" s="11"/>
      <c r="F7188" s="11"/>
      <c r="G7188" s="11"/>
      <c r="H7188" s="11"/>
      <c r="I7188" s="11"/>
      <c r="J7188" s="11"/>
      <c r="K7188" s="11"/>
      <c r="L7188" s="11"/>
      <c r="M7188" s="11"/>
      <c r="N7188" s="11"/>
      <c r="O7188" s="11"/>
      <c r="P7188" s="11"/>
      <c r="Q7188" s="11"/>
      <c r="R7188" s="11"/>
      <c r="S7188" s="11"/>
    </row>
    <row r="7189" spans="1:19" x14ac:dyDescent="0.25">
      <c r="A7189" s="11"/>
      <c r="B7189" s="11"/>
      <c r="C7189" s="11"/>
      <c r="D7189" s="11"/>
      <c r="E7189" s="11"/>
      <c r="F7189" s="11"/>
      <c r="G7189" s="11"/>
      <c r="H7189" s="11"/>
      <c r="I7189" s="11"/>
      <c r="J7189" s="11"/>
      <c r="K7189" s="11"/>
      <c r="L7189" s="11"/>
      <c r="M7189" s="11"/>
      <c r="N7189" s="11"/>
      <c r="O7189" s="11"/>
      <c r="P7189" s="11"/>
      <c r="Q7189" s="11"/>
      <c r="R7189" s="11"/>
      <c r="S7189" s="11"/>
    </row>
    <row r="7190" spans="1:19" x14ac:dyDescent="0.25">
      <c r="A7190" s="11"/>
      <c r="B7190" s="11"/>
      <c r="C7190" s="11"/>
      <c r="D7190" s="11"/>
      <c r="E7190" s="11"/>
      <c r="F7190" s="11"/>
      <c r="G7190" s="11"/>
      <c r="H7190" s="11"/>
      <c r="I7190" s="11"/>
      <c r="J7190" s="11"/>
      <c r="K7190" s="11"/>
      <c r="L7190" s="11"/>
      <c r="M7190" s="11"/>
      <c r="N7190" s="11"/>
      <c r="O7190" s="11"/>
      <c r="P7190" s="11"/>
      <c r="Q7190" s="11"/>
      <c r="R7190" s="11"/>
      <c r="S7190" s="11"/>
    </row>
    <row r="7191" spans="1:19" x14ac:dyDescent="0.25">
      <c r="A7191" s="11"/>
      <c r="B7191" s="11"/>
      <c r="C7191" s="11"/>
      <c r="D7191" s="11"/>
      <c r="E7191" s="11"/>
      <c r="F7191" s="11"/>
      <c r="G7191" s="11"/>
      <c r="H7191" s="11"/>
      <c r="I7191" s="11"/>
      <c r="J7191" s="11"/>
      <c r="K7191" s="11"/>
      <c r="L7191" s="11"/>
      <c r="M7191" s="11"/>
      <c r="N7191" s="11"/>
      <c r="O7191" s="11"/>
      <c r="P7191" s="11"/>
      <c r="Q7191" s="11"/>
      <c r="R7191" s="11"/>
      <c r="S7191" s="11"/>
    </row>
    <row r="7192" spans="1:19" x14ac:dyDescent="0.25">
      <c r="A7192" s="11"/>
      <c r="B7192" s="11"/>
      <c r="C7192" s="11"/>
      <c r="D7192" s="11"/>
      <c r="E7192" s="11"/>
      <c r="F7192" s="11"/>
      <c r="G7192" s="11"/>
      <c r="H7192" s="11"/>
      <c r="I7192" s="11"/>
      <c r="J7192" s="11"/>
      <c r="K7192" s="11"/>
      <c r="L7192" s="11"/>
      <c r="M7192" s="11"/>
      <c r="N7192" s="11"/>
      <c r="O7192" s="11"/>
      <c r="P7192" s="11"/>
      <c r="Q7192" s="11"/>
      <c r="R7192" s="11"/>
      <c r="S7192" s="11"/>
    </row>
    <row r="7193" spans="1:19" x14ac:dyDescent="0.25">
      <c r="A7193" s="11"/>
      <c r="B7193" s="11"/>
      <c r="C7193" s="11"/>
      <c r="D7193" s="11"/>
      <c r="E7193" s="11"/>
      <c r="F7193" s="11"/>
      <c r="G7193" s="11"/>
      <c r="H7193" s="11"/>
      <c r="I7193" s="11"/>
      <c r="J7193" s="11"/>
      <c r="K7193" s="11"/>
      <c r="L7193" s="11"/>
      <c r="M7193" s="11"/>
      <c r="N7193" s="11"/>
      <c r="O7193" s="11"/>
      <c r="P7193" s="11"/>
      <c r="Q7193" s="11"/>
      <c r="R7193" s="11"/>
      <c r="S7193" s="11"/>
    </row>
    <row r="7194" spans="1:19" x14ac:dyDescent="0.25">
      <c r="A7194" s="11"/>
      <c r="B7194" s="11"/>
      <c r="C7194" s="11"/>
      <c r="D7194" s="11"/>
      <c r="E7194" s="11"/>
      <c r="F7194" s="11"/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  <c r="R7194" s="11"/>
      <c r="S7194" s="11"/>
    </row>
    <row r="7195" spans="1:19" x14ac:dyDescent="0.25">
      <c r="A7195" s="11"/>
      <c r="B7195" s="11"/>
      <c r="C7195" s="11"/>
      <c r="D7195" s="11"/>
      <c r="E7195" s="11"/>
      <c r="F7195" s="11"/>
      <c r="G7195" s="11"/>
      <c r="H7195" s="11"/>
      <c r="I7195" s="11"/>
      <c r="J7195" s="11"/>
      <c r="K7195" s="11"/>
      <c r="L7195" s="11"/>
      <c r="M7195" s="11"/>
      <c r="N7195" s="11"/>
      <c r="O7195" s="11"/>
      <c r="P7195" s="11"/>
      <c r="Q7195" s="11"/>
      <c r="R7195" s="11"/>
      <c r="S7195" s="11"/>
    </row>
    <row r="7196" spans="1:19" x14ac:dyDescent="0.25">
      <c r="A7196" s="11"/>
      <c r="B7196" s="11"/>
      <c r="C7196" s="11"/>
      <c r="D7196" s="11"/>
      <c r="E7196" s="11"/>
      <c r="F7196" s="11"/>
      <c r="G7196" s="11"/>
      <c r="H7196" s="11"/>
      <c r="I7196" s="11"/>
      <c r="J7196" s="11"/>
      <c r="K7196" s="11"/>
      <c r="L7196" s="11"/>
      <c r="M7196" s="11"/>
      <c r="N7196" s="11"/>
      <c r="O7196" s="11"/>
      <c r="P7196" s="11"/>
      <c r="Q7196" s="11"/>
      <c r="R7196" s="11"/>
      <c r="S7196" s="11"/>
    </row>
    <row r="7197" spans="1:19" x14ac:dyDescent="0.25">
      <c r="A7197" s="11"/>
      <c r="B7197" s="11"/>
      <c r="C7197" s="11"/>
      <c r="D7197" s="11"/>
      <c r="E7197" s="11"/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  <c r="R7197" s="11"/>
      <c r="S7197" s="11"/>
    </row>
    <row r="7198" spans="1:19" x14ac:dyDescent="0.25">
      <c r="A7198" s="11"/>
      <c r="B7198" s="11"/>
      <c r="C7198" s="11"/>
      <c r="D7198" s="11"/>
      <c r="E7198" s="11"/>
      <c r="F7198" s="11"/>
      <c r="G7198" s="11"/>
      <c r="H7198" s="11"/>
      <c r="I7198" s="11"/>
      <c r="J7198" s="11"/>
      <c r="K7198" s="11"/>
      <c r="L7198" s="11"/>
      <c r="M7198" s="11"/>
      <c r="N7198" s="11"/>
      <c r="O7198" s="11"/>
      <c r="P7198" s="11"/>
      <c r="Q7198" s="11"/>
      <c r="R7198" s="11"/>
      <c r="S7198" s="11"/>
    </row>
    <row r="7199" spans="1:19" x14ac:dyDescent="0.25">
      <c r="A7199" s="11"/>
      <c r="B7199" s="11"/>
      <c r="C7199" s="11"/>
      <c r="D7199" s="11"/>
      <c r="E7199" s="11"/>
      <c r="F7199" s="11"/>
      <c r="G7199" s="11"/>
      <c r="H7199" s="11"/>
      <c r="I7199" s="11"/>
      <c r="J7199" s="11"/>
      <c r="K7199" s="11"/>
      <c r="L7199" s="11"/>
      <c r="M7199" s="11"/>
      <c r="N7199" s="11"/>
      <c r="O7199" s="11"/>
      <c r="P7199" s="11"/>
      <c r="Q7199" s="11"/>
      <c r="R7199" s="11"/>
      <c r="S7199" s="11"/>
    </row>
    <row r="7200" spans="1:19" x14ac:dyDescent="0.25">
      <c r="A7200" s="11"/>
      <c r="B7200" s="11"/>
      <c r="C7200" s="11"/>
      <c r="D7200" s="11"/>
      <c r="E7200" s="11"/>
      <c r="F7200" s="11"/>
      <c r="G7200" s="11"/>
      <c r="H7200" s="11"/>
      <c r="I7200" s="11"/>
      <c r="J7200" s="11"/>
      <c r="K7200" s="11"/>
      <c r="L7200" s="11"/>
      <c r="M7200" s="11"/>
      <c r="N7200" s="11"/>
      <c r="O7200" s="11"/>
      <c r="P7200" s="11"/>
      <c r="Q7200" s="11"/>
      <c r="R7200" s="11"/>
      <c r="S7200" s="11"/>
    </row>
    <row r="7201" spans="1:19" x14ac:dyDescent="0.25">
      <c r="A7201" s="11"/>
      <c r="B7201" s="11"/>
      <c r="C7201" s="11"/>
      <c r="D7201" s="11"/>
      <c r="E7201" s="11"/>
      <c r="F7201" s="11"/>
      <c r="G7201" s="11"/>
      <c r="H7201" s="11"/>
      <c r="I7201" s="11"/>
      <c r="J7201" s="11"/>
      <c r="K7201" s="11"/>
      <c r="L7201" s="11"/>
      <c r="M7201" s="11"/>
      <c r="N7201" s="11"/>
      <c r="O7201" s="11"/>
      <c r="P7201" s="11"/>
      <c r="Q7201" s="11"/>
      <c r="R7201" s="11"/>
      <c r="S7201" s="11"/>
    </row>
    <row r="7202" spans="1:19" x14ac:dyDescent="0.25">
      <c r="A7202" s="11"/>
      <c r="B7202" s="11"/>
      <c r="C7202" s="11"/>
      <c r="D7202" s="11"/>
      <c r="E7202" s="11"/>
      <c r="F7202" s="11"/>
      <c r="G7202" s="11"/>
      <c r="H7202" s="11"/>
      <c r="I7202" s="11"/>
      <c r="J7202" s="11"/>
      <c r="K7202" s="11"/>
      <c r="L7202" s="11"/>
      <c r="M7202" s="11"/>
      <c r="N7202" s="11"/>
      <c r="O7202" s="11"/>
      <c r="P7202" s="11"/>
      <c r="Q7202" s="11"/>
      <c r="R7202" s="11"/>
      <c r="S7202" s="11"/>
    </row>
    <row r="7203" spans="1:19" x14ac:dyDescent="0.25">
      <c r="A7203" s="11"/>
      <c r="B7203" s="11"/>
      <c r="C7203" s="11"/>
      <c r="D7203" s="11"/>
      <c r="E7203" s="11"/>
      <c r="F7203" s="11"/>
      <c r="G7203" s="11"/>
      <c r="H7203" s="11"/>
      <c r="I7203" s="11"/>
      <c r="J7203" s="11"/>
      <c r="K7203" s="11"/>
      <c r="L7203" s="11"/>
      <c r="M7203" s="11"/>
      <c r="N7203" s="11"/>
      <c r="O7203" s="11"/>
      <c r="P7203" s="11"/>
      <c r="Q7203" s="11"/>
      <c r="R7203" s="11"/>
      <c r="S7203" s="11"/>
    </row>
    <row r="7204" spans="1:19" x14ac:dyDescent="0.25">
      <c r="A7204" s="11"/>
      <c r="B7204" s="11"/>
      <c r="C7204" s="11"/>
      <c r="D7204" s="11"/>
      <c r="E7204" s="11"/>
      <c r="F7204" s="11"/>
      <c r="G7204" s="11"/>
      <c r="H7204" s="11"/>
      <c r="I7204" s="11"/>
      <c r="J7204" s="11"/>
      <c r="K7204" s="11"/>
      <c r="L7204" s="11"/>
      <c r="M7204" s="11"/>
      <c r="N7204" s="11"/>
      <c r="O7204" s="11"/>
      <c r="P7204" s="11"/>
      <c r="Q7204" s="11"/>
      <c r="R7204" s="11"/>
      <c r="S7204" s="11"/>
    </row>
    <row r="7205" spans="1:19" x14ac:dyDescent="0.25">
      <c r="A7205" s="11"/>
      <c r="B7205" s="11"/>
      <c r="C7205" s="11"/>
      <c r="D7205" s="11"/>
      <c r="E7205" s="11"/>
      <c r="F7205" s="11"/>
      <c r="G7205" s="11"/>
      <c r="H7205" s="11"/>
      <c r="I7205" s="11"/>
      <c r="J7205" s="11"/>
      <c r="K7205" s="11"/>
      <c r="L7205" s="11"/>
      <c r="M7205" s="11"/>
      <c r="N7205" s="11"/>
      <c r="O7205" s="11"/>
      <c r="P7205" s="11"/>
      <c r="Q7205" s="11"/>
      <c r="R7205" s="11"/>
      <c r="S7205" s="11"/>
    </row>
    <row r="7206" spans="1:19" x14ac:dyDescent="0.25">
      <c r="A7206" s="11"/>
      <c r="B7206" s="11"/>
      <c r="C7206" s="11"/>
      <c r="D7206" s="11"/>
      <c r="E7206" s="11"/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  <c r="R7206" s="11"/>
      <c r="S7206" s="11"/>
    </row>
    <row r="7207" spans="1:19" x14ac:dyDescent="0.25">
      <c r="A7207" s="11"/>
      <c r="B7207" s="11"/>
      <c r="C7207" s="11"/>
      <c r="D7207" s="11"/>
      <c r="E7207" s="11"/>
      <c r="F7207" s="11"/>
      <c r="G7207" s="11"/>
      <c r="H7207" s="11"/>
      <c r="I7207" s="11"/>
      <c r="J7207" s="11"/>
      <c r="K7207" s="11"/>
      <c r="L7207" s="11"/>
      <c r="M7207" s="11"/>
      <c r="N7207" s="11"/>
      <c r="O7207" s="11"/>
      <c r="P7207" s="11"/>
      <c r="Q7207" s="11"/>
      <c r="R7207" s="11"/>
      <c r="S7207" s="11"/>
    </row>
    <row r="7208" spans="1:19" x14ac:dyDescent="0.25">
      <c r="A7208" s="11"/>
      <c r="B7208" s="11"/>
      <c r="C7208" s="11"/>
      <c r="D7208" s="11"/>
      <c r="E7208" s="11"/>
      <c r="F7208" s="11"/>
      <c r="G7208" s="11"/>
      <c r="H7208" s="11"/>
      <c r="I7208" s="11"/>
      <c r="J7208" s="11"/>
      <c r="K7208" s="11"/>
      <c r="L7208" s="11"/>
      <c r="M7208" s="11"/>
      <c r="N7208" s="11"/>
      <c r="O7208" s="11"/>
      <c r="P7208" s="11"/>
      <c r="Q7208" s="11"/>
      <c r="R7208" s="11"/>
      <c r="S7208" s="11"/>
    </row>
    <row r="7209" spans="1:19" x14ac:dyDescent="0.25">
      <c r="A7209" s="11"/>
      <c r="B7209" s="11"/>
      <c r="C7209" s="11"/>
      <c r="D7209" s="11"/>
      <c r="E7209" s="11"/>
      <c r="F7209" s="11"/>
      <c r="G7209" s="11"/>
      <c r="H7209" s="11"/>
      <c r="I7209" s="11"/>
      <c r="J7209" s="11"/>
      <c r="K7209" s="11"/>
      <c r="L7209" s="11"/>
      <c r="M7209" s="11"/>
      <c r="N7209" s="11"/>
      <c r="O7209" s="11"/>
      <c r="P7209" s="11"/>
      <c r="Q7209" s="11"/>
      <c r="R7209" s="11"/>
      <c r="S7209" s="11"/>
    </row>
    <row r="7210" spans="1:19" x14ac:dyDescent="0.25">
      <c r="A7210" s="11"/>
      <c r="B7210" s="11"/>
      <c r="C7210" s="11"/>
      <c r="D7210" s="11"/>
      <c r="E7210" s="11"/>
      <c r="F7210" s="11"/>
      <c r="G7210" s="11"/>
      <c r="H7210" s="11"/>
      <c r="I7210" s="11"/>
      <c r="J7210" s="11"/>
      <c r="K7210" s="11"/>
      <c r="L7210" s="11"/>
      <c r="M7210" s="11"/>
      <c r="N7210" s="11"/>
      <c r="O7210" s="11"/>
      <c r="P7210" s="11"/>
      <c r="Q7210" s="11"/>
      <c r="R7210" s="11"/>
      <c r="S7210" s="11"/>
    </row>
    <row r="7211" spans="1:19" x14ac:dyDescent="0.25">
      <c r="A7211" s="11"/>
      <c r="B7211" s="11"/>
      <c r="C7211" s="11"/>
      <c r="D7211" s="11"/>
      <c r="E7211" s="11"/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  <c r="Q7211" s="11"/>
      <c r="R7211" s="11"/>
      <c r="S7211" s="11"/>
    </row>
    <row r="7212" spans="1:19" x14ac:dyDescent="0.25">
      <c r="A7212" s="11"/>
      <c r="B7212" s="11"/>
      <c r="C7212" s="11"/>
      <c r="D7212" s="11"/>
      <c r="E7212" s="11"/>
      <c r="F7212" s="11"/>
      <c r="G7212" s="11"/>
      <c r="H7212" s="11"/>
      <c r="I7212" s="11"/>
      <c r="J7212" s="11"/>
      <c r="K7212" s="11"/>
      <c r="L7212" s="11"/>
      <c r="M7212" s="11"/>
      <c r="N7212" s="11"/>
      <c r="O7212" s="11"/>
      <c r="P7212" s="11"/>
      <c r="Q7212" s="11"/>
      <c r="R7212" s="11"/>
      <c r="S7212" s="11"/>
    </row>
    <row r="7213" spans="1:19" x14ac:dyDescent="0.25">
      <c r="A7213" s="11"/>
      <c r="B7213" s="11"/>
      <c r="C7213" s="11"/>
      <c r="D7213" s="11"/>
      <c r="E7213" s="11"/>
      <c r="F7213" s="11"/>
      <c r="G7213" s="11"/>
      <c r="H7213" s="11"/>
      <c r="I7213" s="11"/>
      <c r="J7213" s="11"/>
      <c r="K7213" s="11"/>
      <c r="L7213" s="11"/>
      <c r="M7213" s="11"/>
      <c r="N7213" s="11"/>
      <c r="O7213" s="11"/>
      <c r="P7213" s="11"/>
      <c r="Q7213" s="11"/>
      <c r="R7213" s="11"/>
      <c r="S7213" s="11"/>
    </row>
    <row r="7214" spans="1:19" x14ac:dyDescent="0.25">
      <c r="A7214" s="11"/>
      <c r="B7214" s="11"/>
      <c r="C7214" s="11"/>
      <c r="D7214" s="11"/>
      <c r="E7214" s="11"/>
      <c r="F7214" s="11"/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  <c r="R7214" s="11"/>
      <c r="S7214" s="11"/>
    </row>
    <row r="7215" spans="1:19" x14ac:dyDescent="0.25">
      <c r="A7215" s="11"/>
      <c r="B7215" s="11"/>
      <c r="C7215" s="11"/>
      <c r="D7215" s="11"/>
      <c r="E7215" s="11"/>
      <c r="F7215" s="11"/>
      <c r="G7215" s="11"/>
      <c r="H7215" s="11"/>
      <c r="I7215" s="11"/>
      <c r="J7215" s="11"/>
      <c r="K7215" s="11"/>
      <c r="L7215" s="11"/>
      <c r="M7215" s="11"/>
      <c r="N7215" s="11"/>
      <c r="O7215" s="11"/>
      <c r="P7215" s="11"/>
      <c r="Q7215" s="11"/>
      <c r="R7215" s="11"/>
      <c r="S7215" s="11"/>
    </row>
    <row r="7216" spans="1:19" x14ac:dyDescent="0.25">
      <c r="A7216" s="11"/>
      <c r="B7216" s="11"/>
      <c r="C7216" s="11"/>
      <c r="D7216" s="11"/>
      <c r="E7216" s="11"/>
      <c r="F7216" s="11"/>
      <c r="G7216" s="11"/>
      <c r="H7216" s="11"/>
      <c r="I7216" s="11"/>
      <c r="J7216" s="11"/>
      <c r="K7216" s="11"/>
      <c r="L7216" s="11"/>
      <c r="M7216" s="11"/>
      <c r="N7216" s="11"/>
      <c r="O7216" s="11"/>
      <c r="P7216" s="11"/>
      <c r="Q7216" s="11"/>
      <c r="R7216" s="11"/>
      <c r="S7216" s="11"/>
    </row>
    <row r="7217" spans="1:19" x14ac:dyDescent="0.25">
      <c r="A7217" s="11"/>
      <c r="B7217" s="11"/>
      <c r="C7217" s="11"/>
      <c r="D7217" s="11"/>
      <c r="E7217" s="11"/>
      <c r="F7217" s="11"/>
      <c r="G7217" s="11"/>
      <c r="H7217" s="11"/>
      <c r="I7217" s="11"/>
      <c r="J7217" s="11"/>
      <c r="K7217" s="11"/>
      <c r="L7217" s="11"/>
      <c r="M7217" s="11"/>
      <c r="N7217" s="11"/>
      <c r="O7217" s="11"/>
      <c r="P7217" s="11"/>
      <c r="Q7217" s="11"/>
      <c r="R7217" s="11"/>
      <c r="S7217" s="11"/>
    </row>
    <row r="7218" spans="1:19" x14ac:dyDescent="0.25">
      <c r="A7218" s="11"/>
      <c r="B7218" s="11"/>
      <c r="C7218" s="11"/>
      <c r="D7218" s="11"/>
      <c r="E7218" s="11"/>
      <c r="F7218" s="11"/>
      <c r="G7218" s="11"/>
      <c r="H7218" s="11"/>
      <c r="I7218" s="11"/>
      <c r="J7218" s="11"/>
      <c r="K7218" s="11"/>
      <c r="L7218" s="11"/>
      <c r="M7218" s="11"/>
      <c r="N7218" s="11"/>
      <c r="O7218" s="11"/>
      <c r="P7218" s="11"/>
      <c r="Q7218" s="11"/>
      <c r="R7218" s="11"/>
      <c r="S7218" s="11"/>
    </row>
    <row r="7219" spans="1:19" x14ac:dyDescent="0.25">
      <c r="A7219" s="11"/>
      <c r="B7219" s="11"/>
      <c r="C7219" s="11"/>
      <c r="D7219" s="11"/>
      <c r="E7219" s="11"/>
      <c r="F7219" s="11"/>
      <c r="G7219" s="11"/>
      <c r="H7219" s="11"/>
      <c r="I7219" s="11"/>
      <c r="J7219" s="11"/>
      <c r="K7219" s="11"/>
      <c r="L7219" s="11"/>
      <c r="M7219" s="11"/>
      <c r="N7219" s="11"/>
      <c r="O7219" s="11"/>
      <c r="P7219" s="11"/>
      <c r="Q7219" s="11"/>
      <c r="R7219" s="11"/>
      <c r="S7219" s="11"/>
    </row>
    <row r="7220" spans="1:19" x14ac:dyDescent="0.25">
      <c r="A7220" s="11"/>
      <c r="B7220" s="11"/>
      <c r="C7220" s="11"/>
      <c r="D7220" s="11"/>
      <c r="E7220" s="11"/>
      <c r="F7220" s="11"/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  <c r="R7220" s="11"/>
      <c r="S7220" s="11"/>
    </row>
    <row r="7221" spans="1:19" x14ac:dyDescent="0.25">
      <c r="A7221" s="11"/>
      <c r="B7221" s="11"/>
      <c r="C7221" s="11"/>
      <c r="D7221" s="11"/>
      <c r="E7221" s="11"/>
      <c r="F7221" s="11"/>
      <c r="G7221" s="11"/>
      <c r="H7221" s="11"/>
      <c r="I7221" s="11"/>
      <c r="J7221" s="11"/>
      <c r="K7221" s="11"/>
      <c r="L7221" s="11"/>
      <c r="M7221" s="11"/>
      <c r="N7221" s="11"/>
      <c r="O7221" s="11"/>
      <c r="P7221" s="11"/>
      <c r="Q7221" s="11"/>
      <c r="R7221" s="11"/>
      <c r="S7221" s="11"/>
    </row>
    <row r="7222" spans="1:19" x14ac:dyDescent="0.25">
      <c r="A7222" s="11"/>
      <c r="B7222" s="11"/>
      <c r="C7222" s="11"/>
      <c r="D7222" s="11"/>
      <c r="E7222" s="11"/>
      <c r="F7222" s="11"/>
      <c r="G7222" s="11"/>
      <c r="H7222" s="11"/>
      <c r="I7222" s="11"/>
      <c r="J7222" s="11"/>
      <c r="K7222" s="11"/>
      <c r="L7222" s="11"/>
      <c r="M7222" s="11"/>
      <c r="N7222" s="11"/>
      <c r="O7222" s="11"/>
      <c r="P7222" s="11"/>
      <c r="Q7222" s="11"/>
      <c r="R7222" s="11"/>
      <c r="S7222" s="11"/>
    </row>
    <row r="7223" spans="1:19" x14ac:dyDescent="0.25">
      <c r="A7223" s="11"/>
      <c r="B7223" s="11"/>
      <c r="C7223" s="11"/>
      <c r="D7223" s="11"/>
      <c r="E7223" s="11"/>
      <c r="F7223" s="11"/>
      <c r="G7223" s="11"/>
      <c r="H7223" s="11"/>
      <c r="I7223" s="11"/>
      <c r="J7223" s="11"/>
      <c r="K7223" s="11"/>
      <c r="L7223" s="11"/>
      <c r="M7223" s="11"/>
      <c r="N7223" s="11"/>
      <c r="O7223" s="11"/>
      <c r="P7223" s="11"/>
      <c r="Q7223" s="11"/>
      <c r="R7223" s="11"/>
      <c r="S7223" s="11"/>
    </row>
    <row r="7224" spans="1:19" x14ac:dyDescent="0.25">
      <c r="A7224" s="11"/>
      <c r="B7224" s="11"/>
      <c r="C7224" s="11"/>
      <c r="D7224" s="11"/>
      <c r="E7224" s="11"/>
      <c r="F7224" s="11"/>
      <c r="G7224" s="11"/>
      <c r="H7224" s="11"/>
      <c r="I7224" s="11"/>
      <c r="J7224" s="11"/>
      <c r="K7224" s="11"/>
      <c r="L7224" s="11"/>
      <c r="M7224" s="11"/>
      <c r="N7224" s="11"/>
      <c r="O7224" s="11"/>
      <c r="P7224" s="11"/>
      <c r="Q7224" s="11"/>
      <c r="R7224" s="11"/>
      <c r="S7224" s="11"/>
    </row>
    <row r="7225" spans="1:19" x14ac:dyDescent="0.25">
      <c r="A7225" s="11"/>
      <c r="B7225" s="11"/>
      <c r="C7225" s="11"/>
      <c r="D7225" s="11"/>
      <c r="E7225" s="11"/>
      <c r="F7225" s="11"/>
      <c r="G7225" s="11"/>
      <c r="H7225" s="11"/>
      <c r="I7225" s="11"/>
      <c r="J7225" s="11"/>
      <c r="K7225" s="11"/>
      <c r="L7225" s="11"/>
      <c r="M7225" s="11"/>
      <c r="N7225" s="11"/>
      <c r="O7225" s="11"/>
      <c r="P7225" s="11"/>
      <c r="Q7225" s="11"/>
      <c r="R7225" s="11"/>
      <c r="S7225" s="11"/>
    </row>
    <row r="7226" spans="1:19" x14ac:dyDescent="0.25">
      <c r="A7226" s="11"/>
      <c r="B7226" s="11"/>
      <c r="C7226" s="11"/>
      <c r="D7226" s="11"/>
      <c r="E7226" s="11"/>
      <c r="F7226" s="11"/>
      <c r="G7226" s="11"/>
      <c r="H7226" s="11"/>
      <c r="I7226" s="11"/>
      <c r="J7226" s="11"/>
      <c r="K7226" s="11"/>
      <c r="L7226" s="11"/>
      <c r="M7226" s="11"/>
      <c r="N7226" s="11"/>
      <c r="O7226" s="11"/>
      <c r="P7226" s="11"/>
      <c r="Q7226" s="11"/>
      <c r="R7226" s="11"/>
      <c r="S7226" s="11"/>
    </row>
    <row r="7227" spans="1:19" x14ac:dyDescent="0.25">
      <c r="A7227" s="11"/>
      <c r="B7227" s="11"/>
      <c r="C7227" s="11"/>
      <c r="D7227" s="11"/>
      <c r="E7227" s="11"/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  <c r="R7227" s="11"/>
      <c r="S7227" s="11"/>
    </row>
    <row r="7228" spans="1:19" x14ac:dyDescent="0.25">
      <c r="A7228" s="11"/>
      <c r="B7228" s="11"/>
      <c r="C7228" s="11"/>
      <c r="D7228" s="11"/>
      <c r="E7228" s="11"/>
      <c r="F7228" s="11"/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  <c r="R7228" s="11"/>
      <c r="S7228" s="11"/>
    </row>
    <row r="7229" spans="1:19" x14ac:dyDescent="0.25">
      <c r="A7229" s="11"/>
      <c r="B7229" s="11"/>
      <c r="C7229" s="11"/>
      <c r="D7229" s="11"/>
      <c r="E7229" s="11"/>
      <c r="F7229" s="11"/>
      <c r="G7229" s="11"/>
      <c r="H7229" s="11"/>
      <c r="I7229" s="11"/>
      <c r="J7229" s="11"/>
      <c r="K7229" s="11"/>
      <c r="L7229" s="11"/>
      <c r="M7229" s="11"/>
      <c r="N7229" s="11"/>
      <c r="O7229" s="11"/>
      <c r="P7229" s="11"/>
      <c r="Q7229" s="11"/>
      <c r="R7229" s="11"/>
      <c r="S7229" s="11"/>
    </row>
    <row r="7230" spans="1:19" x14ac:dyDescent="0.25">
      <c r="A7230" s="11"/>
      <c r="B7230" s="11"/>
      <c r="C7230" s="11"/>
      <c r="D7230" s="11"/>
      <c r="E7230" s="11"/>
      <c r="F7230" s="11"/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  <c r="R7230" s="11"/>
      <c r="S7230" s="11"/>
    </row>
    <row r="7231" spans="1:19" x14ac:dyDescent="0.25">
      <c r="A7231" s="11"/>
      <c r="B7231" s="11"/>
      <c r="C7231" s="11"/>
      <c r="D7231" s="11"/>
      <c r="E7231" s="11"/>
      <c r="F7231" s="11"/>
      <c r="G7231" s="11"/>
      <c r="H7231" s="11"/>
      <c r="I7231" s="11"/>
      <c r="J7231" s="11"/>
      <c r="K7231" s="11"/>
      <c r="L7231" s="11"/>
      <c r="M7231" s="11"/>
      <c r="N7231" s="11"/>
      <c r="O7231" s="11"/>
      <c r="P7231" s="11"/>
      <c r="Q7231" s="11"/>
      <c r="R7231" s="11"/>
      <c r="S7231" s="11"/>
    </row>
    <row r="7232" spans="1:19" x14ac:dyDescent="0.25">
      <c r="A7232" s="11"/>
      <c r="B7232" s="11"/>
      <c r="C7232" s="11"/>
      <c r="D7232" s="11"/>
      <c r="E7232" s="11"/>
      <c r="F7232" s="11"/>
      <c r="G7232" s="11"/>
      <c r="H7232" s="11"/>
      <c r="I7232" s="11"/>
      <c r="J7232" s="11"/>
      <c r="K7232" s="11"/>
      <c r="L7232" s="11"/>
      <c r="M7232" s="11"/>
      <c r="N7232" s="11"/>
      <c r="O7232" s="11"/>
      <c r="P7232" s="11"/>
      <c r="Q7232" s="11"/>
      <c r="R7232" s="11"/>
      <c r="S7232" s="11"/>
    </row>
    <row r="7233" spans="1:19" x14ac:dyDescent="0.25">
      <c r="A7233" s="11"/>
      <c r="B7233" s="11"/>
      <c r="C7233" s="11"/>
      <c r="D7233" s="11"/>
      <c r="E7233" s="11"/>
      <c r="F7233" s="11"/>
      <c r="G7233" s="11"/>
      <c r="H7233" s="11"/>
      <c r="I7233" s="11"/>
      <c r="J7233" s="11"/>
      <c r="K7233" s="11"/>
      <c r="L7233" s="11"/>
      <c r="M7233" s="11"/>
      <c r="N7233" s="11"/>
      <c r="O7233" s="11"/>
      <c r="P7233" s="11"/>
      <c r="Q7233" s="11"/>
      <c r="R7233" s="11"/>
      <c r="S7233" s="11"/>
    </row>
    <row r="7234" spans="1:19" x14ac:dyDescent="0.25">
      <c r="A7234" s="11"/>
      <c r="B7234" s="11"/>
      <c r="C7234" s="11"/>
      <c r="D7234" s="11"/>
      <c r="E7234" s="11"/>
      <c r="F7234" s="11"/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  <c r="R7234" s="11"/>
      <c r="S7234" s="11"/>
    </row>
    <row r="7235" spans="1:19" x14ac:dyDescent="0.25">
      <c r="A7235" s="11"/>
      <c r="B7235" s="11"/>
      <c r="C7235" s="11"/>
      <c r="D7235" s="11"/>
      <c r="E7235" s="11"/>
      <c r="F7235" s="11"/>
      <c r="G7235" s="11"/>
      <c r="H7235" s="11"/>
      <c r="I7235" s="11"/>
      <c r="J7235" s="11"/>
      <c r="K7235" s="11"/>
      <c r="L7235" s="11"/>
      <c r="M7235" s="11"/>
      <c r="N7235" s="11"/>
      <c r="O7235" s="11"/>
      <c r="P7235" s="11"/>
      <c r="Q7235" s="11"/>
      <c r="R7235" s="11"/>
      <c r="S7235" s="11"/>
    </row>
    <row r="7236" spans="1:19" x14ac:dyDescent="0.25">
      <c r="A7236" s="11"/>
      <c r="B7236" s="11"/>
      <c r="C7236" s="11"/>
      <c r="D7236" s="11"/>
      <c r="E7236" s="11"/>
      <c r="F7236" s="11"/>
      <c r="G7236" s="11"/>
      <c r="H7236" s="11"/>
      <c r="I7236" s="11"/>
      <c r="J7236" s="11"/>
      <c r="K7236" s="11"/>
      <c r="L7236" s="11"/>
      <c r="M7236" s="11"/>
      <c r="N7236" s="11"/>
      <c r="O7236" s="11"/>
      <c r="P7236" s="11"/>
      <c r="Q7236" s="11"/>
      <c r="R7236" s="11"/>
      <c r="S7236" s="11"/>
    </row>
    <row r="7237" spans="1:19" x14ac:dyDescent="0.25">
      <c r="A7237" s="11"/>
      <c r="B7237" s="11"/>
      <c r="C7237" s="11"/>
      <c r="D7237" s="11"/>
      <c r="E7237" s="11"/>
      <c r="F7237" s="11"/>
      <c r="G7237" s="11"/>
      <c r="H7237" s="11"/>
      <c r="I7237" s="11"/>
      <c r="J7237" s="11"/>
      <c r="K7237" s="11"/>
      <c r="L7237" s="11"/>
      <c r="M7237" s="11"/>
      <c r="N7237" s="11"/>
      <c r="O7237" s="11"/>
      <c r="P7237" s="11"/>
      <c r="Q7237" s="11"/>
      <c r="R7237" s="11"/>
      <c r="S7237" s="11"/>
    </row>
    <row r="7238" spans="1:19" x14ac:dyDescent="0.25">
      <c r="A7238" s="11"/>
      <c r="B7238" s="11"/>
      <c r="C7238" s="11"/>
      <c r="D7238" s="11"/>
      <c r="E7238" s="11"/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  <c r="R7238" s="11"/>
      <c r="S7238" s="11"/>
    </row>
    <row r="7239" spans="1:19" x14ac:dyDescent="0.25">
      <c r="A7239" s="11"/>
      <c r="B7239" s="11"/>
      <c r="C7239" s="11"/>
      <c r="D7239" s="11"/>
      <c r="E7239" s="11"/>
      <c r="F7239" s="11"/>
      <c r="G7239" s="11"/>
      <c r="H7239" s="11"/>
      <c r="I7239" s="11"/>
      <c r="J7239" s="11"/>
      <c r="K7239" s="11"/>
      <c r="L7239" s="11"/>
      <c r="M7239" s="11"/>
      <c r="N7239" s="11"/>
      <c r="O7239" s="11"/>
      <c r="P7239" s="11"/>
      <c r="Q7239" s="11"/>
      <c r="R7239" s="11"/>
      <c r="S7239" s="11"/>
    </row>
    <row r="7240" spans="1:19" x14ac:dyDescent="0.25">
      <c r="A7240" s="11"/>
      <c r="B7240" s="11"/>
      <c r="C7240" s="11"/>
      <c r="D7240" s="11"/>
      <c r="E7240" s="11"/>
      <c r="F7240" s="11"/>
      <c r="G7240" s="11"/>
      <c r="H7240" s="11"/>
      <c r="I7240" s="11"/>
      <c r="J7240" s="11"/>
      <c r="K7240" s="11"/>
      <c r="L7240" s="11"/>
      <c r="M7240" s="11"/>
      <c r="N7240" s="11"/>
      <c r="O7240" s="11"/>
      <c r="P7240" s="11"/>
      <c r="Q7240" s="11"/>
      <c r="R7240" s="11"/>
      <c r="S7240" s="11"/>
    </row>
    <row r="7241" spans="1:19" x14ac:dyDescent="0.25">
      <c r="A7241" s="11"/>
      <c r="B7241" s="11"/>
      <c r="C7241" s="11"/>
      <c r="D7241" s="11"/>
      <c r="E7241" s="11"/>
      <c r="F7241" s="11"/>
      <c r="G7241" s="11"/>
      <c r="H7241" s="11"/>
      <c r="I7241" s="11"/>
      <c r="J7241" s="11"/>
      <c r="K7241" s="11"/>
      <c r="L7241" s="11"/>
      <c r="M7241" s="11"/>
      <c r="N7241" s="11"/>
      <c r="O7241" s="11"/>
      <c r="P7241" s="11"/>
      <c r="Q7241" s="11"/>
      <c r="R7241" s="11"/>
      <c r="S7241" s="11"/>
    </row>
    <row r="7242" spans="1:19" x14ac:dyDescent="0.25">
      <c r="A7242" s="11"/>
      <c r="B7242" s="11"/>
      <c r="C7242" s="11"/>
      <c r="D7242" s="11"/>
      <c r="E7242" s="11"/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Q7242" s="11"/>
      <c r="R7242" s="11"/>
      <c r="S7242" s="11"/>
    </row>
    <row r="7243" spans="1:19" x14ac:dyDescent="0.25">
      <c r="A7243" s="11"/>
      <c r="B7243" s="11"/>
      <c r="C7243" s="11"/>
      <c r="D7243" s="11"/>
      <c r="E7243" s="11"/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Q7243" s="11"/>
      <c r="R7243" s="11"/>
      <c r="S7243" s="11"/>
    </row>
    <row r="7244" spans="1:19" x14ac:dyDescent="0.25">
      <c r="A7244" s="11"/>
      <c r="B7244" s="11"/>
      <c r="C7244" s="11"/>
      <c r="D7244" s="11"/>
      <c r="E7244" s="11"/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  <c r="R7244" s="11"/>
      <c r="S7244" s="11"/>
    </row>
    <row r="7245" spans="1:19" x14ac:dyDescent="0.25">
      <c r="A7245" s="11"/>
      <c r="B7245" s="11"/>
      <c r="C7245" s="11"/>
      <c r="D7245" s="11"/>
      <c r="E7245" s="11"/>
      <c r="F7245" s="11"/>
      <c r="G7245" s="11"/>
      <c r="H7245" s="11"/>
      <c r="I7245" s="11"/>
      <c r="J7245" s="11"/>
      <c r="K7245" s="11"/>
      <c r="L7245" s="11"/>
      <c r="M7245" s="11"/>
      <c r="N7245" s="11"/>
      <c r="O7245" s="11"/>
      <c r="P7245" s="11"/>
      <c r="Q7245" s="11"/>
      <c r="R7245" s="11"/>
      <c r="S7245" s="11"/>
    </row>
    <row r="7246" spans="1:19" x14ac:dyDescent="0.25">
      <c r="A7246" s="11"/>
      <c r="B7246" s="11"/>
      <c r="C7246" s="11"/>
      <c r="D7246" s="11"/>
      <c r="E7246" s="11"/>
      <c r="F7246" s="11"/>
      <c r="G7246" s="11"/>
      <c r="H7246" s="11"/>
      <c r="I7246" s="11"/>
      <c r="J7246" s="11"/>
      <c r="K7246" s="11"/>
      <c r="L7246" s="11"/>
      <c r="M7246" s="11"/>
      <c r="N7246" s="11"/>
      <c r="O7246" s="11"/>
      <c r="P7246" s="11"/>
      <c r="Q7246" s="11"/>
      <c r="R7246" s="11"/>
      <c r="S7246" s="11"/>
    </row>
    <row r="7247" spans="1:19" x14ac:dyDescent="0.25">
      <c r="A7247" s="11"/>
      <c r="B7247" s="11"/>
      <c r="C7247" s="11"/>
      <c r="D7247" s="11"/>
      <c r="E7247" s="11"/>
      <c r="F7247" s="11"/>
      <c r="G7247" s="11"/>
      <c r="H7247" s="11"/>
      <c r="I7247" s="11"/>
      <c r="J7247" s="11"/>
      <c r="K7247" s="11"/>
      <c r="L7247" s="11"/>
      <c r="M7247" s="11"/>
      <c r="N7247" s="11"/>
      <c r="O7247" s="11"/>
      <c r="P7247" s="11"/>
      <c r="Q7247" s="11"/>
      <c r="R7247" s="11"/>
      <c r="S7247" s="11"/>
    </row>
    <row r="7248" spans="1:19" x14ac:dyDescent="0.25">
      <c r="A7248" s="11"/>
      <c r="B7248" s="11"/>
      <c r="C7248" s="11"/>
      <c r="D7248" s="11"/>
      <c r="E7248" s="11"/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  <c r="R7248" s="11"/>
      <c r="S7248" s="11"/>
    </row>
    <row r="7249" spans="1:19" x14ac:dyDescent="0.25">
      <c r="A7249" s="11"/>
      <c r="B7249" s="11"/>
      <c r="C7249" s="11"/>
      <c r="D7249" s="11"/>
      <c r="E7249" s="11"/>
      <c r="F7249" s="11"/>
      <c r="G7249" s="11"/>
      <c r="H7249" s="11"/>
      <c r="I7249" s="11"/>
      <c r="J7249" s="11"/>
      <c r="K7249" s="11"/>
      <c r="L7249" s="11"/>
      <c r="M7249" s="11"/>
      <c r="N7249" s="11"/>
      <c r="O7249" s="11"/>
      <c r="P7249" s="11"/>
      <c r="Q7249" s="11"/>
      <c r="R7249" s="11"/>
      <c r="S7249" s="11"/>
    </row>
    <row r="7250" spans="1:19" x14ac:dyDescent="0.25">
      <c r="A7250" s="11"/>
      <c r="B7250" s="11"/>
      <c r="C7250" s="11"/>
      <c r="D7250" s="11"/>
      <c r="E7250" s="11"/>
      <c r="F7250" s="11"/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  <c r="R7250" s="11"/>
      <c r="S7250" s="11"/>
    </row>
    <row r="7251" spans="1:19" x14ac:dyDescent="0.25">
      <c r="A7251" s="11"/>
      <c r="B7251" s="11"/>
      <c r="C7251" s="11"/>
      <c r="D7251" s="11"/>
      <c r="E7251" s="11"/>
      <c r="F7251" s="11"/>
      <c r="G7251" s="11"/>
      <c r="H7251" s="11"/>
      <c r="I7251" s="11"/>
      <c r="J7251" s="11"/>
      <c r="K7251" s="11"/>
      <c r="L7251" s="11"/>
      <c r="M7251" s="11"/>
      <c r="N7251" s="11"/>
      <c r="O7251" s="11"/>
      <c r="P7251" s="11"/>
      <c r="Q7251" s="11"/>
      <c r="R7251" s="11"/>
      <c r="S7251" s="11"/>
    </row>
    <row r="7252" spans="1:19" x14ac:dyDescent="0.25">
      <c r="A7252" s="11"/>
      <c r="B7252" s="11"/>
      <c r="C7252" s="11"/>
      <c r="D7252" s="11"/>
      <c r="E7252" s="11"/>
      <c r="F7252" s="11"/>
      <c r="G7252" s="11"/>
      <c r="H7252" s="11"/>
      <c r="I7252" s="11"/>
      <c r="J7252" s="11"/>
      <c r="K7252" s="11"/>
      <c r="L7252" s="11"/>
      <c r="M7252" s="11"/>
      <c r="N7252" s="11"/>
      <c r="O7252" s="11"/>
      <c r="P7252" s="11"/>
      <c r="Q7252" s="11"/>
      <c r="R7252" s="11"/>
      <c r="S7252" s="11"/>
    </row>
    <row r="7253" spans="1:19" x14ac:dyDescent="0.25">
      <c r="A7253" s="11"/>
      <c r="B7253" s="11"/>
      <c r="C7253" s="11"/>
      <c r="D7253" s="11"/>
      <c r="E7253" s="11"/>
      <c r="F7253" s="11"/>
      <c r="G7253" s="11"/>
      <c r="H7253" s="11"/>
      <c r="I7253" s="11"/>
      <c r="J7253" s="11"/>
      <c r="K7253" s="11"/>
      <c r="L7253" s="11"/>
      <c r="M7253" s="11"/>
      <c r="N7253" s="11"/>
      <c r="O7253" s="11"/>
      <c r="P7253" s="11"/>
      <c r="Q7253" s="11"/>
      <c r="R7253" s="11"/>
      <c r="S7253" s="11"/>
    </row>
    <row r="7254" spans="1:19" x14ac:dyDescent="0.25">
      <c r="A7254" s="11"/>
      <c r="B7254" s="11"/>
      <c r="C7254" s="11"/>
      <c r="D7254" s="11"/>
      <c r="E7254" s="11"/>
      <c r="F7254" s="11"/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  <c r="R7254" s="11"/>
      <c r="S7254" s="11"/>
    </row>
    <row r="7255" spans="1:19" x14ac:dyDescent="0.25">
      <c r="A7255" s="11"/>
      <c r="B7255" s="11"/>
      <c r="C7255" s="11"/>
      <c r="D7255" s="11"/>
      <c r="E7255" s="11"/>
      <c r="F7255" s="11"/>
      <c r="G7255" s="11"/>
      <c r="H7255" s="11"/>
      <c r="I7255" s="11"/>
      <c r="J7255" s="11"/>
      <c r="K7255" s="11"/>
      <c r="L7255" s="11"/>
      <c r="M7255" s="11"/>
      <c r="N7255" s="11"/>
      <c r="O7255" s="11"/>
      <c r="P7255" s="11"/>
      <c r="Q7255" s="11"/>
      <c r="R7255" s="11"/>
      <c r="S7255" s="11"/>
    </row>
    <row r="7256" spans="1:19" x14ac:dyDescent="0.25">
      <c r="A7256" s="11"/>
      <c r="B7256" s="11"/>
      <c r="C7256" s="11"/>
      <c r="D7256" s="11"/>
      <c r="E7256" s="11"/>
      <c r="F7256" s="11"/>
      <c r="G7256" s="11"/>
      <c r="H7256" s="11"/>
      <c r="I7256" s="11"/>
      <c r="J7256" s="11"/>
      <c r="K7256" s="11"/>
      <c r="L7256" s="11"/>
      <c r="M7256" s="11"/>
      <c r="N7256" s="11"/>
      <c r="O7256" s="11"/>
      <c r="P7256" s="11"/>
      <c r="Q7256" s="11"/>
      <c r="R7256" s="11"/>
      <c r="S7256" s="11"/>
    </row>
    <row r="7257" spans="1:19" x14ac:dyDescent="0.25">
      <c r="A7257" s="11"/>
      <c r="B7257" s="11"/>
      <c r="C7257" s="11"/>
      <c r="D7257" s="11"/>
      <c r="E7257" s="11"/>
      <c r="F7257" s="11"/>
      <c r="G7257" s="11"/>
      <c r="H7257" s="11"/>
      <c r="I7257" s="11"/>
      <c r="J7257" s="11"/>
      <c r="K7257" s="11"/>
      <c r="L7257" s="11"/>
      <c r="M7257" s="11"/>
      <c r="N7257" s="11"/>
      <c r="O7257" s="11"/>
      <c r="P7257" s="11"/>
      <c r="Q7257" s="11"/>
      <c r="R7257" s="11"/>
      <c r="S7257" s="11"/>
    </row>
    <row r="7258" spans="1:19" x14ac:dyDescent="0.25">
      <c r="A7258" s="11"/>
      <c r="B7258" s="11"/>
      <c r="C7258" s="11"/>
      <c r="D7258" s="11"/>
      <c r="E7258" s="11"/>
      <c r="F7258" s="11"/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  <c r="R7258" s="11"/>
      <c r="S7258" s="11"/>
    </row>
    <row r="7259" spans="1:19" x14ac:dyDescent="0.25">
      <c r="A7259" s="11"/>
      <c r="B7259" s="11"/>
      <c r="C7259" s="11"/>
      <c r="D7259" s="11"/>
      <c r="E7259" s="11"/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  <c r="Q7259" s="11"/>
      <c r="R7259" s="11"/>
      <c r="S7259" s="11"/>
    </row>
    <row r="7260" spans="1:19" x14ac:dyDescent="0.25">
      <c r="A7260" s="11"/>
      <c r="B7260" s="11"/>
      <c r="C7260" s="11"/>
      <c r="D7260" s="11"/>
      <c r="E7260" s="11"/>
      <c r="F7260" s="11"/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  <c r="R7260" s="11"/>
      <c r="S7260" s="11"/>
    </row>
    <row r="7261" spans="1:19" x14ac:dyDescent="0.25">
      <c r="A7261" s="11"/>
      <c r="B7261" s="11"/>
      <c r="C7261" s="11"/>
      <c r="D7261" s="11"/>
      <c r="E7261" s="11"/>
      <c r="F7261" s="11"/>
      <c r="G7261" s="11"/>
      <c r="H7261" s="11"/>
      <c r="I7261" s="11"/>
      <c r="J7261" s="11"/>
      <c r="K7261" s="11"/>
      <c r="L7261" s="11"/>
      <c r="M7261" s="11"/>
      <c r="N7261" s="11"/>
      <c r="O7261" s="11"/>
      <c r="P7261" s="11"/>
      <c r="Q7261" s="11"/>
      <c r="R7261" s="11"/>
      <c r="S7261" s="11"/>
    </row>
    <row r="7262" spans="1:19" x14ac:dyDescent="0.25">
      <c r="A7262" s="11"/>
      <c r="B7262" s="11"/>
      <c r="C7262" s="11"/>
      <c r="D7262" s="11"/>
      <c r="E7262" s="11"/>
      <c r="F7262" s="11"/>
      <c r="G7262" s="11"/>
      <c r="H7262" s="11"/>
      <c r="I7262" s="11"/>
      <c r="J7262" s="11"/>
      <c r="K7262" s="11"/>
      <c r="L7262" s="11"/>
      <c r="M7262" s="11"/>
      <c r="N7262" s="11"/>
      <c r="O7262" s="11"/>
      <c r="P7262" s="11"/>
      <c r="Q7262" s="11"/>
      <c r="R7262" s="11"/>
      <c r="S7262" s="11"/>
    </row>
    <row r="7263" spans="1:19" x14ac:dyDescent="0.25">
      <c r="A7263" s="11"/>
      <c r="B7263" s="11"/>
      <c r="C7263" s="11"/>
      <c r="D7263" s="11"/>
      <c r="E7263" s="11"/>
      <c r="F7263" s="11"/>
      <c r="G7263" s="11"/>
      <c r="H7263" s="11"/>
      <c r="I7263" s="11"/>
      <c r="J7263" s="11"/>
      <c r="K7263" s="11"/>
      <c r="L7263" s="11"/>
      <c r="M7263" s="11"/>
      <c r="N7263" s="11"/>
      <c r="O7263" s="11"/>
      <c r="P7263" s="11"/>
      <c r="Q7263" s="11"/>
      <c r="R7263" s="11"/>
      <c r="S7263" s="11"/>
    </row>
    <row r="7264" spans="1:19" x14ac:dyDescent="0.25">
      <c r="A7264" s="11"/>
      <c r="B7264" s="11"/>
      <c r="C7264" s="11"/>
      <c r="D7264" s="11"/>
      <c r="E7264" s="11"/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  <c r="R7264" s="11"/>
      <c r="S7264" s="11"/>
    </row>
    <row r="7265" spans="1:19" x14ac:dyDescent="0.25">
      <c r="A7265" s="11"/>
      <c r="B7265" s="11"/>
      <c r="C7265" s="11"/>
      <c r="D7265" s="11"/>
      <c r="E7265" s="11"/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  <c r="Q7265" s="11"/>
      <c r="R7265" s="11"/>
      <c r="S7265" s="11"/>
    </row>
    <row r="7266" spans="1:19" x14ac:dyDescent="0.25">
      <c r="A7266" s="11"/>
      <c r="B7266" s="11"/>
      <c r="C7266" s="11"/>
      <c r="D7266" s="11"/>
      <c r="E7266" s="11"/>
      <c r="F7266" s="11"/>
      <c r="G7266" s="11"/>
      <c r="H7266" s="11"/>
      <c r="I7266" s="11"/>
      <c r="J7266" s="11"/>
      <c r="K7266" s="11"/>
      <c r="L7266" s="11"/>
      <c r="M7266" s="11"/>
      <c r="N7266" s="11"/>
      <c r="O7266" s="11"/>
      <c r="P7266" s="11"/>
      <c r="Q7266" s="11"/>
      <c r="R7266" s="11"/>
      <c r="S7266" s="11"/>
    </row>
    <row r="7267" spans="1:19" x14ac:dyDescent="0.25">
      <c r="A7267" s="11"/>
      <c r="B7267" s="11"/>
      <c r="C7267" s="11"/>
      <c r="D7267" s="11"/>
      <c r="E7267" s="11"/>
      <c r="F7267" s="11"/>
      <c r="G7267" s="11"/>
      <c r="H7267" s="11"/>
      <c r="I7267" s="11"/>
      <c r="J7267" s="11"/>
      <c r="K7267" s="11"/>
      <c r="L7267" s="11"/>
      <c r="M7267" s="11"/>
      <c r="N7267" s="11"/>
      <c r="O7267" s="11"/>
      <c r="P7267" s="11"/>
      <c r="Q7267" s="11"/>
      <c r="R7267" s="11"/>
      <c r="S7267" s="11"/>
    </row>
    <row r="7268" spans="1:19" x14ac:dyDescent="0.25">
      <c r="A7268" s="11"/>
      <c r="B7268" s="11"/>
      <c r="C7268" s="11"/>
      <c r="D7268" s="11"/>
      <c r="E7268" s="11"/>
      <c r="F7268" s="11"/>
      <c r="G7268" s="11"/>
      <c r="H7268" s="11"/>
      <c r="I7268" s="11"/>
      <c r="J7268" s="11"/>
      <c r="K7268" s="11"/>
      <c r="L7268" s="11"/>
      <c r="M7268" s="11"/>
      <c r="N7268" s="11"/>
      <c r="O7268" s="11"/>
      <c r="P7268" s="11"/>
      <c r="Q7268" s="11"/>
      <c r="R7268" s="11"/>
      <c r="S7268" s="11"/>
    </row>
    <row r="7269" spans="1:19" x14ac:dyDescent="0.25">
      <c r="A7269" s="11"/>
      <c r="B7269" s="11"/>
      <c r="C7269" s="11"/>
      <c r="D7269" s="11"/>
      <c r="E7269" s="11"/>
      <c r="F7269" s="11"/>
      <c r="G7269" s="11"/>
      <c r="H7269" s="11"/>
      <c r="I7269" s="11"/>
      <c r="J7269" s="11"/>
      <c r="K7269" s="11"/>
      <c r="L7269" s="11"/>
      <c r="M7269" s="11"/>
      <c r="N7269" s="11"/>
      <c r="O7269" s="11"/>
      <c r="P7269" s="11"/>
      <c r="Q7269" s="11"/>
      <c r="R7269" s="11"/>
      <c r="S7269" s="11"/>
    </row>
    <row r="7270" spans="1:19" x14ac:dyDescent="0.25">
      <c r="A7270" s="11"/>
      <c r="B7270" s="11"/>
      <c r="C7270" s="11"/>
      <c r="D7270" s="11"/>
      <c r="E7270" s="11"/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  <c r="Q7270" s="11"/>
      <c r="R7270" s="11"/>
      <c r="S7270" s="11"/>
    </row>
    <row r="7271" spans="1:19" x14ac:dyDescent="0.25">
      <c r="A7271" s="11"/>
      <c r="B7271" s="11"/>
      <c r="C7271" s="11"/>
      <c r="D7271" s="11"/>
      <c r="E7271" s="11"/>
      <c r="F7271" s="11"/>
      <c r="G7271" s="11"/>
      <c r="H7271" s="11"/>
      <c r="I7271" s="11"/>
      <c r="J7271" s="11"/>
      <c r="K7271" s="11"/>
      <c r="L7271" s="11"/>
      <c r="M7271" s="11"/>
      <c r="N7271" s="11"/>
      <c r="O7271" s="11"/>
      <c r="P7271" s="11"/>
      <c r="Q7271" s="11"/>
      <c r="R7271" s="11"/>
      <c r="S7271" s="11"/>
    </row>
    <row r="7272" spans="1:19" x14ac:dyDescent="0.25">
      <c r="A7272" s="11"/>
      <c r="B7272" s="11"/>
      <c r="C7272" s="11"/>
      <c r="D7272" s="11"/>
      <c r="E7272" s="11"/>
      <c r="F7272" s="11"/>
      <c r="G7272" s="11"/>
      <c r="H7272" s="11"/>
      <c r="I7272" s="11"/>
      <c r="J7272" s="11"/>
      <c r="K7272" s="11"/>
      <c r="L7272" s="11"/>
      <c r="M7272" s="11"/>
      <c r="N7272" s="11"/>
      <c r="O7272" s="11"/>
      <c r="P7272" s="11"/>
      <c r="Q7272" s="11"/>
      <c r="R7272" s="11"/>
      <c r="S7272" s="11"/>
    </row>
    <row r="7273" spans="1:19" x14ac:dyDescent="0.25">
      <c r="A7273" s="11"/>
      <c r="B7273" s="11"/>
      <c r="C7273" s="11"/>
      <c r="D7273" s="11"/>
      <c r="E7273" s="11"/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  <c r="R7273" s="11"/>
      <c r="S7273" s="11"/>
    </row>
    <row r="7274" spans="1:19" x14ac:dyDescent="0.25">
      <c r="A7274" s="11"/>
      <c r="B7274" s="11"/>
      <c r="C7274" s="11"/>
      <c r="D7274" s="11"/>
      <c r="E7274" s="11"/>
      <c r="F7274" s="11"/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  <c r="R7274" s="11"/>
      <c r="S7274" s="11"/>
    </row>
    <row r="7275" spans="1:19" x14ac:dyDescent="0.25">
      <c r="A7275" s="11"/>
      <c r="B7275" s="11"/>
      <c r="C7275" s="11"/>
      <c r="D7275" s="11"/>
      <c r="E7275" s="11"/>
      <c r="F7275" s="11"/>
      <c r="G7275" s="11"/>
      <c r="H7275" s="11"/>
      <c r="I7275" s="11"/>
      <c r="J7275" s="11"/>
      <c r="K7275" s="11"/>
      <c r="L7275" s="11"/>
      <c r="M7275" s="11"/>
      <c r="N7275" s="11"/>
      <c r="O7275" s="11"/>
      <c r="P7275" s="11"/>
      <c r="Q7275" s="11"/>
      <c r="R7275" s="11"/>
      <c r="S7275" s="11"/>
    </row>
    <row r="7276" spans="1:19" x14ac:dyDescent="0.25">
      <c r="A7276" s="11"/>
      <c r="B7276" s="11"/>
      <c r="C7276" s="11"/>
      <c r="D7276" s="11"/>
      <c r="E7276" s="11"/>
      <c r="F7276" s="11"/>
      <c r="G7276" s="11"/>
      <c r="H7276" s="11"/>
      <c r="I7276" s="11"/>
      <c r="J7276" s="11"/>
      <c r="K7276" s="11"/>
      <c r="L7276" s="11"/>
      <c r="M7276" s="11"/>
      <c r="N7276" s="11"/>
      <c r="O7276" s="11"/>
      <c r="P7276" s="11"/>
      <c r="Q7276" s="11"/>
      <c r="R7276" s="11"/>
      <c r="S7276" s="11"/>
    </row>
    <row r="7277" spans="1:19" x14ac:dyDescent="0.25">
      <c r="A7277" s="11"/>
      <c r="B7277" s="11"/>
      <c r="C7277" s="11"/>
      <c r="D7277" s="11"/>
      <c r="E7277" s="11"/>
      <c r="F7277" s="11"/>
      <c r="G7277" s="11"/>
      <c r="H7277" s="11"/>
      <c r="I7277" s="11"/>
      <c r="J7277" s="11"/>
      <c r="K7277" s="11"/>
      <c r="L7277" s="11"/>
      <c r="M7277" s="11"/>
      <c r="N7277" s="11"/>
      <c r="O7277" s="11"/>
      <c r="P7277" s="11"/>
      <c r="Q7277" s="11"/>
      <c r="R7277" s="11"/>
      <c r="S7277" s="11"/>
    </row>
    <row r="7278" spans="1:19" x14ac:dyDescent="0.25">
      <c r="A7278" s="11"/>
      <c r="B7278" s="11"/>
      <c r="C7278" s="11"/>
      <c r="D7278" s="11"/>
      <c r="E7278" s="11"/>
      <c r="F7278" s="11"/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  <c r="R7278" s="11"/>
      <c r="S7278" s="11"/>
    </row>
    <row r="7279" spans="1:19" x14ac:dyDescent="0.25">
      <c r="A7279" s="11"/>
      <c r="B7279" s="11"/>
      <c r="C7279" s="11"/>
      <c r="D7279" s="11"/>
      <c r="E7279" s="11"/>
      <c r="F7279" s="11"/>
      <c r="G7279" s="11"/>
      <c r="H7279" s="11"/>
      <c r="I7279" s="11"/>
      <c r="J7279" s="11"/>
      <c r="K7279" s="11"/>
      <c r="L7279" s="11"/>
      <c r="M7279" s="11"/>
      <c r="N7279" s="11"/>
      <c r="O7279" s="11"/>
      <c r="P7279" s="11"/>
      <c r="Q7279" s="11"/>
      <c r="R7279" s="11"/>
      <c r="S7279" s="11"/>
    </row>
    <row r="7280" spans="1:19" x14ac:dyDescent="0.25">
      <c r="A7280" s="11"/>
      <c r="B7280" s="11"/>
      <c r="C7280" s="11"/>
      <c r="D7280" s="11"/>
      <c r="E7280" s="11"/>
      <c r="F7280" s="11"/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  <c r="R7280" s="11"/>
      <c r="S7280" s="11"/>
    </row>
    <row r="7281" spans="1:19" x14ac:dyDescent="0.25">
      <c r="A7281" s="11"/>
      <c r="B7281" s="11"/>
      <c r="C7281" s="11"/>
      <c r="D7281" s="11"/>
      <c r="E7281" s="11"/>
      <c r="F7281" s="11"/>
      <c r="G7281" s="11"/>
      <c r="H7281" s="11"/>
      <c r="I7281" s="11"/>
      <c r="J7281" s="11"/>
      <c r="K7281" s="11"/>
      <c r="L7281" s="11"/>
      <c r="M7281" s="11"/>
      <c r="N7281" s="11"/>
      <c r="O7281" s="11"/>
      <c r="P7281" s="11"/>
      <c r="Q7281" s="11"/>
      <c r="R7281" s="11"/>
      <c r="S7281" s="11"/>
    </row>
    <row r="7282" spans="1:19" x14ac:dyDescent="0.25">
      <c r="A7282" s="11"/>
      <c r="B7282" s="11"/>
      <c r="C7282" s="11"/>
      <c r="D7282" s="11"/>
      <c r="E7282" s="11"/>
      <c r="F7282" s="11"/>
      <c r="G7282" s="11"/>
      <c r="H7282" s="11"/>
      <c r="I7282" s="11"/>
      <c r="J7282" s="11"/>
      <c r="K7282" s="11"/>
      <c r="L7282" s="11"/>
      <c r="M7282" s="11"/>
      <c r="N7282" s="11"/>
      <c r="O7282" s="11"/>
      <c r="P7282" s="11"/>
      <c r="Q7282" s="11"/>
      <c r="R7282" s="11"/>
      <c r="S7282" s="11"/>
    </row>
    <row r="7283" spans="1:19" x14ac:dyDescent="0.25">
      <c r="A7283" s="11"/>
      <c r="B7283" s="11"/>
      <c r="C7283" s="11"/>
      <c r="D7283" s="11"/>
      <c r="E7283" s="11"/>
      <c r="F7283" s="11"/>
      <c r="G7283" s="11"/>
      <c r="H7283" s="11"/>
      <c r="I7283" s="11"/>
      <c r="J7283" s="11"/>
      <c r="K7283" s="11"/>
      <c r="L7283" s="11"/>
      <c r="M7283" s="11"/>
      <c r="N7283" s="11"/>
      <c r="O7283" s="11"/>
      <c r="P7283" s="11"/>
      <c r="Q7283" s="11"/>
      <c r="R7283" s="11"/>
      <c r="S7283" s="11"/>
    </row>
    <row r="7284" spans="1:19" x14ac:dyDescent="0.25">
      <c r="A7284" s="11"/>
      <c r="B7284" s="11"/>
      <c r="C7284" s="11"/>
      <c r="D7284" s="11"/>
      <c r="E7284" s="11"/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  <c r="R7284" s="11"/>
      <c r="S7284" s="11"/>
    </row>
    <row r="7285" spans="1:19" x14ac:dyDescent="0.25">
      <c r="A7285" s="11"/>
      <c r="B7285" s="11"/>
      <c r="C7285" s="11"/>
      <c r="D7285" s="11"/>
      <c r="E7285" s="11"/>
      <c r="F7285" s="11"/>
      <c r="G7285" s="11"/>
      <c r="H7285" s="11"/>
      <c r="I7285" s="11"/>
      <c r="J7285" s="11"/>
      <c r="K7285" s="11"/>
      <c r="L7285" s="11"/>
      <c r="M7285" s="11"/>
      <c r="N7285" s="11"/>
      <c r="O7285" s="11"/>
      <c r="P7285" s="11"/>
      <c r="Q7285" s="11"/>
      <c r="R7285" s="11"/>
      <c r="S7285" s="11"/>
    </row>
    <row r="7286" spans="1:19" x14ac:dyDescent="0.25">
      <c r="A7286" s="11"/>
      <c r="B7286" s="11"/>
      <c r="C7286" s="11"/>
      <c r="D7286" s="11"/>
      <c r="E7286" s="11"/>
      <c r="F7286" s="11"/>
      <c r="G7286" s="11"/>
      <c r="H7286" s="11"/>
      <c r="I7286" s="11"/>
      <c r="J7286" s="11"/>
      <c r="K7286" s="11"/>
      <c r="L7286" s="11"/>
      <c r="M7286" s="11"/>
      <c r="N7286" s="11"/>
      <c r="O7286" s="11"/>
      <c r="P7286" s="11"/>
      <c r="Q7286" s="11"/>
      <c r="R7286" s="11"/>
      <c r="S7286" s="11"/>
    </row>
    <row r="7287" spans="1:19" x14ac:dyDescent="0.25">
      <c r="A7287" s="11"/>
      <c r="B7287" s="11"/>
      <c r="C7287" s="11"/>
      <c r="D7287" s="11"/>
      <c r="E7287" s="11"/>
      <c r="F7287" s="11"/>
      <c r="G7287" s="11"/>
      <c r="H7287" s="11"/>
      <c r="I7287" s="11"/>
      <c r="J7287" s="11"/>
      <c r="K7287" s="11"/>
      <c r="L7287" s="11"/>
      <c r="M7287" s="11"/>
      <c r="N7287" s="11"/>
      <c r="O7287" s="11"/>
      <c r="P7287" s="11"/>
      <c r="Q7287" s="11"/>
      <c r="R7287" s="11"/>
      <c r="S7287" s="11"/>
    </row>
    <row r="7288" spans="1:19" x14ac:dyDescent="0.25">
      <c r="A7288" s="11"/>
      <c r="B7288" s="11"/>
      <c r="C7288" s="11"/>
      <c r="D7288" s="11"/>
      <c r="E7288" s="11"/>
      <c r="F7288" s="11"/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  <c r="R7288" s="11"/>
      <c r="S7288" s="11"/>
    </row>
    <row r="7289" spans="1:19" x14ac:dyDescent="0.25">
      <c r="A7289" s="11"/>
      <c r="B7289" s="11"/>
      <c r="C7289" s="11"/>
      <c r="D7289" s="11"/>
      <c r="E7289" s="11"/>
      <c r="F7289" s="11"/>
      <c r="G7289" s="11"/>
      <c r="H7289" s="11"/>
      <c r="I7289" s="11"/>
      <c r="J7289" s="11"/>
      <c r="K7289" s="11"/>
      <c r="L7289" s="11"/>
      <c r="M7289" s="11"/>
      <c r="N7289" s="11"/>
      <c r="O7289" s="11"/>
      <c r="P7289" s="11"/>
      <c r="Q7289" s="11"/>
      <c r="R7289" s="11"/>
      <c r="S7289" s="11"/>
    </row>
    <row r="7290" spans="1:19" x14ac:dyDescent="0.25">
      <c r="A7290" s="11"/>
      <c r="B7290" s="11"/>
      <c r="C7290" s="11"/>
      <c r="D7290" s="11"/>
      <c r="E7290" s="11"/>
      <c r="F7290" s="11"/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  <c r="R7290" s="11"/>
      <c r="S7290" s="11"/>
    </row>
    <row r="7291" spans="1:19" x14ac:dyDescent="0.25">
      <c r="A7291" s="11"/>
      <c r="B7291" s="11"/>
      <c r="C7291" s="11"/>
      <c r="D7291" s="11"/>
      <c r="E7291" s="11"/>
      <c r="F7291" s="11"/>
      <c r="G7291" s="11"/>
      <c r="H7291" s="11"/>
      <c r="I7291" s="11"/>
      <c r="J7291" s="11"/>
      <c r="K7291" s="11"/>
      <c r="L7291" s="11"/>
      <c r="M7291" s="11"/>
      <c r="N7291" s="11"/>
      <c r="O7291" s="11"/>
      <c r="P7291" s="11"/>
      <c r="Q7291" s="11"/>
      <c r="R7291" s="11"/>
      <c r="S7291" s="11"/>
    </row>
    <row r="7292" spans="1:19" x14ac:dyDescent="0.25">
      <c r="A7292" s="11"/>
      <c r="B7292" s="11"/>
      <c r="C7292" s="11"/>
      <c r="D7292" s="11"/>
      <c r="E7292" s="11"/>
      <c r="F7292" s="11"/>
      <c r="G7292" s="11"/>
      <c r="H7292" s="11"/>
      <c r="I7292" s="11"/>
      <c r="J7292" s="11"/>
      <c r="K7292" s="11"/>
      <c r="L7292" s="11"/>
      <c r="M7292" s="11"/>
      <c r="N7292" s="11"/>
      <c r="O7292" s="11"/>
      <c r="P7292" s="11"/>
      <c r="Q7292" s="11"/>
      <c r="R7292" s="11"/>
      <c r="S7292" s="11"/>
    </row>
    <row r="7293" spans="1:19" x14ac:dyDescent="0.25">
      <c r="A7293" s="11"/>
      <c r="B7293" s="11"/>
      <c r="C7293" s="11"/>
      <c r="D7293" s="11"/>
      <c r="E7293" s="11"/>
      <c r="F7293" s="11"/>
      <c r="G7293" s="11"/>
      <c r="H7293" s="11"/>
      <c r="I7293" s="11"/>
      <c r="J7293" s="11"/>
      <c r="K7293" s="11"/>
      <c r="L7293" s="11"/>
      <c r="M7293" s="11"/>
      <c r="N7293" s="11"/>
      <c r="O7293" s="11"/>
      <c r="P7293" s="11"/>
      <c r="Q7293" s="11"/>
      <c r="R7293" s="11"/>
      <c r="S7293" s="11"/>
    </row>
    <row r="7294" spans="1:19" x14ac:dyDescent="0.25">
      <c r="A7294" s="11"/>
      <c r="B7294" s="11"/>
      <c r="C7294" s="11"/>
      <c r="D7294" s="11"/>
      <c r="E7294" s="11"/>
      <c r="F7294" s="11"/>
      <c r="G7294" s="11"/>
      <c r="H7294" s="11"/>
      <c r="I7294" s="11"/>
      <c r="J7294" s="11"/>
      <c r="K7294" s="11"/>
      <c r="L7294" s="11"/>
      <c r="M7294" s="11"/>
      <c r="N7294" s="11"/>
      <c r="O7294" s="11"/>
      <c r="P7294" s="11"/>
      <c r="Q7294" s="11"/>
      <c r="R7294" s="11"/>
      <c r="S7294" s="11"/>
    </row>
    <row r="7295" spans="1:19" x14ac:dyDescent="0.25">
      <c r="A7295" s="11"/>
      <c r="B7295" s="11"/>
      <c r="C7295" s="11"/>
      <c r="D7295" s="11"/>
      <c r="E7295" s="11"/>
      <c r="F7295" s="11"/>
      <c r="G7295" s="11"/>
      <c r="H7295" s="11"/>
      <c r="I7295" s="11"/>
      <c r="J7295" s="11"/>
      <c r="K7295" s="11"/>
      <c r="L7295" s="11"/>
      <c r="M7295" s="11"/>
      <c r="N7295" s="11"/>
      <c r="O7295" s="11"/>
      <c r="P7295" s="11"/>
      <c r="Q7295" s="11"/>
      <c r="R7295" s="11"/>
      <c r="S7295" s="11"/>
    </row>
    <row r="7296" spans="1:19" x14ac:dyDescent="0.25">
      <c r="A7296" s="11"/>
      <c r="B7296" s="11"/>
      <c r="C7296" s="11"/>
      <c r="D7296" s="11"/>
      <c r="E7296" s="11"/>
      <c r="F7296" s="11"/>
      <c r="G7296" s="11"/>
      <c r="H7296" s="11"/>
      <c r="I7296" s="11"/>
      <c r="J7296" s="11"/>
      <c r="K7296" s="11"/>
      <c r="L7296" s="11"/>
      <c r="M7296" s="11"/>
      <c r="N7296" s="11"/>
      <c r="O7296" s="11"/>
      <c r="P7296" s="11"/>
      <c r="Q7296" s="11"/>
      <c r="R7296" s="11"/>
      <c r="S7296" s="11"/>
    </row>
    <row r="7297" spans="1:19" x14ac:dyDescent="0.25">
      <c r="A7297" s="11"/>
      <c r="B7297" s="11"/>
      <c r="C7297" s="11"/>
      <c r="D7297" s="11"/>
      <c r="E7297" s="11"/>
      <c r="F7297" s="11"/>
      <c r="G7297" s="11"/>
      <c r="H7297" s="11"/>
      <c r="I7297" s="11"/>
      <c r="J7297" s="11"/>
      <c r="K7297" s="11"/>
      <c r="L7297" s="11"/>
      <c r="M7297" s="11"/>
      <c r="N7297" s="11"/>
      <c r="O7297" s="11"/>
      <c r="P7297" s="11"/>
      <c r="Q7297" s="11"/>
      <c r="R7297" s="11"/>
      <c r="S7297" s="11"/>
    </row>
    <row r="7298" spans="1:19" x14ac:dyDescent="0.25">
      <c r="A7298" s="11"/>
      <c r="B7298" s="11"/>
      <c r="C7298" s="11"/>
      <c r="D7298" s="11"/>
      <c r="E7298" s="11"/>
      <c r="F7298" s="11"/>
      <c r="G7298" s="11"/>
      <c r="H7298" s="11"/>
      <c r="I7298" s="11"/>
      <c r="J7298" s="11"/>
      <c r="K7298" s="11"/>
      <c r="L7298" s="11"/>
      <c r="M7298" s="11"/>
      <c r="N7298" s="11"/>
      <c r="O7298" s="11"/>
      <c r="P7298" s="11"/>
      <c r="Q7298" s="11"/>
      <c r="R7298" s="11"/>
      <c r="S7298" s="11"/>
    </row>
    <row r="7299" spans="1:19" x14ac:dyDescent="0.25">
      <c r="A7299" s="11"/>
      <c r="B7299" s="11"/>
      <c r="C7299" s="11"/>
      <c r="D7299" s="11"/>
      <c r="E7299" s="11"/>
      <c r="F7299" s="11"/>
      <c r="G7299" s="11"/>
      <c r="H7299" s="11"/>
      <c r="I7299" s="11"/>
      <c r="J7299" s="11"/>
      <c r="K7299" s="11"/>
      <c r="L7299" s="11"/>
      <c r="M7299" s="11"/>
      <c r="N7299" s="11"/>
      <c r="O7299" s="11"/>
      <c r="P7299" s="11"/>
      <c r="Q7299" s="11"/>
      <c r="R7299" s="11"/>
      <c r="S7299" s="11"/>
    </row>
    <row r="7300" spans="1:19" x14ac:dyDescent="0.25">
      <c r="A7300" s="11"/>
      <c r="B7300" s="11"/>
      <c r="C7300" s="11"/>
      <c r="D7300" s="11"/>
      <c r="E7300" s="11"/>
      <c r="F7300" s="11"/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  <c r="R7300" s="11"/>
      <c r="S7300" s="11"/>
    </row>
    <row r="7301" spans="1:19" x14ac:dyDescent="0.25">
      <c r="A7301" s="11"/>
      <c r="B7301" s="11"/>
      <c r="C7301" s="11"/>
      <c r="D7301" s="11"/>
      <c r="E7301" s="11"/>
      <c r="F7301" s="11"/>
      <c r="G7301" s="11"/>
      <c r="H7301" s="11"/>
      <c r="I7301" s="11"/>
      <c r="J7301" s="11"/>
      <c r="K7301" s="11"/>
      <c r="L7301" s="11"/>
      <c r="M7301" s="11"/>
      <c r="N7301" s="11"/>
      <c r="O7301" s="11"/>
      <c r="P7301" s="11"/>
      <c r="Q7301" s="11"/>
      <c r="R7301" s="11"/>
      <c r="S7301" s="11"/>
    </row>
    <row r="7302" spans="1:19" x14ac:dyDescent="0.25">
      <c r="A7302" s="11"/>
      <c r="B7302" s="11"/>
      <c r="C7302" s="11"/>
      <c r="D7302" s="11"/>
      <c r="E7302" s="11"/>
      <c r="F7302" s="11"/>
      <c r="G7302" s="11"/>
      <c r="H7302" s="11"/>
      <c r="I7302" s="11"/>
      <c r="J7302" s="11"/>
      <c r="K7302" s="11"/>
      <c r="L7302" s="11"/>
      <c r="M7302" s="11"/>
      <c r="N7302" s="11"/>
      <c r="O7302" s="11"/>
      <c r="P7302" s="11"/>
      <c r="Q7302" s="11"/>
      <c r="R7302" s="11"/>
      <c r="S7302" s="11"/>
    </row>
    <row r="7303" spans="1:19" x14ac:dyDescent="0.25">
      <c r="A7303" s="11"/>
      <c r="B7303" s="11"/>
      <c r="C7303" s="11"/>
      <c r="D7303" s="11"/>
      <c r="E7303" s="11"/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  <c r="Q7303" s="11"/>
      <c r="R7303" s="11"/>
      <c r="S7303" s="11"/>
    </row>
    <row r="7304" spans="1:19" x14ac:dyDescent="0.25">
      <c r="A7304" s="11"/>
      <c r="B7304" s="11"/>
      <c r="C7304" s="11"/>
      <c r="D7304" s="11"/>
      <c r="E7304" s="11"/>
      <c r="F7304" s="11"/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  <c r="R7304" s="11"/>
      <c r="S7304" s="11"/>
    </row>
    <row r="7305" spans="1:19" x14ac:dyDescent="0.25">
      <c r="A7305" s="11"/>
      <c r="B7305" s="11"/>
      <c r="C7305" s="11"/>
      <c r="D7305" s="11"/>
      <c r="E7305" s="11"/>
      <c r="F7305" s="11"/>
      <c r="G7305" s="11"/>
      <c r="H7305" s="11"/>
      <c r="I7305" s="11"/>
      <c r="J7305" s="11"/>
      <c r="K7305" s="11"/>
      <c r="L7305" s="11"/>
      <c r="M7305" s="11"/>
      <c r="N7305" s="11"/>
      <c r="O7305" s="11"/>
      <c r="P7305" s="11"/>
      <c r="Q7305" s="11"/>
      <c r="R7305" s="11"/>
      <c r="S7305" s="11"/>
    </row>
    <row r="7306" spans="1:19" x14ac:dyDescent="0.25">
      <c r="A7306" s="11"/>
      <c r="B7306" s="11"/>
      <c r="C7306" s="11"/>
      <c r="D7306" s="11"/>
      <c r="E7306" s="11"/>
      <c r="F7306" s="11"/>
      <c r="G7306" s="11"/>
      <c r="H7306" s="11"/>
      <c r="I7306" s="11"/>
      <c r="J7306" s="11"/>
      <c r="K7306" s="11"/>
      <c r="L7306" s="11"/>
      <c r="M7306" s="11"/>
      <c r="N7306" s="11"/>
      <c r="O7306" s="11"/>
      <c r="P7306" s="11"/>
      <c r="Q7306" s="11"/>
      <c r="R7306" s="11"/>
      <c r="S7306" s="11"/>
    </row>
    <row r="7307" spans="1:19" x14ac:dyDescent="0.25">
      <c r="A7307" s="11"/>
      <c r="B7307" s="11"/>
      <c r="C7307" s="11"/>
      <c r="D7307" s="11"/>
      <c r="E7307" s="11"/>
      <c r="F7307" s="11"/>
      <c r="G7307" s="11"/>
      <c r="H7307" s="11"/>
      <c r="I7307" s="11"/>
      <c r="J7307" s="11"/>
      <c r="K7307" s="11"/>
      <c r="L7307" s="11"/>
      <c r="M7307" s="11"/>
      <c r="N7307" s="11"/>
      <c r="O7307" s="11"/>
      <c r="P7307" s="11"/>
      <c r="Q7307" s="11"/>
      <c r="R7307" s="11"/>
      <c r="S7307" s="11"/>
    </row>
    <row r="7308" spans="1:19" x14ac:dyDescent="0.25">
      <c r="A7308" s="11"/>
      <c r="B7308" s="11"/>
      <c r="C7308" s="11"/>
      <c r="D7308" s="11"/>
      <c r="E7308" s="11"/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  <c r="Q7308" s="11"/>
      <c r="R7308" s="11"/>
      <c r="S7308" s="11"/>
    </row>
    <row r="7309" spans="1:19" x14ac:dyDescent="0.25">
      <c r="A7309" s="11"/>
      <c r="B7309" s="11"/>
      <c r="C7309" s="11"/>
      <c r="D7309" s="11"/>
      <c r="E7309" s="11"/>
      <c r="F7309" s="11"/>
      <c r="G7309" s="11"/>
      <c r="H7309" s="11"/>
      <c r="I7309" s="11"/>
      <c r="J7309" s="11"/>
      <c r="K7309" s="11"/>
      <c r="L7309" s="11"/>
      <c r="M7309" s="11"/>
      <c r="N7309" s="11"/>
      <c r="O7309" s="11"/>
      <c r="P7309" s="11"/>
      <c r="Q7309" s="11"/>
      <c r="R7309" s="11"/>
      <c r="S7309" s="11"/>
    </row>
    <row r="7310" spans="1:19" x14ac:dyDescent="0.25">
      <c r="A7310" s="11"/>
      <c r="B7310" s="11"/>
      <c r="C7310" s="11"/>
      <c r="D7310" s="11"/>
      <c r="E7310" s="11"/>
      <c r="F7310" s="11"/>
      <c r="G7310" s="11"/>
      <c r="H7310" s="11"/>
      <c r="I7310" s="11"/>
      <c r="J7310" s="11"/>
      <c r="K7310" s="11"/>
      <c r="L7310" s="11"/>
      <c r="M7310" s="11"/>
      <c r="N7310" s="11"/>
      <c r="O7310" s="11"/>
      <c r="P7310" s="11"/>
      <c r="Q7310" s="11"/>
      <c r="R7310" s="11"/>
      <c r="S7310" s="11"/>
    </row>
    <row r="7311" spans="1:19" x14ac:dyDescent="0.25">
      <c r="A7311" s="11"/>
      <c r="B7311" s="11"/>
      <c r="C7311" s="11"/>
      <c r="D7311" s="11"/>
      <c r="E7311" s="11"/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  <c r="R7311" s="11"/>
      <c r="S7311" s="11"/>
    </row>
    <row r="7312" spans="1:19" x14ac:dyDescent="0.25">
      <c r="A7312" s="11"/>
      <c r="B7312" s="11"/>
      <c r="C7312" s="11"/>
      <c r="D7312" s="11"/>
      <c r="E7312" s="11"/>
      <c r="F7312" s="11"/>
      <c r="G7312" s="11"/>
      <c r="H7312" s="11"/>
      <c r="I7312" s="11"/>
      <c r="J7312" s="11"/>
      <c r="K7312" s="11"/>
      <c r="L7312" s="11"/>
      <c r="M7312" s="11"/>
      <c r="N7312" s="11"/>
      <c r="O7312" s="11"/>
      <c r="P7312" s="11"/>
      <c r="Q7312" s="11"/>
      <c r="R7312" s="11"/>
      <c r="S7312" s="11"/>
    </row>
    <row r="7313" spans="1:19" x14ac:dyDescent="0.25">
      <c r="A7313" s="11"/>
      <c r="B7313" s="11"/>
      <c r="C7313" s="11"/>
      <c r="D7313" s="11"/>
      <c r="E7313" s="11"/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  <c r="R7313" s="11"/>
      <c r="S7313" s="11"/>
    </row>
    <row r="7314" spans="1:19" x14ac:dyDescent="0.25">
      <c r="A7314" s="11"/>
      <c r="B7314" s="11"/>
      <c r="C7314" s="11"/>
      <c r="D7314" s="11"/>
      <c r="E7314" s="11"/>
      <c r="F7314" s="11"/>
      <c r="G7314" s="11"/>
      <c r="H7314" s="11"/>
      <c r="I7314" s="11"/>
      <c r="J7314" s="11"/>
      <c r="K7314" s="11"/>
      <c r="L7314" s="11"/>
      <c r="M7314" s="11"/>
      <c r="N7314" s="11"/>
      <c r="O7314" s="11"/>
      <c r="P7314" s="11"/>
      <c r="Q7314" s="11"/>
      <c r="R7314" s="11"/>
      <c r="S7314" s="11"/>
    </row>
    <row r="7315" spans="1:19" x14ac:dyDescent="0.25">
      <c r="A7315" s="11"/>
      <c r="B7315" s="11"/>
      <c r="C7315" s="11"/>
      <c r="D7315" s="11"/>
      <c r="E7315" s="11"/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  <c r="R7315" s="11"/>
      <c r="S7315" s="11"/>
    </row>
    <row r="7316" spans="1:19" x14ac:dyDescent="0.25">
      <c r="A7316" s="11"/>
      <c r="B7316" s="11"/>
      <c r="C7316" s="11"/>
      <c r="D7316" s="11"/>
      <c r="E7316" s="11"/>
      <c r="F7316" s="11"/>
      <c r="G7316" s="11"/>
      <c r="H7316" s="11"/>
      <c r="I7316" s="11"/>
      <c r="J7316" s="11"/>
      <c r="K7316" s="11"/>
      <c r="L7316" s="11"/>
      <c r="M7316" s="11"/>
      <c r="N7316" s="11"/>
      <c r="O7316" s="11"/>
      <c r="P7316" s="11"/>
      <c r="Q7316" s="11"/>
      <c r="R7316" s="11"/>
      <c r="S7316" s="11"/>
    </row>
    <row r="7317" spans="1:19" x14ac:dyDescent="0.25">
      <c r="A7317" s="11"/>
      <c r="B7317" s="11"/>
      <c r="C7317" s="11"/>
      <c r="D7317" s="11"/>
      <c r="E7317" s="11"/>
      <c r="F7317" s="11"/>
      <c r="G7317" s="11"/>
      <c r="H7317" s="11"/>
      <c r="I7317" s="11"/>
      <c r="J7317" s="11"/>
      <c r="K7317" s="11"/>
      <c r="L7317" s="11"/>
      <c r="M7317" s="11"/>
      <c r="N7317" s="11"/>
      <c r="O7317" s="11"/>
      <c r="P7317" s="11"/>
      <c r="Q7317" s="11"/>
      <c r="R7317" s="11"/>
      <c r="S7317" s="11"/>
    </row>
    <row r="7318" spans="1:19" x14ac:dyDescent="0.25">
      <c r="A7318" s="11"/>
      <c r="B7318" s="11"/>
      <c r="C7318" s="11"/>
      <c r="D7318" s="11"/>
      <c r="E7318" s="11"/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  <c r="R7318" s="11"/>
      <c r="S7318" s="11"/>
    </row>
    <row r="7319" spans="1:19" x14ac:dyDescent="0.25">
      <c r="A7319" s="11"/>
      <c r="B7319" s="11"/>
      <c r="C7319" s="11"/>
      <c r="D7319" s="11"/>
      <c r="E7319" s="11"/>
      <c r="F7319" s="11"/>
      <c r="G7319" s="11"/>
      <c r="H7319" s="11"/>
      <c r="I7319" s="11"/>
      <c r="J7319" s="11"/>
      <c r="K7319" s="11"/>
      <c r="L7319" s="11"/>
      <c r="M7319" s="11"/>
      <c r="N7319" s="11"/>
      <c r="O7319" s="11"/>
      <c r="P7319" s="11"/>
      <c r="Q7319" s="11"/>
      <c r="R7319" s="11"/>
      <c r="S7319" s="11"/>
    </row>
    <row r="7320" spans="1:19" x14ac:dyDescent="0.25">
      <c r="A7320" s="11"/>
      <c r="B7320" s="11"/>
      <c r="C7320" s="11"/>
      <c r="D7320" s="11"/>
      <c r="E7320" s="11"/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  <c r="R7320" s="11"/>
      <c r="S7320" s="11"/>
    </row>
    <row r="7321" spans="1:19" x14ac:dyDescent="0.25">
      <c r="A7321" s="11"/>
      <c r="B7321" s="11"/>
      <c r="C7321" s="11"/>
      <c r="D7321" s="11"/>
      <c r="E7321" s="11"/>
      <c r="F7321" s="11"/>
      <c r="G7321" s="11"/>
      <c r="H7321" s="11"/>
      <c r="I7321" s="11"/>
      <c r="J7321" s="11"/>
      <c r="K7321" s="11"/>
      <c r="L7321" s="11"/>
      <c r="M7321" s="11"/>
      <c r="N7321" s="11"/>
      <c r="O7321" s="11"/>
      <c r="P7321" s="11"/>
      <c r="Q7321" s="11"/>
      <c r="R7321" s="11"/>
      <c r="S7321" s="11"/>
    </row>
    <row r="7322" spans="1:19" x14ac:dyDescent="0.25">
      <c r="A7322" s="11"/>
      <c r="B7322" s="11"/>
      <c r="C7322" s="11"/>
      <c r="D7322" s="11"/>
      <c r="E7322" s="11"/>
      <c r="F7322" s="11"/>
      <c r="G7322" s="11"/>
      <c r="H7322" s="11"/>
      <c r="I7322" s="11"/>
      <c r="J7322" s="11"/>
      <c r="K7322" s="11"/>
      <c r="L7322" s="11"/>
      <c r="M7322" s="11"/>
      <c r="N7322" s="11"/>
      <c r="O7322" s="11"/>
      <c r="P7322" s="11"/>
      <c r="Q7322" s="11"/>
      <c r="R7322" s="11"/>
      <c r="S7322" s="11"/>
    </row>
    <row r="7323" spans="1:19" x14ac:dyDescent="0.25">
      <c r="A7323" s="11"/>
      <c r="B7323" s="11"/>
      <c r="C7323" s="11"/>
      <c r="D7323" s="11"/>
      <c r="E7323" s="11"/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  <c r="Q7323" s="11"/>
      <c r="R7323" s="11"/>
      <c r="S7323" s="11"/>
    </row>
    <row r="7324" spans="1:19" x14ac:dyDescent="0.25">
      <c r="A7324" s="11"/>
      <c r="B7324" s="11"/>
      <c r="C7324" s="11"/>
      <c r="D7324" s="11"/>
      <c r="E7324" s="11"/>
      <c r="F7324" s="11"/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  <c r="R7324" s="11"/>
      <c r="S7324" s="11"/>
    </row>
    <row r="7325" spans="1:19" x14ac:dyDescent="0.25">
      <c r="A7325" s="11"/>
      <c r="B7325" s="11"/>
      <c r="C7325" s="11"/>
      <c r="D7325" s="11"/>
      <c r="E7325" s="11"/>
      <c r="F7325" s="11"/>
      <c r="G7325" s="11"/>
      <c r="H7325" s="11"/>
      <c r="I7325" s="11"/>
      <c r="J7325" s="11"/>
      <c r="K7325" s="11"/>
      <c r="L7325" s="11"/>
      <c r="M7325" s="11"/>
      <c r="N7325" s="11"/>
      <c r="O7325" s="11"/>
      <c r="P7325" s="11"/>
      <c r="Q7325" s="11"/>
      <c r="R7325" s="11"/>
      <c r="S7325" s="11"/>
    </row>
    <row r="7326" spans="1:19" x14ac:dyDescent="0.25">
      <c r="A7326" s="11"/>
      <c r="B7326" s="11"/>
      <c r="C7326" s="11"/>
      <c r="D7326" s="11"/>
      <c r="E7326" s="11"/>
      <c r="F7326" s="11"/>
      <c r="G7326" s="11"/>
      <c r="H7326" s="11"/>
      <c r="I7326" s="11"/>
      <c r="J7326" s="11"/>
      <c r="K7326" s="11"/>
      <c r="L7326" s="11"/>
      <c r="M7326" s="11"/>
      <c r="N7326" s="11"/>
      <c r="O7326" s="11"/>
      <c r="P7326" s="11"/>
      <c r="Q7326" s="11"/>
      <c r="R7326" s="11"/>
      <c r="S7326" s="11"/>
    </row>
    <row r="7327" spans="1:19" x14ac:dyDescent="0.25">
      <c r="A7327" s="11"/>
      <c r="B7327" s="11"/>
      <c r="C7327" s="11"/>
      <c r="D7327" s="11"/>
      <c r="E7327" s="11"/>
      <c r="F7327" s="11"/>
      <c r="G7327" s="11"/>
      <c r="H7327" s="11"/>
      <c r="I7327" s="11"/>
      <c r="J7327" s="11"/>
      <c r="K7327" s="11"/>
      <c r="L7327" s="11"/>
      <c r="M7327" s="11"/>
      <c r="N7327" s="11"/>
      <c r="O7327" s="11"/>
      <c r="P7327" s="11"/>
      <c r="Q7327" s="11"/>
      <c r="R7327" s="11"/>
      <c r="S7327" s="11"/>
    </row>
    <row r="7328" spans="1:19" x14ac:dyDescent="0.25">
      <c r="A7328" s="11"/>
      <c r="B7328" s="11"/>
      <c r="C7328" s="11"/>
      <c r="D7328" s="11"/>
      <c r="E7328" s="11"/>
      <c r="F7328" s="11"/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  <c r="R7328" s="11"/>
      <c r="S7328" s="11"/>
    </row>
    <row r="7329" spans="1:19" x14ac:dyDescent="0.25">
      <c r="A7329" s="11"/>
      <c r="B7329" s="11"/>
      <c r="C7329" s="11"/>
      <c r="D7329" s="11"/>
      <c r="E7329" s="11"/>
      <c r="F7329" s="11"/>
      <c r="G7329" s="11"/>
      <c r="H7329" s="11"/>
      <c r="I7329" s="11"/>
      <c r="J7329" s="11"/>
      <c r="K7329" s="11"/>
      <c r="L7329" s="11"/>
      <c r="M7329" s="11"/>
      <c r="N7329" s="11"/>
      <c r="O7329" s="11"/>
      <c r="P7329" s="11"/>
      <c r="Q7329" s="11"/>
      <c r="R7329" s="11"/>
      <c r="S7329" s="11"/>
    </row>
    <row r="7330" spans="1:19" x14ac:dyDescent="0.25">
      <c r="A7330" s="11"/>
      <c r="B7330" s="11"/>
      <c r="C7330" s="11"/>
      <c r="D7330" s="11"/>
      <c r="E7330" s="11"/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  <c r="R7330" s="11"/>
      <c r="S7330" s="11"/>
    </row>
    <row r="7331" spans="1:19" x14ac:dyDescent="0.25">
      <c r="A7331" s="11"/>
      <c r="B7331" s="11"/>
      <c r="C7331" s="11"/>
      <c r="D7331" s="11"/>
      <c r="E7331" s="11"/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Q7331" s="11"/>
      <c r="R7331" s="11"/>
      <c r="S7331" s="11"/>
    </row>
    <row r="7332" spans="1:19" x14ac:dyDescent="0.25">
      <c r="A7332" s="11"/>
      <c r="B7332" s="11"/>
      <c r="C7332" s="11"/>
      <c r="D7332" s="11"/>
      <c r="E7332" s="11"/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Q7332" s="11"/>
      <c r="R7332" s="11"/>
      <c r="S7332" s="11"/>
    </row>
    <row r="7333" spans="1:19" x14ac:dyDescent="0.25">
      <c r="A7333" s="11"/>
      <c r="B7333" s="11"/>
      <c r="C7333" s="11"/>
      <c r="D7333" s="11"/>
      <c r="E7333" s="11"/>
      <c r="F7333" s="11"/>
      <c r="G7333" s="11"/>
      <c r="H7333" s="11"/>
      <c r="I7333" s="11"/>
      <c r="J7333" s="11"/>
      <c r="K7333" s="11"/>
      <c r="L7333" s="11"/>
      <c r="M7333" s="11"/>
      <c r="N7333" s="11"/>
      <c r="O7333" s="11"/>
      <c r="P7333" s="11"/>
      <c r="Q7333" s="11"/>
      <c r="R7333" s="11"/>
      <c r="S7333" s="11"/>
    </row>
    <row r="7334" spans="1:19" x14ac:dyDescent="0.25">
      <c r="A7334" s="11"/>
      <c r="B7334" s="11"/>
      <c r="C7334" s="11"/>
      <c r="D7334" s="11"/>
      <c r="E7334" s="11"/>
      <c r="F7334" s="11"/>
      <c r="G7334" s="11"/>
      <c r="H7334" s="11"/>
      <c r="I7334" s="11"/>
      <c r="J7334" s="11"/>
      <c r="K7334" s="11"/>
      <c r="L7334" s="11"/>
      <c r="M7334" s="11"/>
      <c r="N7334" s="11"/>
      <c r="O7334" s="11"/>
      <c r="P7334" s="11"/>
      <c r="Q7334" s="11"/>
      <c r="R7334" s="11"/>
      <c r="S7334" s="11"/>
    </row>
    <row r="7335" spans="1:19" x14ac:dyDescent="0.25">
      <c r="A7335" s="11"/>
      <c r="B7335" s="11"/>
      <c r="C7335" s="11"/>
      <c r="D7335" s="11"/>
      <c r="E7335" s="11"/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  <c r="Q7335" s="11"/>
      <c r="R7335" s="11"/>
      <c r="S7335" s="11"/>
    </row>
    <row r="7336" spans="1:19" x14ac:dyDescent="0.25">
      <c r="A7336" s="11"/>
      <c r="B7336" s="11"/>
      <c r="C7336" s="11"/>
      <c r="D7336" s="11"/>
      <c r="E7336" s="11"/>
      <c r="F7336" s="11"/>
      <c r="G7336" s="11"/>
      <c r="H7336" s="11"/>
      <c r="I7336" s="11"/>
      <c r="J7336" s="11"/>
      <c r="K7336" s="11"/>
      <c r="L7336" s="11"/>
      <c r="M7336" s="11"/>
      <c r="N7336" s="11"/>
      <c r="O7336" s="11"/>
      <c r="P7336" s="11"/>
      <c r="Q7336" s="11"/>
      <c r="R7336" s="11"/>
      <c r="S7336" s="11"/>
    </row>
    <row r="7337" spans="1:19" x14ac:dyDescent="0.25">
      <c r="A7337" s="11"/>
      <c r="B7337" s="11"/>
      <c r="C7337" s="11"/>
      <c r="D7337" s="11"/>
      <c r="E7337" s="11"/>
      <c r="F7337" s="11"/>
      <c r="G7337" s="11"/>
      <c r="H7337" s="11"/>
      <c r="I7337" s="11"/>
      <c r="J7337" s="11"/>
      <c r="K7337" s="11"/>
      <c r="L7337" s="11"/>
      <c r="M7337" s="11"/>
      <c r="N7337" s="11"/>
      <c r="O7337" s="11"/>
      <c r="P7337" s="11"/>
      <c r="Q7337" s="11"/>
      <c r="R7337" s="11"/>
      <c r="S7337" s="11"/>
    </row>
    <row r="7338" spans="1:19" x14ac:dyDescent="0.25">
      <c r="A7338" s="11"/>
      <c r="B7338" s="11"/>
      <c r="C7338" s="11"/>
      <c r="D7338" s="11"/>
      <c r="E7338" s="11"/>
      <c r="F7338" s="11"/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  <c r="R7338" s="11"/>
      <c r="S7338" s="11"/>
    </row>
    <row r="7339" spans="1:19" x14ac:dyDescent="0.25">
      <c r="A7339" s="11"/>
      <c r="B7339" s="11"/>
      <c r="C7339" s="11"/>
      <c r="D7339" s="11"/>
      <c r="E7339" s="11"/>
      <c r="F7339" s="11"/>
      <c r="G7339" s="11"/>
      <c r="H7339" s="11"/>
      <c r="I7339" s="11"/>
      <c r="J7339" s="11"/>
      <c r="K7339" s="11"/>
      <c r="L7339" s="11"/>
      <c r="M7339" s="11"/>
      <c r="N7339" s="11"/>
      <c r="O7339" s="11"/>
      <c r="P7339" s="11"/>
      <c r="Q7339" s="11"/>
      <c r="R7339" s="11"/>
      <c r="S7339" s="11"/>
    </row>
    <row r="7340" spans="1:19" x14ac:dyDescent="0.25">
      <c r="A7340" s="11"/>
      <c r="B7340" s="11"/>
      <c r="C7340" s="11"/>
      <c r="D7340" s="11"/>
      <c r="E7340" s="11"/>
      <c r="F7340" s="11"/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  <c r="R7340" s="11"/>
      <c r="S7340" s="11"/>
    </row>
    <row r="7341" spans="1:19" x14ac:dyDescent="0.25">
      <c r="A7341" s="11"/>
      <c r="B7341" s="11"/>
      <c r="C7341" s="11"/>
      <c r="D7341" s="11"/>
      <c r="E7341" s="11"/>
      <c r="F7341" s="11"/>
      <c r="G7341" s="11"/>
      <c r="H7341" s="11"/>
      <c r="I7341" s="11"/>
      <c r="J7341" s="11"/>
      <c r="K7341" s="11"/>
      <c r="L7341" s="11"/>
      <c r="M7341" s="11"/>
      <c r="N7341" s="11"/>
      <c r="O7341" s="11"/>
      <c r="P7341" s="11"/>
      <c r="Q7341" s="11"/>
      <c r="R7341" s="11"/>
      <c r="S7341" s="11"/>
    </row>
    <row r="7342" spans="1:19" x14ac:dyDescent="0.25">
      <c r="A7342" s="11"/>
      <c r="B7342" s="11"/>
      <c r="C7342" s="11"/>
      <c r="D7342" s="11"/>
      <c r="E7342" s="11"/>
      <c r="F7342" s="11"/>
      <c r="G7342" s="11"/>
      <c r="H7342" s="11"/>
      <c r="I7342" s="11"/>
      <c r="J7342" s="11"/>
      <c r="K7342" s="11"/>
      <c r="L7342" s="11"/>
      <c r="M7342" s="11"/>
      <c r="N7342" s="11"/>
      <c r="O7342" s="11"/>
      <c r="P7342" s="11"/>
      <c r="Q7342" s="11"/>
      <c r="R7342" s="11"/>
      <c r="S7342" s="11"/>
    </row>
    <row r="7343" spans="1:19" x14ac:dyDescent="0.25">
      <c r="A7343" s="11"/>
      <c r="B7343" s="11"/>
      <c r="C7343" s="11"/>
      <c r="D7343" s="11"/>
      <c r="E7343" s="11"/>
      <c r="F7343" s="11"/>
      <c r="G7343" s="11"/>
      <c r="H7343" s="11"/>
      <c r="I7343" s="11"/>
      <c r="J7343" s="11"/>
      <c r="K7343" s="11"/>
      <c r="L7343" s="11"/>
      <c r="M7343" s="11"/>
      <c r="N7343" s="11"/>
      <c r="O7343" s="11"/>
      <c r="P7343" s="11"/>
      <c r="Q7343" s="11"/>
      <c r="R7343" s="11"/>
      <c r="S7343" s="11"/>
    </row>
    <row r="7344" spans="1:19" x14ac:dyDescent="0.25">
      <c r="A7344" s="11"/>
      <c r="B7344" s="11"/>
      <c r="C7344" s="11"/>
      <c r="D7344" s="11"/>
      <c r="E7344" s="11"/>
      <c r="F7344" s="11"/>
      <c r="G7344" s="11"/>
      <c r="H7344" s="11"/>
      <c r="I7344" s="11"/>
      <c r="J7344" s="11"/>
      <c r="K7344" s="11"/>
      <c r="L7344" s="11"/>
      <c r="M7344" s="11"/>
      <c r="N7344" s="11"/>
      <c r="O7344" s="11"/>
      <c r="P7344" s="11"/>
      <c r="Q7344" s="11"/>
      <c r="R7344" s="11"/>
      <c r="S7344" s="11"/>
    </row>
    <row r="7345" spans="1:19" x14ac:dyDescent="0.25">
      <c r="A7345" s="11"/>
      <c r="B7345" s="11"/>
      <c r="C7345" s="11"/>
      <c r="D7345" s="11"/>
      <c r="E7345" s="11"/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  <c r="R7345" s="11"/>
      <c r="S7345" s="11"/>
    </row>
    <row r="7346" spans="1:19" x14ac:dyDescent="0.25">
      <c r="A7346" s="11"/>
      <c r="B7346" s="11"/>
      <c r="C7346" s="11"/>
      <c r="D7346" s="11"/>
      <c r="E7346" s="11"/>
      <c r="F7346" s="11"/>
      <c r="G7346" s="11"/>
      <c r="H7346" s="11"/>
      <c r="I7346" s="11"/>
      <c r="J7346" s="11"/>
      <c r="K7346" s="11"/>
      <c r="L7346" s="11"/>
      <c r="M7346" s="11"/>
      <c r="N7346" s="11"/>
      <c r="O7346" s="11"/>
      <c r="P7346" s="11"/>
      <c r="Q7346" s="11"/>
      <c r="R7346" s="11"/>
      <c r="S7346" s="11"/>
    </row>
    <row r="7347" spans="1:19" x14ac:dyDescent="0.25">
      <c r="A7347" s="11"/>
      <c r="B7347" s="11"/>
      <c r="C7347" s="11"/>
      <c r="D7347" s="11"/>
      <c r="E7347" s="11"/>
      <c r="F7347" s="11"/>
      <c r="G7347" s="11"/>
      <c r="H7347" s="11"/>
      <c r="I7347" s="11"/>
      <c r="J7347" s="11"/>
      <c r="K7347" s="11"/>
      <c r="L7347" s="11"/>
      <c r="M7347" s="11"/>
      <c r="N7347" s="11"/>
      <c r="O7347" s="11"/>
      <c r="P7347" s="11"/>
      <c r="Q7347" s="11"/>
      <c r="R7347" s="11"/>
      <c r="S7347" s="11"/>
    </row>
    <row r="7348" spans="1:19" x14ac:dyDescent="0.25">
      <c r="A7348" s="11"/>
      <c r="B7348" s="11"/>
      <c r="C7348" s="11"/>
      <c r="D7348" s="11"/>
      <c r="E7348" s="11"/>
      <c r="F7348" s="11"/>
      <c r="G7348" s="11"/>
      <c r="H7348" s="11"/>
      <c r="I7348" s="11"/>
      <c r="J7348" s="11"/>
      <c r="K7348" s="11"/>
      <c r="L7348" s="11"/>
      <c r="M7348" s="11"/>
      <c r="N7348" s="11"/>
      <c r="O7348" s="11"/>
      <c r="P7348" s="11"/>
      <c r="Q7348" s="11"/>
      <c r="R7348" s="11"/>
      <c r="S7348" s="11"/>
    </row>
    <row r="7349" spans="1:19" x14ac:dyDescent="0.25">
      <c r="A7349" s="11"/>
      <c r="B7349" s="11"/>
      <c r="C7349" s="11"/>
      <c r="D7349" s="11"/>
      <c r="E7349" s="11"/>
      <c r="F7349" s="11"/>
      <c r="G7349" s="11"/>
      <c r="H7349" s="11"/>
      <c r="I7349" s="11"/>
      <c r="J7349" s="11"/>
      <c r="K7349" s="11"/>
      <c r="L7349" s="11"/>
      <c r="M7349" s="11"/>
      <c r="N7349" s="11"/>
      <c r="O7349" s="11"/>
      <c r="P7349" s="11"/>
      <c r="Q7349" s="11"/>
      <c r="R7349" s="11"/>
      <c r="S7349" s="11"/>
    </row>
    <row r="7350" spans="1:19" x14ac:dyDescent="0.25">
      <c r="A7350" s="11"/>
      <c r="B7350" s="11"/>
      <c r="C7350" s="11"/>
      <c r="D7350" s="11"/>
      <c r="E7350" s="11"/>
      <c r="F7350" s="11"/>
      <c r="G7350" s="11"/>
      <c r="H7350" s="11"/>
      <c r="I7350" s="11"/>
      <c r="J7350" s="11"/>
      <c r="K7350" s="11"/>
      <c r="L7350" s="11"/>
      <c r="M7350" s="11"/>
      <c r="N7350" s="11"/>
      <c r="O7350" s="11"/>
      <c r="P7350" s="11"/>
      <c r="Q7350" s="11"/>
      <c r="R7350" s="11"/>
      <c r="S7350" s="11"/>
    </row>
    <row r="7351" spans="1:19" x14ac:dyDescent="0.25">
      <c r="A7351" s="11"/>
      <c r="B7351" s="11"/>
      <c r="C7351" s="11"/>
      <c r="D7351" s="11"/>
      <c r="E7351" s="11"/>
      <c r="F7351" s="11"/>
      <c r="G7351" s="11"/>
      <c r="H7351" s="11"/>
      <c r="I7351" s="11"/>
      <c r="J7351" s="11"/>
      <c r="K7351" s="11"/>
      <c r="L7351" s="11"/>
      <c r="M7351" s="11"/>
      <c r="N7351" s="11"/>
      <c r="O7351" s="11"/>
      <c r="P7351" s="11"/>
      <c r="Q7351" s="11"/>
      <c r="R7351" s="11"/>
      <c r="S7351" s="11"/>
    </row>
    <row r="7352" spans="1:19" x14ac:dyDescent="0.25">
      <c r="A7352" s="11"/>
      <c r="B7352" s="11"/>
      <c r="C7352" s="11"/>
      <c r="D7352" s="11"/>
      <c r="E7352" s="11"/>
      <c r="F7352" s="11"/>
      <c r="G7352" s="11"/>
      <c r="H7352" s="11"/>
      <c r="I7352" s="11"/>
      <c r="J7352" s="11"/>
      <c r="K7352" s="11"/>
      <c r="L7352" s="11"/>
      <c r="M7352" s="11"/>
      <c r="N7352" s="11"/>
      <c r="O7352" s="11"/>
      <c r="P7352" s="11"/>
      <c r="Q7352" s="11"/>
      <c r="R7352" s="11"/>
      <c r="S7352" s="11"/>
    </row>
    <row r="7353" spans="1:19" x14ac:dyDescent="0.25">
      <c r="A7353" s="11"/>
      <c r="B7353" s="11"/>
      <c r="C7353" s="11"/>
      <c r="D7353" s="11"/>
      <c r="E7353" s="11"/>
      <c r="F7353" s="11"/>
      <c r="G7353" s="11"/>
      <c r="H7353" s="11"/>
      <c r="I7353" s="11"/>
      <c r="J7353" s="11"/>
      <c r="K7353" s="11"/>
      <c r="L7353" s="11"/>
      <c r="M7353" s="11"/>
      <c r="N7353" s="11"/>
      <c r="O7353" s="11"/>
      <c r="P7353" s="11"/>
      <c r="Q7353" s="11"/>
      <c r="R7353" s="11"/>
      <c r="S7353" s="11"/>
    </row>
    <row r="7354" spans="1:19" x14ac:dyDescent="0.25">
      <c r="A7354" s="11"/>
      <c r="B7354" s="11"/>
      <c r="C7354" s="11"/>
      <c r="D7354" s="11"/>
      <c r="E7354" s="11"/>
      <c r="F7354" s="11"/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  <c r="R7354" s="11"/>
      <c r="S7354" s="11"/>
    </row>
    <row r="7355" spans="1:19" x14ac:dyDescent="0.25">
      <c r="A7355" s="11"/>
      <c r="B7355" s="11"/>
      <c r="C7355" s="11"/>
      <c r="D7355" s="11"/>
      <c r="E7355" s="11"/>
      <c r="F7355" s="11"/>
      <c r="G7355" s="11"/>
      <c r="H7355" s="11"/>
      <c r="I7355" s="11"/>
      <c r="J7355" s="11"/>
      <c r="K7355" s="11"/>
      <c r="L7355" s="11"/>
      <c r="M7355" s="11"/>
      <c r="N7355" s="11"/>
      <c r="O7355" s="11"/>
      <c r="P7355" s="11"/>
      <c r="Q7355" s="11"/>
      <c r="R7355" s="11"/>
      <c r="S7355" s="11"/>
    </row>
    <row r="7356" spans="1:19" x14ac:dyDescent="0.25">
      <c r="A7356" s="11"/>
      <c r="B7356" s="11"/>
      <c r="C7356" s="11"/>
      <c r="D7356" s="11"/>
      <c r="E7356" s="11"/>
      <c r="F7356" s="11"/>
      <c r="G7356" s="11"/>
      <c r="H7356" s="11"/>
      <c r="I7356" s="11"/>
      <c r="J7356" s="11"/>
      <c r="K7356" s="11"/>
      <c r="L7356" s="11"/>
      <c r="M7356" s="11"/>
      <c r="N7356" s="11"/>
      <c r="O7356" s="11"/>
      <c r="P7356" s="11"/>
      <c r="Q7356" s="11"/>
      <c r="R7356" s="11"/>
      <c r="S7356" s="11"/>
    </row>
    <row r="7357" spans="1:19" x14ac:dyDescent="0.25">
      <c r="A7357" s="11"/>
      <c r="B7357" s="11"/>
      <c r="C7357" s="11"/>
      <c r="D7357" s="11"/>
      <c r="E7357" s="11"/>
      <c r="F7357" s="11"/>
      <c r="G7357" s="11"/>
      <c r="H7357" s="11"/>
      <c r="I7357" s="11"/>
      <c r="J7357" s="11"/>
      <c r="K7357" s="11"/>
      <c r="L7357" s="11"/>
      <c r="M7357" s="11"/>
      <c r="N7357" s="11"/>
      <c r="O7357" s="11"/>
      <c r="P7357" s="11"/>
      <c r="Q7357" s="11"/>
      <c r="R7357" s="11"/>
      <c r="S7357" s="11"/>
    </row>
    <row r="7358" spans="1:19" x14ac:dyDescent="0.25">
      <c r="A7358" s="11"/>
      <c r="B7358" s="11"/>
      <c r="C7358" s="11"/>
      <c r="D7358" s="11"/>
      <c r="E7358" s="11"/>
      <c r="F7358" s="11"/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  <c r="R7358" s="11"/>
      <c r="S7358" s="11"/>
    </row>
    <row r="7359" spans="1:19" x14ac:dyDescent="0.25">
      <c r="A7359" s="11"/>
      <c r="B7359" s="11"/>
      <c r="C7359" s="11"/>
      <c r="D7359" s="11"/>
      <c r="E7359" s="11"/>
      <c r="F7359" s="11"/>
      <c r="G7359" s="11"/>
      <c r="H7359" s="11"/>
      <c r="I7359" s="11"/>
      <c r="J7359" s="11"/>
      <c r="K7359" s="11"/>
      <c r="L7359" s="11"/>
      <c r="M7359" s="11"/>
      <c r="N7359" s="11"/>
      <c r="O7359" s="11"/>
      <c r="P7359" s="11"/>
      <c r="Q7359" s="11"/>
      <c r="R7359" s="11"/>
      <c r="S7359" s="11"/>
    </row>
    <row r="7360" spans="1:19" x14ac:dyDescent="0.25">
      <c r="A7360" s="11"/>
      <c r="B7360" s="11"/>
      <c r="C7360" s="11"/>
      <c r="D7360" s="11"/>
      <c r="E7360" s="11"/>
      <c r="F7360" s="11"/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  <c r="R7360" s="11"/>
      <c r="S7360" s="11"/>
    </row>
    <row r="7361" spans="1:19" x14ac:dyDescent="0.25">
      <c r="A7361" s="11"/>
      <c r="B7361" s="11"/>
      <c r="C7361" s="11"/>
      <c r="D7361" s="11"/>
      <c r="E7361" s="11"/>
      <c r="F7361" s="11"/>
      <c r="G7361" s="11"/>
      <c r="H7361" s="11"/>
      <c r="I7361" s="11"/>
      <c r="J7361" s="11"/>
      <c r="K7361" s="11"/>
      <c r="L7361" s="11"/>
      <c r="M7361" s="11"/>
      <c r="N7361" s="11"/>
      <c r="O7361" s="11"/>
      <c r="P7361" s="11"/>
      <c r="Q7361" s="11"/>
      <c r="R7361" s="11"/>
      <c r="S7361" s="11"/>
    </row>
    <row r="7362" spans="1:19" x14ac:dyDescent="0.25">
      <c r="A7362" s="11"/>
      <c r="B7362" s="11"/>
      <c r="C7362" s="11"/>
      <c r="D7362" s="11"/>
      <c r="E7362" s="11"/>
      <c r="F7362" s="11"/>
      <c r="G7362" s="11"/>
      <c r="H7362" s="11"/>
      <c r="I7362" s="11"/>
      <c r="J7362" s="11"/>
      <c r="K7362" s="11"/>
      <c r="L7362" s="11"/>
      <c r="M7362" s="11"/>
      <c r="N7362" s="11"/>
      <c r="O7362" s="11"/>
      <c r="P7362" s="11"/>
      <c r="Q7362" s="11"/>
      <c r="R7362" s="11"/>
      <c r="S7362" s="11"/>
    </row>
    <row r="7363" spans="1:19" x14ac:dyDescent="0.25">
      <c r="A7363" s="11"/>
      <c r="B7363" s="11"/>
      <c r="C7363" s="11"/>
      <c r="D7363" s="11"/>
      <c r="E7363" s="11"/>
      <c r="F7363" s="11"/>
      <c r="G7363" s="11"/>
      <c r="H7363" s="11"/>
      <c r="I7363" s="11"/>
      <c r="J7363" s="11"/>
      <c r="K7363" s="11"/>
      <c r="L7363" s="11"/>
      <c r="M7363" s="11"/>
      <c r="N7363" s="11"/>
      <c r="O7363" s="11"/>
      <c r="P7363" s="11"/>
      <c r="Q7363" s="11"/>
      <c r="R7363" s="11"/>
      <c r="S7363" s="11"/>
    </row>
    <row r="7364" spans="1:19" x14ac:dyDescent="0.25">
      <c r="A7364" s="11"/>
      <c r="B7364" s="11"/>
      <c r="C7364" s="11"/>
      <c r="D7364" s="11"/>
      <c r="E7364" s="11"/>
      <c r="F7364" s="11"/>
      <c r="G7364" s="11"/>
      <c r="H7364" s="11"/>
      <c r="I7364" s="11"/>
      <c r="J7364" s="11"/>
      <c r="K7364" s="11"/>
      <c r="L7364" s="11"/>
      <c r="M7364" s="11"/>
      <c r="N7364" s="11"/>
      <c r="O7364" s="11"/>
      <c r="P7364" s="11"/>
      <c r="Q7364" s="11"/>
      <c r="R7364" s="11"/>
      <c r="S7364" s="11"/>
    </row>
    <row r="7365" spans="1:19" x14ac:dyDescent="0.25">
      <c r="A7365" s="11"/>
      <c r="B7365" s="11"/>
      <c r="C7365" s="11"/>
      <c r="D7365" s="11"/>
      <c r="E7365" s="11"/>
      <c r="F7365" s="11"/>
      <c r="G7365" s="11"/>
      <c r="H7365" s="11"/>
      <c r="I7365" s="11"/>
      <c r="J7365" s="11"/>
      <c r="K7365" s="11"/>
      <c r="L7365" s="11"/>
      <c r="M7365" s="11"/>
      <c r="N7365" s="11"/>
      <c r="O7365" s="11"/>
      <c r="P7365" s="11"/>
      <c r="Q7365" s="11"/>
      <c r="R7365" s="11"/>
      <c r="S7365" s="11"/>
    </row>
    <row r="7366" spans="1:19" x14ac:dyDescent="0.25">
      <c r="A7366" s="11"/>
      <c r="B7366" s="11"/>
      <c r="C7366" s="11"/>
      <c r="D7366" s="11"/>
      <c r="E7366" s="11"/>
      <c r="F7366" s="11"/>
      <c r="G7366" s="11"/>
      <c r="H7366" s="11"/>
      <c r="I7366" s="11"/>
      <c r="J7366" s="11"/>
      <c r="K7366" s="11"/>
      <c r="L7366" s="11"/>
      <c r="M7366" s="11"/>
      <c r="N7366" s="11"/>
      <c r="O7366" s="11"/>
      <c r="P7366" s="11"/>
      <c r="Q7366" s="11"/>
      <c r="R7366" s="11"/>
      <c r="S7366" s="11"/>
    </row>
    <row r="7367" spans="1:19" x14ac:dyDescent="0.25">
      <c r="A7367" s="11"/>
      <c r="B7367" s="11"/>
      <c r="C7367" s="11"/>
      <c r="D7367" s="11"/>
      <c r="E7367" s="11"/>
      <c r="F7367" s="11"/>
      <c r="G7367" s="11"/>
      <c r="H7367" s="11"/>
      <c r="I7367" s="11"/>
      <c r="J7367" s="11"/>
      <c r="K7367" s="11"/>
      <c r="L7367" s="11"/>
      <c r="M7367" s="11"/>
      <c r="N7367" s="11"/>
      <c r="O7367" s="11"/>
      <c r="P7367" s="11"/>
      <c r="Q7367" s="11"/>
      <c r="R7367" s="11"/>
      <c r="S7367" s="11"/>
    </row>
    <row r="7368" spans="1:19" x14ac:dyDescent="0.25">
      <c r="A7368" s="11"/>
      <c r="B7368" s="11"/>
      <c r="C7368" s="11"/>
      <c r="D7368" s="11"/>
      <c r="E7368" s="11"/>
      <c r="F7368" s="11"/>
      <c r="G7368" s="11"/>
      <c r="H7368" s="11"/>
      <c r="I7368" s="11"/>
      <c r="J7368" s="11"/>
      <c r="K7368" s="11"/>
      <c r="L7368" s="11"/>
      <c r="M7368" s="11"/>
      <c r="N7368" s="11"/>
      <c r="O7368" s="11"/>
      <c r="P7368" s="11"/>
      <c r="Q7368" s="11"/>
      <c r="R7368" s="11"/>
      <c r="S7368" s="11"/>
    </row>
    <row r="7369" spans="1:19" x14ac:dyDescent="0.25">
      <c r="A7369" s="11"/>
      <c r="B7369" s="11"/>
      <c r="C7369" s="11"/>
      <c r="D7369" s="11"/>
      <c r="E7369" s="11"/>
      <c r="F7369" s="11"/>
      <c r="G7369" s="11"/>
      <c r="H7369" s="11"/>
      <c r="I7369" s="11"/>
      <c r="J7369" s="11"/>
      <c r="K7369" s="11"/>
      <c r="L7369" s="11"/>
      <c r="M7369" s="11"/>
      <c r="N7369" s="11"/>
      <c r="O7369" s="11"/>
      <c r="P7369" s="11"/>
      <c r="Q7369" s="11"/>
      <c r="R7369" s="11"/>
      <c r="S7369" s="11"/>
    </row>
    <row r="7370" spans="1:19" x14ac:dyDescent="0.25">
      <c r="A7370" s="11"/>
      <c r="B7370" s="11"/>
      <c r="C7370" s="11"/>
      <c r="D7370" s="11"/>
      <c r="E7370" s="11"/>
      <c r="F7370" s="11"/>
      <c r="G7370" s="11"/>
      <c r="H7370" s="11"/>
      <c r="I7370" s="11"/>
      <c r="J7370" s="11"/>
      <c r="K7370" s="11"/>
      <c r="L7370" s="11"/>
      <c r="M7370" s="11"/>
      <c r="N7370" s="11"/>
      <c r="O7370" s="11"/>
      <c r="P7370" s="11"/>
      <c r="Q7370" s="11"/>
      <c r="R7370" s="11"/>
      <c r="S7370" s="11"/>
    </row>
    <row r="7371" spans="1:19" x14ac:dyDescent="0.25">
      <c r="A7371" s="11"/>
      <c r="B7371" s="11"/>
      <c r="C7371" s="11"/>
      <c r="D7371" s="11"/>
      <c r="E7371" s="11"/>
      <c r="F7371" s="11"/>
      <c r="G7371" s="11"/>
      <c r="H7371" s="11"/>
      <c r="I7371" s="11"/>
      <c r="J7371" s="11"/>
      <c r="K7371" s="11"/>
      <c r="L7371" s="11"/>
      <c r="M7371" s="11"/>
      <c r="N7371" s="11"/>
      <c r="O7371" s="11"/>
      <c r="P7371" s="11"/>
      <c r="Q7371" s="11"/>
      <c r="R7371" s="11"/>
      <c r="S7371" s="11"/>
    </row>
    <row r="7372" spans="1:19" x14ac:dyDescent="0.25">
      <c r="A7372" s="11"/>
      <c r="B7372" s="11"/>
      <c r="C7372" s="11"/>
      <c r="D7372" s="11"/>
      <c r="E7372" s="11"/>
      <c r="F7372" s="11"/>
      <c r="G7372" s="11"/>
      <c r="H7372" s="11"/>
      <c r="I7372" s="11"/>
      <c r="J7372" s="11"/>
      <c r="K7372" s="11"/>
      <c r="L7372" s="11"/>
      <c r="M7372" s="11"/>
      <c r="N7372" s="11"/>
      <c r="O7372" s="11"/>
      <c r="P7372" s="11"/>
      <c r="Q7372" s="11"/>
      <c r="R7372" s="11"/>
      <c r="S7372" s="11"/>
    </row>
    <row r="7373" spans="1:19" x14ac:dyDescent="0.25">
      <c r="A7373" s="11"/>
      <c r="B7373" s="11"/>
      <c r="C7373" s="11"/>
      <c r="D7373" s="11"/>
      <c r="E7373" s="11"/>
      <c r="F7373" s="11"/>
      <c r="G7373" s="11"/>
      <c r="H7373" s="11"/>
      <c r="I7373" s="11"/>
      <c r="J7373" s="11"/>
      <c r="K7373" s="11"/>
      <c r="L7373" s="11"/>
      <c r="M7373" s="11"/>
      <c r="N7373" s="11"/>
      <c r="O7373" s="11"/>
      <c r="P7373" s="11"/>
      <c r="Q7373" s="11"/>
      <c r="R7373" s="11"/>
      <c r="S7373" s="11"/>
    </row>
    <row r="7374" spans="1:19" x14ac:dyDescent="0.25">
      <c r="A7374" s="11"/>
      <c r="B7374" s="11"/>
      <c r="C7374" s="11"/>
      <c r="D7374" s="11"/>
      <c r="E7374" s="11"/>
      <c r="F7374" s="11"/>
      <c r="G7374" s="11"/>
      <c r="H7374" s="11"/>
      <c r="I7374" s="11"/>
      <c r="J7374" s="11"/>
      <c r="K7374" s="11"/>
      <c r="L7374" s="11"/>
      <c r="M7374" s="11"/>
      <c r="N7374" s="11"/>
      <c r="O7374" s="11"/>
      <c r="P7374" s="11"/>
      <c r="Q7374" s="11"/>
      <c r="R7374" s="11"/>
      <c r="S7374" s="11"/>
    </row>
    <row r="7375" spans="1:19" x14ac:dyDescent="0.25">
      <c r="A7375" s="11"/>
      <c r="B7375" s="11"/>
      <c r="C7375" s="11"/>
      <c r="D7375" s="11"/>
      <c r="E7375" s="11"/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  <c r="R7375" s="11"/>
      <c r="S7375" s="11"/>
    </row>
    <row r="7376" spans="1:19" x14ac:dyDescent="0.25">
      <c r="A7376" s="11"/>
      <c r="B7376" s="11"/>
      <c r="C7376" s="11"/>
      <c r="D7376" s="11"/>
      <c r="E7376" s="11"/>
      <c r="F7376" s="11"/>
      <c r="G7376" s="11"/>
      <c r="H7376" s="11"/>
      <c r="I7376" s="11"/>
      <c r="J7376" s="11"/>
      <c r="K7376" s="11"/>
      <c r="L7376" s="11"/>
      <c r="M7376" s="11"/>
      <c r="N7376" s="11"/>
      <c r="O7376" s="11"/>
      <c r="P7376" s="11"/>
      <c r="Q7376" s="11"/>
      <c r="R7376" s="11"/>
      <c r="S7376" s="11"/>
    </row>
    <row r="7377" spans="1:19" x14ac:dyDescent="0.25">
      <c r="A7377" s="11"/>
      <c r="B7377" s="11"/>
      <c r="C7377" s="11"/>
      <c r="D7377" s="11"/>
      <c r="E7377" s="11"/>
      <c r="F7377" s="11"/>
      <c r="G7377" s="11"/>
      <c r="H7377" s="11"/>
      <c r="I7377" s="11"/>
      <c r="J7377" s="11"/>
      <c r="K7377" s="11"/>
      <c r="L7377" s="11"/>
      <c r="M7377" s="11"/>
      <c r="N7377" s="11"/>
      <c r="O7377" s="11"/>
      <c r="P7377" s="11"/>
      <c r="Q7377" s="11"/>
      <c r="R7377" s="11"/>
      <c r="S7377" s="11"/>
    </row>
    <row r="7378" spans="1:19" x14ac:dyDescent="0.25">
      <c r="A7378" s="11"/>
      <c r="B7378" s="11"/>
      <c r="C7378" s="11"/>
      <c r="D7378" s="11"/>
      <c r="E7378" s="11"/>
      <c r="F7378" s="11"/>
      <c r="G7378" s="11"/>
      <c r="H7378" s="11"/>
      <c r="I7378" s="11"/>
      <c r="J7378" s="11"/>
      <c r="K7378" s="11"/>
      <c r="L7378" s="11"/>
      <c r="M7378" s="11"/>
      <c r="N7378" s="11"/>
      <c r="O7378" s="11"/>
      <c r="P7378" s="11"/>
      <c r="Q7378" s="11"/>
      <c r="R7378" s="11"/>
      <c r="S7378" s="11"/>
    </row>
    <row r="7379" spans="1:19" x14ac:dyDescent="0.25">
      <c r="A7379" s="11"/>
      <c r="B7379" s="11"/>
      <c r="C7379" s="11"/>
      <c r="D7379" s="11"/>
      <c r="E7379" s="11"/>
      <c r="F7379" s="11"/>
      <c r="G7379" s="11"/>
      <c r="H7379" s="11"/>
      <c r="I7379" s="11"/>
      <c r="J7379" s="11"/>
      <c r="K7379" s="11"/>
      <c r="L7379" s="11"/>
      <c r="M7379" s="11"/>
      <c r="N7379" s="11"/>
      <c r="O7379" s="11"/>
      <c r="P7379" s="11"/>
      <c r="Q7379" s="11"/>
      <c r="R7379" s="11"/>
      <c r="S7379" s="11"/>
    </row>
    <row r="7380" spans="1:19" x14ac:dyDescent="0.25">
      <c r="A7380" s="11"/>
      <c r="B7380" s="11"/>
      <c r="C7380" s="11"/>
      <c r="D7380" s="11"/>
      <c r="E7380" s="11"/>
      <c r="F7380" s="11"/>
      <c r="G7380" s="11"/>
      <c r="H7380" s="11"/>
      <c r="I7380" s="11"/>
      <c r="J7380" s="11"/>
      <c r="K7380" s="11"/>
      <c r="L7380" s="11"/>
      <c r="M7380" s="11"/>
      <c r="N7380" s="11"/>
      <c r="O7380" s="11"/>
      <c r="P7380" s="11"/>
      <c r="Q7380" s="11"/>
      <c r="R7380" s="11"/>
      <c r="S7380" s="11"/>
    </row>
    <row r="7381" spans="1:19" x14ac:dyDescent="0.25">
      <c r="A7381" s="11"/>
      <c r="B7381" s="11"/>
      <c r="C7381" s="11"/>
      <c r="D7381" s="11"/>
      <c r="E7381" s="11"/>
      <c r="F7381" s="11"/>
      <c r="G7381" s="11"/>
      <c r="H7381" s="11"/>
      <c r="I7381" s="11"/>
      <c r="J7381" s="11"/>
      <c r="K7381" s="11"/>
      <c r="L7381" s="11"/>
      <c r="M7381" s="11"/>
      <c r="N7381" s="11"/>
      <c r="O7381" s="11"/>
      <c r="P7381" s="11"/>
      <c r="Q7381" s="11"/>
      <c r="R7381" s="11"/>
      <c r="S7381" s="11"/>
    </row>
    <row r="7382" spans="1:19" x14ac:dyDescent="0.25">
      <c r="A7382" s="11"/>
      <c r="B7382" s="11"/>
      <c r="C7382" s="11"/>
      <c r="D7382" s="11"/>
      <c r="E7382" s="11"/>
      <c r="F7382" s="11"/>
      <c r="G7382" s="11"/>
      <c r="H7382" s="11"/>
      <c r="I7382" s="11"/>
      <c r="J7382" s="11"/>
      <c r="K7382" s="11"/>
      <c r="L7382" s="11"/>
      <c r="M7382" s="11"/>
      <c r="N7382" s="11"/>
      <c r="O7382" s="11"/>
      <c r="P7382" s="11"/>
      <c r="Q7382" s="11"/>
      <c r="R7382" s="11"/>
      <c r="S7382" s="11"/>
    </row>
    <row r="7383" spans="1:19" x14ac:dyDescent="0.25">
      <c r="A7383" s="11"/>
      <c r="B7383" s="11"/>
      <c r="C7383" s="11"/>
      <c r="D7383" s="11"/>
      <c r="E7383" s="11"/>
      <c r="F7383" s="11"/>
      <c r="G7383" s="11"/>
      <c r="H7383" s="11"/>
      <c r="I7383" s="11"/>
      <c r="J7383" s="11"/>
      <c r="K7383" s="11"/>
      <c r="L7383" s="11"/>
      <c r="M7383" s="11"/>
      <c r="N7383" s="11"/>
      <c r="O7383" s="11"/>
      <c r="P7383" s="11"/>
      <c r="Q7383" s="11"/>
      <c r="R7383" s="11"/>
      <c r="S7383" s="11"/>
    </row>
    <row r="7384" spans="1:19" x14ac:dyDescent="0.25">
      <c r="A7384" s="11"/>
      <c r="B7384" s="11"/>
      <c r="C7384" s="11"/>
      <c r="D7384" s="11"/>
      <c r="E7384" s="11"/>
      <c r="F7384" s="11"/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  <c r="R7384" s="11"/>
      <c r="S7384" s="11"/>
    </row>
    <row r="7385" spans="1:19" x14ac:dyDescent="0.25">
      <c r="A7385" s="11"/>
      <c r="B7385" s="11"/>
      <c r="C7385" s="11"/>
      <c r="D7385" s="11"/>
      <c r="E7385" s="11"/>
      <c r="F7385" s="11"/>
      <c r="G7385" s="11"/>
      <c r="H7385" s="11"/>
      <c r="I7385" s="11"/>
      <c r="J7385" s="11"/>
      <c r="K7385" s="11"/>
      <c r="L7385" s="11"/>
      <c r="M7385" s="11"/>
      <c r="N7385" s="11"/>
      <c r="O7385" s="11"/>
      <c r="P7385" s="11"/>
      <c r="Q7385" s="11"/>
      <c r="R7385" s="11"/>
      <c r="S7385" s="11"/>
    </row>
    <row r="7386" spans="1:19" x14ac:dyDescent="0.25">
      <c r="A7386" s="11"/>
      <c r="B7386" s="11"/>
      <c r="C7386" s="11"/>
      <c r="D7386" s="11"/>
      <c r="E7386" s="11"/>
      <c r="F7386" s="11"/>
      <c r="G7386" s="11"/>
      <c r="H7386" s="11"/>
      <c r="I7386" s="11"/>
      <c r="J7386" s="11"/>
      <c r="K7386" s="11"/>
      <c r="L7386" s="11"/>
      <c r="M7386" s="11"/>
      <c r="N7386" s="11"/>
      <c r="O7386" s="11"/>
      <c r="P7386" s="11"/>
      <c r="Q7386" s="11"/>
      <c r="R7386" s="11"/>
      <c r="S7386" s="11"/>
    </row>
    <row r="7387" spans="1:19" x14ac:dyDescent="0.25">
      <c r="A7387" s="11"/>
      <c r="B7387" s="11"/>
      <c r="C7387" s="11"/>
      <c r="D7387" s="11"/>
      <c r="E7387" s="11"/>
      <c r="F7387" s="11"/>
      <c r="G7387" s="11"/>
      <c r="H7387" s="11"/>
      <c r="I7387" s="11"/>
      <c r="J7387" s="11"/>
      <c r="K7387" s="11"/>
      <c r="L7387" s="11"/>
      <c r="M7387" s="11"/>
      <c r="N7387" s="11"/>
      <c r="O7387" s="11"/>
      <c r="P7387" s="11"/>
      <c r="Q7387" s="11"/>
      <c r="R7387" s="11"/>
      <c r="S7387" s="11"/>
    </row>
    <row r="7388" spans="1:19" x14ac:dyDescent="0.25">
      <c r="A7388" s="11"/>
      <c r="B7388" s="11"/>
      <c r="C7388" s="11"/>
      <c r="D7388" s="11"/>
      <c r="E7388" s="11"/>
      <c r="F7388" s="11"/>
      <c r="G7388" s="11"/>
      <c r="H7388" s="11"/>
      <c r="I7388" s="11"/>
      <c r="J7388" s="11"/>
      <c r="K7388" s="11"/>
      <c r="L7388" s="11"/>
      <c r="M7388" s="11"/>
      <c r="N7388" s="11"/>
      <c r="O7388" s="11"/>
      <c r="P7388" s="11"/>
      <c r="Q7388" s="11"/>
      <c r="R7388" s="11"/>
      <c r="S7388" s="11"/>
    </row>
    <row r="7389" spans="1:19" x14ac:dyDescent="0.25">
      <c r="A7389" s="11"/>
      <c r="B7389" s="11"/>
      <c r="C7389" s="11"/>
      <c r="D7389" s="11"/>
      <c r="E7389" s="11"/>
      <c r="F7389" s="11"/>
      <c r="G7389" s="11"/>
      <c r="H7389" s="11"/>
      <c r="I7389" s="11"/>
      <c r="J7389" s="11"/>
      <c r="K7389" s="11"/>
      <c r="L7389" s="11"/>
      <c r="M7389" s="11"/>
      <c r="N7389" s="11"/>
      <c r="O7389" s="11"/>
      <c r="P7389" s="11"/>
      <c r="Q7389" s="11"/>
      <c r="R7389" s="11"/>
      <c r="S7389" s="11"/>
    </row>
    <row r="7390" spans="1:19" x14ac:dyDescent="0.25">
      <c r="A7390" s="11"/>
      <c r="B7390" s="11"/>
      <c r="C7390" s="11"/>
      <c r="D7390" s="11"/>
      <c r="E7390" s="11"/>
      <c r="F7390" s="11"/>
      <c r="G7390" s="11"/>
      <c r="H7390" s="11"/>
      <c r="I7390" s="11"/>
      <c r="J7390" s="11"/>
      <c r="K7390" s="11"/>
      <c r="L7390" s="11"/>
      <c r="M7390" s="11"/>
      <c r="N7390" s="11"/>
      <c r="O7390" s="11"/>
      <c r="P7390" s="11"/>
      <c r="Q7390" s="11"/>
      <c r="R7390" s="11"/>
      <c r="S7390" s="11"/>
    </row>
    <row r="7391" spans="1:19" x14ac:dyDescent="0.25">
      <c r="A7391" s="11"/>
      <c r="B7391" s="11"/>
      <c r="C7391" s="11"/>
      <c r="D7391" s="11"/>
      <c r="E7391" s="11"/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  <c r="Q7391" s="11"/>
      <c r="R7391" s="11"/>
      <c r="S7391" s="11"/>
    </row>
    <row r="7392" spans="1:19" x14ac:dyDescent="0.25">
      <c r="A7392" s="11"/>
      <c r="B7392" s="11"/>
      <c r="C7392" s="11"/>
      <c r="D7392" s="11"/>
      <c r="E7392" s="11"/>
      <c r="F7392" s="11"/>
      <c r="G7392" s="11"/>
      <c r="H7392" s="11"/>
      <c r="I7392" s="11"/>
      <c r="J7392" s="11"/>
      <c r="K7392" s="11"/>
      <c r="L7392" s="11"/>
      <c r="M7392" s="11"/>
      <c r="N7392" s="11"/>
      <c r="O7392" s="11"/>
      <c r="P7392" s="11"/>
      <c r="Q7392" s="11"/>
      <c r="R7392" s="11"/>
      <c r="S7392" s="11"/>
    </row>
    <row r="7393" spans="1:19" x14ac:dyDescent="0.25">
      <c r="A7393" s="11"/>
      <c r="B7393" s="11"/>
      <c r="C7393" s="11"/>
      <c r="D7393" s="11"/>
      <c r="E7393" s="11"/>
      <c r="F7393" s="11"/>
      <c r="G7393" s="11"/>
      <c r="H7393" s="11"/>
      <c r="I7393" s="11"/>
      <c r="J7393" s="11"/>
      <c r="K7393" s="11"/>
      <c r="L7393" s="11"/>
      <c r="M7393" s="11"/>
      <c r="N7393" s="11"/>
      <c r="O7393" s="11"/>
      <c r="P7393" s="11"/>
      <c r="Q7393" s="11"/>
      <c r="R7393" s="11"/>
      <c r="S7393" s="11"/>
    </row>
    <row r="7394" spans="1:19" x14ac:dyDescent="0.25">
      <c r="A7394" s="11"/>
      <c r="B7394" s="11"/>
      <c r="C7394" s="11"/>
      <c r="D7394" s="11"/>
      <c r="E7394" s="11"/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  <c r="R7394" s="11"/>
      <c r="S7394" s="11"/>
    </row>
    <row r="7395" spans="1:19" x14ac:dyDescent="0.25">
      <c r="A7395" s="11"/>
      <c r="B7395" s="11"/>
      <c r="C7395" s="11"/>
      <c r="D7395" s="11"/>
      <c r="E7395" s="11"/>
      <c r="F7395" s="11"/>
      <c r="G7395" s="11"/>
      <c r="H7395" s="11"/>
      <c r="I7395" s="11"/>
      <c r="J7395" s="11"/>
      <c r="K7395" s="11"/>
      <c r="L7395" s="11"/>
      <c r="M7395" s="11"/>
      <c r="N7395" s="11"/>
      <c r="O7395" s="11"/>
      <c r="P7395" s="11"/>
      <c r="Q7395" s="11"/>
      <c r="R7395" s="11"/>
      <c r="S7395" s="11"/>
    </row>
    <row r="7396" spans="1:19" x14ac:dyDescent="0.25">
      <c r="A7396" s="11"/>
      <c r="B7396" s="11"/>
      <c r="C7396" s="11"/>
      <c r="D7396" s="11"/>
      <c r="E7396" s="11"/>
      <c r="F7396" s="11"/>
      <c r="G7396" s="11"/>
      <c r="H7396" s="11"/>
      <c r="I7396" s="11"/>
      <c r="J7396" s="11"/>
      <c r="K7396" s="11"/>
      <c r="L7396" s="11"/>
      <c r="M7396" s="11"/>
      <c r="N7396" s="11"/>
      <c r="O7396" s="11"/>
      <c r="P7396" s="11"/>
      <c r="Q7396" s="11"/>
      <c r="R7396" s="11"/>
      <c r="S7396" s="11"/>
    </row>
    <row r="7397" spans="1:19" x14ac:dyDescent="0.25">
      <c r="A7397" s="11"/>
      <c r="B7397" s="11"/>
      <c r="C7397" s="11"/>
      <c r="D7397" s="11"/>
      <c r="E7397" s="11"/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  <c r="Q7397" s="11"/>
      <c r="R7397" s="11"/>
      <c r="S7397" s="11"/>
    </row>
    <row r="7398" spans="1:19" x14ac:dyDescent="0.25">
      <c r="A7398" s="11"/>
      <c r="B7398" s="11"/>
      <c r="C7398" s="11"/>
      <c r="D7398" s="11"/>
      <c r="E7398" s="11"/>
      <c r="F7398" s="11"/>
      <c r="G7398" s="11"/>
      <c r="H7398" s="11"/>
      <c r="I7398" s="11"/>
      <c r="J7398" s="11"/>
      <c r="K7398" s="11"/>
      <c r="L7398" s="11"/>
      <c r="M7398" s="11"/>
      <c r="N7398" s="11"/>
      <c r="O7398" s="11"/>
      <c r="P7398" s="11"/>
      <c r="Q7398" s="11"/>
      <c r="R7398" s="11"/>
      <c r="S7398" s="11"/>
    </row>
    <row r="7399" spans="1:19" x14ac:dyDescent="0.25">
      <c r="A7399" s="11"/>
      <c r="B7399" s="11"/>
      <c r="C7399" s="11"/>
      <c r="D7399" s="11"/>
      <c r="E7399" s="11"/>
      <c r="F7399" s="11"/>
      <c r="G7399" s="11"/>
      <c r="H7399" s="11"/>
      <c r="I7399" s="11"/>
      <c r="J7399" s="11"/>
      <c r="K7399" s="11"/>
      <c r="L7399" s="11"/>
      <c r="M7399" s="11"/>
      <c r="N7399" s="11"/>
      <c r="O7399" s="11"/>
      <c r="P7399" s="11"/>
      <c r="Q7399" s="11"/>
      <c r="R7399" s="11"/>
      <c r="S7399" s="11"/>
    </row>
    <row r="7400" spans="1:19" x14ac:dyDescent="0.25">
      <c r="A7400" s="11"/>
      <c r="B7400" s="11"/>
      <c r="C7400" s="11"/>
      <c r="D7400" s="11"/>
      <c r="E7400" s="11"/>
      <c r="F7400" s="11"/>
      <c r="G7400" s="11"/>
      <c r="H7400" s="11"/>
      <c r="I7400" s="11"/>
      <c r="J7400" s="11"/>
      <c r="K7400" s="11"/>
      <c r="L7400" s="11"/>
      <c r="M7400" s="11"/>
      <c r="N7400" s="11"/>
      <c r="O7400" s="11"/>
      <c r="P7400" s="11"/>
      <c r="Q7400" s="11"/>
      <c r="R7400" s="11"/>
      <c r="S7400" s="11"/>
    </row>
    <row r="7401" spans="1:19" x14ac:dyDescent="0.25">
      <c r="A7401" s="11"/>
      <c r="B7401" s="11"/>
      <c r="C7401" s="11"/>
      <c r="D7401" s="11"/>
      <c r="E7401" s="11"/>
      <c r="F7401" s="11"/>
      <c r="G7401" s="11"/>
      <c r="H7401" s="11"/>
      <c r="I7401" s="11"/>
      <c r="J7401" s="11"/>
      <c r="K7401" s="11"/>
      <c r="L7401" s="11"/>
      <c r="M7401" s="11"/>
      <c r="N7401" s="11"/>
      <c r="O7401" s="11"/>
      <c r="P7401" s="11"/>
      <c r="Q7401" s="11"/>
      <c r="R7401" s="11"/>
      <c r="S7401" s="11"/>
    </row>
    <row r="7402" spans="1:19" x14ac:dyDescent="0.25">
      <c r="A7402" s="11"/>
      <c r="B7402" s="11"/>
      <c r="C7402" s="11"/>
      <c r="D7402" s="11"/>
      <c r="E7402" s="11"/>
      <c r="F7402" s="11"/>
      <c r="G7402" s="11"/>
      <c r="H7402" s="11"/>
      <c r="I7402" s="11"/>
      <c r="J7402" s="11"/>
      <c r="K7402" s="11"/>
      <c r="L7402" s="11"/>
      <c r="M7402" s="11"/>
      <c r="N7402" s="11"/>
      <c r="O7402" s="11"/>
      <c r="P7402" s="11"/>
      <c r="Q7402" s="11"/>
      <c r="R7402" s="11"/>
      <c r="S7402" s="11"/>
    </row>
    <row r="7403" spans="1:19" x14ac:dyDescent="0.25">
      <c r="A7403" s="11"/>
      <c r="B7403" s="11"/>
      <c r="C7403" s="11"/>
      <c r="D7403" s="11"/>
      <c r="E7403" s="11"/>
      <c r="F7403" s="11"/>
      <c r="G7403" s="11"/>
      <c r="H7403" s="11"/>
      <c r="I7403" s="11"/>
      <c r="J7403" s="11"/>
      <c r="K7403" s="11"/>
      <c r="L7403" s="11"/>
      <c r="M7403" s="11"/>
      <c r="N7403" s="11"/>
      <c r="O7403" s="11"/>
      <c r="P7403" s="11"/>
      <c r="Q7403" s="11"/>
      <c r="R7403" s="11"/>
      <c r="S7403" s="11"/>
    </row>
    <row r="7404" spans="1:19" x14ac:dyDescent="0.25">
      <c r="A7404" s="11"/>
      <c r="B7404" s="11"/>
      <c r="C7404" s="11"/>
      <c r="D7404" s="11"/>
      <c r="E7404" s="11"/>
      <c r="F7404" s="11"/>
      <c r="G7404" s="11"/>
      <c r="H7404" s="11"/>
      <c r="I7404" s="11"/>
      <c r="J7404" s="11"/>
      <c r="K7404" s="11"/>
      <c r="L7404" s="11"/>
      <c r="M7404" s="11"/>
      <c r="N7404" s="11"/>
      <c r="O7404" s="11"/>
      <c r="P7404" s="11"/>
      <c r="Q7404" s="11"/>
      <c r="R7404" s="11"/>
      <c r="S7404" s="11"/>
    </row>
    <row r="7405" spans="1:19" x14ac:dyDescent="0.25">
      <c r="A7405" s="11"/>
      <c r="B7405" s="11"/>
      <c r="C7405" s="11"/>
      <c r="D7405" s="11"/>
      <c r="E7405" s="11"/>
      <c r="F7405" s="11"/>
      <c r="G7405" s="11"/>
      <c r="H7405" s="11"/>
      <c r="I7405" s="11"/>
      <c r="J7405" s="11"/>
      <c r="K7405" s="11"/>
      <c r="L7405" s="11"/>
      <c r="M7405" s="11"/>
      <c r="N7405" s="11"/>
      <c r="O7405" s="11"/>
      <c r="P7405" s="11"/>
      <c r="Q7405" s="11"/>
      <c r="R7405" s="11"/>
      <c r="S7405" s="11"/>
    </row>
    <row r="7406" spans="1:19" x14ac:dyDescent="0.25">
      <c r="A7406" s="11"/>
      <c r="B7406" s="11"/>
      <c r="C7406" s="11"/>
      <c r="D7406" s="11"/>
      <c r="E7406" s="11"/>
      <c r="F7406" s="11"/>
      <c r="G7406" s="11"/>
      <c r="H7406" s="11"/>
      <c r="I7406" s="11"/>
      <c r="J7406" s="11"/>
      <c r="K7406" s="11"/>
      <c r="L7406" s="11"/>
      <c r="M7406" s="11"/>
      <c r="N7406" s="11"/>
      <c r="O7406" s="11"/>
      <c r="P7406" s="11"/>
      <c r="Q7406" s="11"/>
      <c r="R7406" s="11"/>
      <c r="S7406" s="11"/>
    </row>
    <row r="7407" spans="1:19" x14ac:dyDescent="0.25">
      <c r="A7407" s="11"/>
      <c r="B7407" s="11"/>
      <c r="C7407" s="11"/>
      <c r="D7407" s="11"/>
      <c r="E7407" s="11"/>
      <c r="F7407" s="11"/>
      <c r="G7407" s="11"/>
      <c r="H7407" s="11"/>
      <c r="I7407" s="11"/>
      <c r="J7407" s="11"/>
      <c r="K7407" s="11"/>
      <c r="L7407" s="11"/>
      <c r="M7407" s="11"/>
      <c r="N7407" s="11"/>
      <c r="O7407" s="11"/>
      <c r="P7407" s="11"/>
      <c r="Q7407" s="11"/>
      <c r="R7407" s="11"/>
      <c r="S7407" s="11"/>
    </row>
    <row r="7408" spans="1:19" x14ac:dyDescent="0.25">
      <c r="A7408" s="11"/>
      <c r="B7408" s="11"/>
      <c r="C7408" s="11"/>
      <c r="D7408" s="11"/>
      <c r="E7408" s="11"/>
      <c r="F7408" s="11"/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  <c r="R7408" s="11"/>
      <c r="S7408" s="11"/>
    </row>
    <row r="7409" spans="1:19" x14ac:dyDescent="0.25">
      <c r="A7409" s="11"/>
      <c r="B7409" s="11"/>
      <c r="C7409" s="11"/>
      <c r="D7409" s="11"/>
      <c r="E7409" s="11"/>
      <c r="F7409" s="11"/>
      <c r="G7409" s="11"/>
      <c r="H7409" s="11"/>
      <c r="I7409" s="11"/>
      <c r="J7409" s="11"/>
      <c r="K7409" s="11"/>
      <c r="L7409" s="11"/>
      <c r="M7409" s="11"/>
      <c r="N7409" s="11"/>
      <c r="O7409" s="11"/>
      <c r="P7409" s="11"/>
      <c r="Q7409" s="11"/>
      <c r="R7409" s="11"/>
      <c r="S7409" s="11"/>
    </row>
    <row r="7410" spans="1:19" x14ac:dyDescent="0.25">
      <c r="A7410" s="11"/>
      <c r="B7410" s="11"/>
      <c r="C7410" s="11"/>
      <c r="D7410" s="11"/>
      <c r="E7410" s="11"/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  <c r="R7410" s="11"/>
      <c r="S7410" s="11"/>
    </row>
    <row r="7411" spans="1:19" x14ac:dyDescent="0.25">
      <c r="A7411" s="11"/>
      <c r="B7411" s="11"/>
      <c r="C7411" s="11"/>
      <c r="D7411" s="11"/>
      <c r="E7411" s="11"/>
      <c r="F7411" s="11"/>
      <c r="G7411" s="11"/>
      <c r="H7411" s="11"/>
      <c r="I7411" s="11"/>
      <c r="J7411" s="11"/>
      <c r="K7411" s="11"/>
      <c r="L7411" s="11"/>
      <c r="M7411" s="11"/>
      <c r="N7411" s="11"/>
      <c r="O7411" s="11"/>
      <c r="P7411" s="11"/>
      <c r="Q7411" s="11"/>
      <c r="R7411" s="11"/>
      <c r="S7411" s="11"/>
    </row>
    <row r="7412" spans="1:19" x14ac:dyDescent="0.25">
      <c r="A7412" s="11"/>
      <c r="B7412" s="11"/>
      <c r="C7412" s="11"/>
      <c r="D7412" s="11"/>
      <c r="E7412" s="11"/>
      <c r="F7412" s="11"/>
      <c r="G7412" s="11"/>
      <c r="H7412" s="11"/>
      <c r="I7412" s="11"/>
      <c r="J7412" s="11"/>
      <c r="K7412" s="11"/>
      <c r="L7412" s="11"/>
      <c r="M7412" s="11"/>
      <c r="N7412" s="11"/>
      <c r="O7412" s="11"/>
      <c r="P7412" s="11"/>
      <c r="Q7412" s="11"/>
      <c r="R7412" s="11"/>
      <c r="S7412" s="11"/>
    </row>
    <row r="7413" spans="1:19" x14ac:dyDescent="0.25">
      <c r="A7413" s="11"/>
      <c r="B7413" s="11"/>
      <c r="C7413" s="11"/>
      <c r="D7413" s="11"/>
      <c r="E7413" s="11"/>
      <c r="F7413" s="11"/>
      <c r="G7413" s="11"/>
      <c r="H7413" s="11"/>
      <c r="I7413" s="11"/>
      <c r="J7413" s="11"/>
      <c r="K7413" s="11"/>
      <c r="L7413" s="11"/>
      <c r="M7413" s="11"/>
      <c r="N7413" s="11"/>
      <c r="O7413" s="11"/>
      <c r="P7413" s="11"/>
      <c r="Q7413" s="11"/>
      <c r="R7413" s="11"/>
      <c r="S7413" s="11"/>
    </row>
    <row r="7414" spans="1:19" x14ac:dyDescent="0.25">
      <c r="A7414" s="11"/>
      <c r="B7414" s="11"/>
      <c r="C7414" s="11"/>
      <c r="D7414" s="11"/>
      <c r="E7414" s="11"/>
      <c r="F7414" s="11"/>
      <c r="G7414" s="11"/>
      <c r="H7414" s="11"/>
      <c r="I7414" s="11"/>
      <c r="J7414" s="11"/>
      <c r="K7414" s="11"/>
      <c r="L7414" s="11"/>
      <c r="M7414" s="11"/>
      <c r="N7414" s="11"/>
      <c r="O7414" s="11"/>
      <c r="P7414" s="11"/>
      <c r="Q7414" s="11"/>
      <c r="R7414" s="11"/>
      <c r="S7414" s="11"/>
    </row>
    <row r="7415" spans="1:19" x14ac:dyDescent="0.25">
      <c r="A7415" s="11"/>
      <c r="B7415" s="11"/>
      <c r="C7415" s="11"/>
      <c r="D7415" s="11"/>
      <c r="E7415" s="11"/>
      <c r="F7415" s="11"/>
      <c r="G7415" s="11"/>
      <c r="H7415" s="11"/>
      <c r="I7415" s="11"/>
      <c r="J7415" s="11"/>
      <c r="K7415" s="11"/>
      <c r="L7415" s="11"/>
      <c r="M7415" s="11"/>
      <c r="N7415" s="11"/>
      <c r="O7415" s="11"/>
      <c r="P7415" s="11"/>
      <c r="Q7415" s="11"/>
      <c r="R7415" s="11"/>
      <c r="S7415" s="11"/>
    </row>
    <row r="7416" spans="1:19" x14ac:dyDescent="0.25">
      <c r="A7416" s="11"/>
      <c r="B7416" s="11"/>
      <c r="C7416" s="11"/>
      <c r="D7416" s="11"/>
      <c r="E7416" s="11"/>
      <c r="F7416" s="11"/>
      <c r="G7416" s="11"/>
      <c r="H7416" s="11"/>
      <c r="I7416" s="11"/>
      <c r="J7416" s="11"/>
      <c r="K7416" s="11"/>
      <c r="L7416" s="11"/>
      <c r="M7416" s="11"/>
      <c r="N7416" s="11"/>
      <c r="O7416" s="11"/>
      <c r="P7416" s="11"/>
      <c r="Q7416" s="11"/>
      <c r="R7416" s="11"/>
      <c r="S7416" s="11"/>
    </row>
    <row r="7417" spans="1:19" x14ac:dyDescent="0.25">
      <c r="A7417" s="11"/>
      <c r="B7417" s="11"/>
      <c r="C7417" s="11"/>
      <c r="D7417" s="11"/>
      <c r="E7417" s="11"/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  <c r="Q7417" s="11"/>
      <c r="R7417" s="11"/>
      <c r="S7417" s="11"/>
    </row>
    <row r="7418" spans="1:19" x14ac:dyDescent="0.25">
      <c r="A7418" s="11"/>
      <c r="B7418" s="11"/>
      <c r="C7418" s="11"/>
      <c r="D7418" s="11"/>
      <c r="E7418" s="11"/>
      <c r="F7418" s="11"/>
      <c r="G7418" s="11"/>
      <c r="H7418" s="11"/>
      <c r="I7418" s="11"/>
      <c r="J7418" s="11"/>
      <c r="K7418" s="11"/>
      <c r="L7418" s="11"/>
      <c r="M7418" s="11"/>
      <c r="N7418" s="11"/>
      <c r="O7418" s="11"/>
      <c r="P7418" s="11"/>
      <c r="Q7418" s="11"/>
      <c r="R7418" s="11"/>
      <c r="S7418" s="11"/>
    </row>
    <row r="7419" spans="1:19" x14ac:dyDescent="0.25">
      <c r="A7419" s="11"/>
      <c r="B7419" s="11"/>
      <c r="C7419" s="11"/>
      <c r="D7419" s="11"/>
      <c r="E7419" s="11"/>
      <c r="F7419" s="11"/>
      <c r="G7419" s="11"/>
      <c r="H7419" s="11"/>
      <c r="I7419" s="11"/>
      <c r="J7419" s="11"/>
      <c r="K7419" s="11"/>
      <c r="L7419" s="11"/>
      <c r="M7419" s="11"/>
      <c r="N7419" s="11"/>
      <c r="O7419" s="11"/>
      <c r="P7419" s="11"/>
      <c r="Q7419" s="11"/>
      <c r="R7419" s="11"/>
      <c r="S7419" s="11"/>
    </row>
    <row r="7420" spans="1:19" x14ac:dyDescent="0.25">
      <c r="A7420" s="11"/>
      <c r="B7420" s="11"/>
      <c r="C7420" s="11"/>
      <c r="D7420" s="11"/>
      <c r="E7420" s="11"/>
      <c r="F7420" s="11"/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  <c r="R7420" s="11"/>
      <c r="S7420" s="11"/>
    </row>
    <row r="7421" spans="1:19" x14ac:dyDescent="0.25">
      <c r="A7421" s="11"/>
      <c r="B7421" s="11"/>
      <c r="C7421" s="11"/>
      <c r="D7421" s="11"/>
      <c r="E7421" s="11"/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  <c r="R7421" s="11"/>
      <c r="S7421" s="11"/>
    </row>
    <row r="7422" spans="1:19" x14ac:dyDescent="0.25">
      <c r="A7422" s="11"/>
      <c r="B7422" s="11"/>
      <c r="C7422" s="11"/>
      <c r="D7422" s="11"/>
      <c r="E7422" s="11"/>
      <c r="F7422" s="11"/>
      <c r="G7422" s="11"/>
      <c r="H7422" s="11"/>
      <c r="I7422" s="11"/>
      <c r="J7422" s="11"/>
      <c r="K7422" s="11"/>
      <c r="L7422" s="11"/>
      <c r="M7422" s="11"/>
      <c r="N7422" s="11"/>
      <c r="O7422" s="11"/>
      <c r="P7422" s="11"/>
      <c r="Q7422" s="11"/>
      <c r="R7422" s="11"/>
      <c r="S7422" s="11"/>
    </row>
    <row r="7423" spans="1:19" x14ac:dyDescent="0.25">
      <c r="A7423" s="11"/>
      <c r="B7423" s="11"/>
      <c r="C7423" s="11"/>
      <c r="D7423" s="11"/>
      <c r="E7423" s="11"/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  <c r="R7423" s="11"/>
      <c r="S7423" s="11"/>
    </row>
    <row r="7424" spans="1:19" x14ac:dyDescent="0.25">
      <c r="A7424" s="11"/>
      <c r="B7424" s="11"/>
      <c r="C7424" s="11"/>
      <c r="D7424" s="11"/>
      <c r="E7424" s="11"/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  <c r="R7424" s="11"/>
      <c r="S7424" s="11"/>
    </row>
    <row r="7425" spans="1:19" x14ac:dyDescent="0.25">
      <c r="A7425" s="11"/>
      <c r="B7425" s="11"/>
      <c r="C7425" s="11"/>
      <c r="D7425" s="11"/>
      <c r="E7425" s="11"/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  <c r="R7425" s="11"/>
      <c r="S7425" s="11"/>
    </row>
    <row r="7426" spans="1:19" x14ac:dyDescent="0.25">
      <c r="A7426" s="11"/>
      <c r="B7426" s="11"/>
      <c r="C7426" s="11"/>
      <c r="D7426" s="11"/>
      <c r="E7426" s="11"/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  <c r="R7426" s="11"/>
      <c r="S7426" s="11"/>
    </row>
    <row r="7427" spans="1:19" x14ac:dyDescent="0.25">
      <c r="A7427" s="11"/>
      <c r="B7427" s="11"/>
      <c r="C7427" s="11"/>
      <c r="D7427" s="11"/>
      <c r="E7427" s="11"/>
      <c r="F7427" s="11"/>
      <c r="G7427" s="11"/>
      <c r="H7427" s="11"/>
      <c r="I7427" s="11"/>
      <c r="J7427" s="11"/>
      <c r="K7427" s="11"/>
      <c r="L7427" s="11"/>
      <c r="M7427" s="11"/>
      <c r="N7427" s="11"/>
      <c r="O7427" s="11"/>
      <c r="P7427" s="11"/>
      <c r="Q7427" s="11"/>
      <c r="R7427" s="11"/>
      <c r="S7427" s="11"/>
    </row>
    <row r="7428" spans="1:19" x14ac:dyDescent="0.25">
      <c r="A7428" s="11"/>
      <c r="B7428" s="11"/>
      <c r="C7428" s="11"/>
      <c r="D7428" s="11"/>
      <c r="E7428" s="11"/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  <c r="R7428" s="11"/>
      <c r="S7428" s="11"/>
    </row>
    <row r="7429" spans="1:19" x14ac:dyDescent="0.25">
      <c r="A7429" s="11"/>
      <c r="B7429" s="11"/>
      <c r="C7429" s="11"/>
      <c r="D7429" s="11"/>
      <c r="E7429" s="11"/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Q7429" s="11"/>
      <c r="R7429" s="11"/>
      <c r="S7429" s="11"/>
    </row>
    <row r="7430" spans="1:19" x14ac:dyDescent="0.25">
      <c r="A7430" s="11"/>
      <c r="B7430" s="11"/>
      <c r="C7430" s="11"/>
      <c r="D7430" s="11"/>
      <c r="E7430" s="11"/>
      <c r="F7430" s="11"/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  <c r="R7430" s="11"/>
      <c r="S7430" s="11"/>
    </row>
    <row r="7431" spans="1:19" x14ac:dyDescent="0.25">
      <c r="A7431" s="11"/>
      <c r="B7431" s="11"/>
      <c r="C7431" s="11"/>
      <c r="D7431" s="11"/>
      <c r="E7431" s="11"/>
      <c r="F7431" s="11"/>
      <c r="G7431" s="11"/>
      <c r="H7431" s="11"/>
      <c r="I7431" s="11"/>
      <c r="J7431" s="11"/>
      <c r="K7431" s="11"/>
      <c r="L7431" s="11"/>
      <c r="M7431" s="11"/>
      <c r="N7431" s="11"/>
      <c r="O7431" s="11"/>
      <c r="P7431" s="11"/>
      <c r="Q7431" s="11"/>
      <c r="R7431" s="11"/>
      <c r="S7431" s="11"/>
    </row>
    <row r="7432" spans="1:19" x14ac:dyDescent="0.25">
      <c r="A7432" s="11"/>
      <c r="B7432" s="11"/>
      <c r="C7432" s="11"/>
      <c r="D7432" s="11"/>
      <c r="E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1"/>
      <c r="S7432" s="11"/>
    </row>
    <row r="7433" spans="1:19" x14ac:dyDescent="0.25">
      <c r="A7433" s="11"/>
      <c r="B7433" s="11"/>
      <c r="C7433" s="11"/>
      <c r="D7433" s="11"/>
      <c r="E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1"/>
      <c r="S7433" s="11"/>
    </row>
    <row r="7434" spans="1:19" x14ac:dyDescent="0.25">
      <c r="A7434" s="11"/>
      <c r="B7434" s="11"/>
      <c r="C7434" s="11"/>
      <c r="D7434" s="11"/>
      <c r="E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1"/>
      <c r="S7434" s="11"/>
    </row>
    <row r="7435" spans="1:19" x14ac:dyDescent="0.25">
      <c r="A7435" s="11"/>
      <c r="B7435" s="11"/>
      <c r="C7435" s="11"/>
      <c r="D7435" s="11"/>
      <c r="E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1"/>
      <c r="S7435" s="11"/>
    </row>
    <row r="7436" spans="1:19" x14ac:dyDescent="0.25">
      <c r="A7436" s="11"/>
      <c r="B7436" s="11"/>
      <c r="C7436" s="11"/>
      <c r="D7436" s="11"/>
      <c r="E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1"/>
      <c r="S7436" s="11"/>
    </row>
    <row r="7437" spans="1:19" x14ac:dyDescent="0.25">
      <c r="A7437" s="11"/>
      <c r="B7437" s="11"/>
      <c r="C7437" s="11"/>
      <c r="D7437" s="11"/>
      <c r="E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1"/>
      <c r="S7437" s="11"/>
    </row>
    <row r="7438" spans="1:19" x14ac:dyDescent="0.25">
      <c r="A7438" s="11"/>
      <c r="B7438" s="11"/>
      <c r="C7438" s="11"/>
      <c r="D7438" s="11"/>
      <c r="E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1"/>
      <c r="S7438" s="11"/>
    </row>
    <row r="7439" spans="1:19" x14ac:dyDescent="0.25">
      <c r="A7439" s="11"/>
      <c r="B7439" s="11"/>
      <c r="C7439" s="11"/>
      <c r="D7439" s="11"/>
      <c r="E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1"/>
      <c r="S7439" s="11"/>
    </row>
    <row r="7440" spans="1:19" x14ac:dyDescent="0.25">
      <c r="A7440" s="11"/>
      <c r="B7440" s="11"/>
      <c r="C7440" s="11"/>
      <c r="D7440" s="11"/>
      <c r="E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1"/>
      <c r="S7440" s="11"/>
    </row>
    <row r="7441" spans="1:19" x14ac:dyDescent="0.25">
      <c r="A7441" s="11"/>
      <c r="B7441" s="11"/>
      <c r="C7441" s="11"/>
      <c r="D7441" s="11"/>
      <c r="E7441" s="11"/>
      <c r="F7441" s="11"/>
      <c r="G7441" s="11"/>
      <c r="H7441" s="11"/>
      <c r="I7441" s="11"/>
      <c r="J7441" s="11"/>
      <c r="K7441" s="11"/>
      <c r="L7441" s="11"/>
      <c r="M7441" s="11"/>
      <c r="N7441" s="11"/>
      <c r="O7441" s="11"/>
      <c r="P7441" s="11"/>
      <c r="Q7441" s="11"/>
      <c r="R7441" s="11"/>
      <c r="S7441" s="11"/>
    </row>
    <row r="7442" spans="1:19" x14ac:dyDescent="0.25">
      <c r="A7442" s="11"/>
      <c r="B7442" s="11"/>
      <c r="C7442" s="11"/>
      <c r="D7442" s="11"/>
      <c r="E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1"/>
      <c r="S7442" s="11"/>
    </row>
    <row r="7443" spans="1:19" x14ac:dyDescent="0.25">
      <c r="A7443" s="11"/>
      <c r="B7443" s="11"/>
      <c r="C7443" s="11"/>
      <c r="D7443" s="11"/>
      <c r="E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1"/>
      <c r="S7443" s="11"/>
    </row>
    <row r="7444" spans="1:19" x14ac:dyDescent="0.25">
      <c r="A7444" s="11"/>
      <c r="B7444" s="11"/>
      <c r="C7444" s="11"/>
      <c r="D7444" s="11"/>
      <c r="E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1"/>
      <c r="S7444" s="11"/>
    </row>
    <row r="7445" spans="1:19" x14ac:dyDescent="0.25">
      <c r="A7445" s="11"/>
      <c r="B7445" s="11"/>
      <c r="C7445" s="11"/>
      <c r="D7445" s="11"/>
      <c r="E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1"/>
      <c r="S7445" s="11"/>
    </row>
    <row r="7446" spans="1:19" x14ac:dyDescent="0.25">
      <c r="A7446" s="11"/>
      <c r="B7446" s="11"/>
      <c r="C7446" s="11"/>
      <c r="D7446" s="11"/>
      <c r="E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1"/>
      <c r="S7446" s="11"/>
    </row>
    <row r="7447" spans="1:19" x14ac:dyDescent="0.25">
      <c r="A7447" s="11"/>
      <c r="B7447" s="11"/>
      <c r="C7447" s="11"/>
      <c r="D7447" s="11"/>
      <c r="E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1"/>
      <c r="S7447" s="11"/>
    </row>
    <row r="7448" spans="1:19" x14ac:dyDescent="0.25">
      <c r="A7448" s="11"/>
      <c r="B7448" s="11"/>
      <c r="C7448" s="11"/>
      <c r="D7448" s="11"/>
      <c r="E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1"/>
      <c r="S7448" s="11"/>
    </row>
    <row r="7449" spans="1:19" x14ac:dyDescent="0.25">
      <c r="A7449" s="11"/>
      <c r="B7449" s="11"/>
      <c r="C7449" s="11"/>
      <c r="D7449" s="11"/>
      <c r="E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1"/>
      <c r="S7449" s="11"/>
    </row>
    <row r="7450" spans="1:19" x14ac:dyDescent="0.25">
      <c r="A7450" s="11"/>
      <c r="B7450" s="11"/>
      <c r="C7450" s="11"/>
      <c r="D7450" s="11"/>
      <c r="E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1"/>
      <c r="S7450" s="11"/>
    </row>
    <row r="7451" spans="1:19" x14ac:dyDescent="0.25">
      <c r="A7451" s="11"/>
      <c r="B7451" s="11"/>
      <c r="C7451" s="11"/>
      <c r="D7451" s="11"/>
      <c r="E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1"/>
      <c r="S7451" s="11"/>
    </row>
    <row r="7452" spans="1:19" x14ac:dyDescent="0.25">
      <c r="A7452" s="11"/>
      <c r="B7452" s="11"/>
      <c r="C7452" s="11"/>
      <c r="D7452" s="11"/>
      <c r="E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1"/>
      <c r="S7452" s="11"/>
    </row>
    <row r="7453" spans="1:19" x14ac:dyDescent="0.25">
      <c r="A7453" s="11"/>
      <c r="B7453" s="11"/>
      <c r="C7453" s="11"/>
      <c r="D7453" s="11"/>
      <c r="E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1"/>
      <c r="S7453" s="11"/>
    </row>
    <row r="7454" spans="1:19" x14ac:dyDescent="0.25">
      <c r="A7454" s="11"/>
      <c r="B7454" s="11"/>
      <c r="C7454" s="11"/>
      <c r="D7454" s="11"/>
      <c r="E7454" s="11"/>
      <c r="F7454" s="11"/>
      <c r="G7454" s="11"/>
      <c r="H7454" s="11"/>
      <c r="I7454" s="11"/>
      <c r="J7454" s="11"/>
      <c r="K7454" s="11"/>
      <c r="L7454" s="11"/>
      <c r="M7454" s="11"/>
      <c r="N7454" s="11"/>
      <c r="O7454" s="11"/>
      <c r="P7454" s="11"/>
      <c r="Q7454" s="11"/>
      <c r="R7454" s="11"/>
      <c r="S7454" s="11"/>
    </row>
    <row r="7455" spans="1:19" x14ac:dyDescent="0.25">
      <c r="A7455" s="11"/>
      <c r="B7455" s="11"/>
      <c r="C7455" s="11"/>
      <c r="D7455" s="11"/>
      <c r="E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</row>
    <row r="7456" spans="1:19" x14ac:dyDescent="0.25">
      <c r="A7456" s="11"/>
      <c r="B7456" s="11"/>
      <c r="C7456" s="11"/>
      <c r="D7456" s="11"/>
      <c r="E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1"/>
      <c r="S7456" s="11"/>
    </row>
    <row r="7457" spans="1:19" x14ac:dyDescent="0.25">
      <c r="A7457" s="11"/>
      <c r="B7457" s="11"/>
      <c r="C7457" s="11"/>
      <c r="D7457" s="11"/>
      <c r="E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1"/>
      <c r="S7457" s="11"/>
    </row>
    <row r="7458" spans="1:19" x14ac:dyDescent="0.25">
      <c r="A7458" s="11"/>
      <c r="B7458" s="11"/>
      <c r="C7458" s="11"/>
      <c r="D7458" s="11"/>
      <c r="E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1"/>
      <c r="S7458" s="11"/>
    </row>
    <row r="7459" spans="1:19" x14ac:dyDescent="0.25">
      <c r="A7459" s="11"/>
      <c r="B7459" s="11"/>
      <c r="C7459" s="11"/>
      <c r="D7459" s="11"/>
      <c r="E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1"/>
      <c r="S7459" s="11"/>
    </row>
    <row r="7460" spans="1:19" x14ac:dyDescent="0.25">
      <c r="A7460" s="11"/>
      <c r="B7460" s="11"/>
      <c r="C7460" s="11"/>
      <c r="D7460" s="11"/>
      <c r="E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1"/>
      <c r="S7460" s="11"/>
    </row>
    <row r="7461" spans="1:19" x14ac:dyDescent="0.25">
      <c r="A7461" s="11"/>
      <c r="B7461" s="11"/>
      <c r="C7461" s="11"/>
      <c r="D7461" s="11"/>
      <c r="E7461" s="11"/>
      <c r="F7461" s="11"/>
      <c r="G7461" s="11"/>
      <c r="H7461" s="11"/>
      <c r="I7461" s="11"/>
      <c r="J7461" s="11"/>
      <c r="K7461" s="11"/>
      <c r="L7461" s="11"/>
      <c r="M7461" s="11"/>
      <c r="N7461" s="11"/>
      <c r="O7461" s="11"/>
      <c r="P7461" s="11"/>
      <c r="Q7461" s="11"/>
      <c r="R7461" s="11"/>
      <c r="S7461" s="11"/>
    </row>
    <row r="7462" spans="1:19" x14ac:dyDescent="0.25">
      <c r="A7462" s="11"/>
      <c r="B7462" s="11"/>
      <c r="C7462" s="11"/>
      <c r="D7462" s="11"/>
      <c r="E7462" s="11"/>
      <c r="F7462" s="11"/>
      <c r="G7462" s="11"/>
      <c r="H7462" s="11"/>
      <c r="I7462" s="11"/>
      <c r="J7462" s="11"/>
      <c r="K7462" s="11"/>
      <c r="L7462" s="11"/>
      <c r="M7462" s="11"/>
      <c r="N7462" s="11"/>
      <c r="O7462" s="11"/>
      <c r="P7462" s="11"/>
      <c r="Q7462" s="11"/>
      <c r="R7462" s="11"/>
      <c r="S7462" s="11"/>
    </row>
    <row r="7463" spans="1:19" x14ac:dyDescent="0.25">
      <c r="A7463" s="11"/>
      <c r="B7463" s="11"/>
      <c r="C7463" s="11"/>
      <c r="D7463" s="11"/>
      <c r="E7463" s="11"/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  <c r="R7463" s="11"/>
      <c r="S7463" s="11"/>
    </row>
    <row r="7464" spans="1:19" x14ac:dyDescent="0.25">
      <c r="A7464" s="11"/>
      <c r="B7464" s="11"/>
      <c r="C7464" s="11"/>
      <c r="D7464" s="11"/>
      <c r="E7464" s="11"/>
      <c r="F7464" s="11"/>
      <c r="G7464" s="11"/>
      <c r="H7464" s="11"/>
      <c r="I7464" s="11"/>
      <c r="J7464" s="11"/>
      <c r="K7464" s="11"/>
      <c r="L7464" s="11"/>
      <c r="M7464" s="11"/>
      <c r="N7464" s="11"/>
      <c r="O7464" s="11"/>
      <c r="P7464" s="11"/>
      <c r="Q7464" s="11"/>
      <c r="R7464" s="11"/>
      <c r="S7464" s="11"/>
    </row>
    <row r="7465" spans="1:19" x14ac:dyDescent="0.25">
      <c r="A7465" s="11"/>
      <c r="B7465" s="11"/>
      <c r="C7465" s="11"/>
      <c r="D7465" s="11"/>
      <c r="E7465" s="11"/>
      <c r="F7465" s="11"/>
      <c r="G7465" s="11"/>
      <c r="H7465" s="11"/>
      <c r="I7465" s="11"/>
      <c r="J7465" s="11"/>
      <c r="K7465" s="11"/>
      <c r="L7465" s="11"/>
      <c r="M7465" s="11"/>
      <c r="N7465" s="11"/>
      <c r="O7465" s="11"/>
      <c r="P7465" s="11"/>
      <c r="Q7465" s="11"/>
      <c r="R7465" s="11"/>
      <c r="S7465" s="11"/>
    </row>
    <row r="7466" spans="1:19" x14ac:dyDescent="0.25">
      <c r="A7466" s="11"/>
      <c r="B7466" s="11"/>
      <c r="C7466" s="11"/>
      <c r="D7466" s="11"/>
      <c r="E7466" s="11"/>
      <c r="F7466" s="11"/>
      <c r="G7466" s="11"/>
      <c r="H7466" s="11"/>
      <c r="I7466" s="11"/>
      <c r="J7466" s="11"/>
      <c r="K7466" s="11"/>
      <c r="L7466" s="11"/>
      <c r="M7466" s="11"/>
      <c r="N7466" s="11"/>
      <c r="O7466" s="11"/>
      <c r="P7466" s="11"/>
      <c r="Q7466" s="11"/>
      <c r="R7466" s="11"/>
      <c r="S7466" s="11"/>
    </row>
    <row r="7467" spans="1:19" x14ac:dyDescent="0.25">
      <c r="A7467" s="11"/>
      <c r="B7467" s="11"/>
      <c r="C7467" s="11"/>
      <c r="D7467" s="11"/>
      <c r="E7467" s="11"/>
      <c r="F7467" s="11"/>
      <c r="G7467" s="11"/>
      <c r="H7467" s="11"/>
      <c r="I7467" s="11"/>
      <c r="J7467" s="11"/>
      <c r="K7467" s="11"/>
      <c r="L7467" s="11"/>
      <c r="M7467" s="11"/>
      <c r="N7467" s="11"/>
      <c r="O7467" s="11"/>
      <c r="P7467" s="11"/>
      <c r="Q7467" s="11"/>
      <c r="R7467" s="11"/>
      <c r="S7467" s="11"/>
    </row>
    <row r="7468" spans="1:19" x14ac:dyDescent="0.25">
      <c r="A7468" s="11"/>
      <c r="B7468" s="11"/>
      <c r="C7468" s="11"/>
      <c r="D7468" s="11"/>
      <c r="E7468" s="11"/>
      <c r="F7468" s="11"/>
      <c r="G7468" s="11"/>
      <c r="H7468" s="11"/>
      <c r="I7468" s="11"/>
      <c r="J7468" s="11"/>
      <c r="K7468" s="11"/>
      <c r="L7468" s="11"/>
      <c r="M7468" s="11"/>
      <c r="N7468" s="11"/>
      <c r="O7468" s="11"/>
      <c r="P7468" s="11"/>
      <c r="Q7468" s="11"/>
      <c r="R7468" s="11"/>
      <c r="S7468" s="11"/>
    </row>
    <row r="7469" spans="1:19" x14ac:dyDescent="0.25">
      <c r="A7469" s="11"/>
      <c r="B7469" s="11"/>
      <c r="C7469" s="11"/>
      <c r="D7469" s="11"/>
      <c r="E7469" s="11"/>
      <c r="F7469" s="11"/>
      <c r="G7469" s="11"/>
      <c r="H7469" s="11"/>
      <c r="I7469" s="11"/>
      <c r="J7469" s="11"/>
      <c r="K7469" s="11"/>
      <c r="L7469" s="11"/>
      <c r="M7469" s="11"/>
      <c r="N7469" s="11"/>
      <c r="O7469" s="11"/>
      <c r="P7469" s="11"/>
      <c r="Q7469" s="11"/>
      <c r="R7469" s="11"/>
      <c r="S7469" s="11"/>
    </row>
    <row r="7470" spans="1:19" x14ac:dyDescent="0.25">
      <c r="A7470" s="11"/>
      <c r="B7470" s="11"/>
      <c r="C7470" s="11"/>
      <c r="D7470" s="11"/>
      <c r="E7470" s="11"/>
      <c r="F7470" s="11"/>
      <c r="G7470" s="11"/>
      <c r="H7470" s="11"/>
      <c r="I7470" s="11"/>
      <c r="J7470" s="11"/>
      <c r="K7470" s="11"/>
      <c r="L7470" s="11"/>
      <c r="M7470" s="11"/>
      <c r="N7470" s="11"/>
      <c r="O7470" s="11"/>
      <c r="P7470" s="11"/>
      <c r="Q7470" s="11"/>
      <c r="R7470" s="11"/>
      <c r="S7470" s="11"/>
    </row>
    <row r="7471" spans="1:19" x14ac:dyDescent="0.25">
      <c r="A7471" s="11"/>
      <c r="B7471" s="11"/>
      <c r="C7471" s="11"/>
      <c r="D7471" s="11"/>
      <c r="E7471" s="11"/>
      <c r="F7471" s="11"/>
      <c r="G7471" s="11"/>
      <c r="H7471" s="11"/>
      <c r="I7471" s="11"/>
      <c r="J7471" s="11"/>
      <c r="K7471" s="11"/>
      <c r="L7471" s="11"/>
      <c r="M7471" s="11"/>
      <c r="N7471" s="11"/>
      <c r="O7471" s="11"/>
      <c r="P7471" s="11"/>
      <c r="Q7471" s="11"/>
      <c r="R7471" s="11"/>
      <c r="S7471" s="11"/>
    </row>
    <row r="7472" spans="1:19" x14ac:dyDescent="0.25">
      <c r="A7472" s="11"/>
      <c r="B7472" s="11"/>
      <c r="C7472" s="11"/>
      <c r="D7472" s="11"/>
      <c r="E7472" s="11"/>
      <c r="F7472" s="11"/>
      <c r="G7472" s="11"/>
      <c r="H7472" s="11"/>
      <c r="I7472" s="11"/>
      <c r="J7472" s="11"/>
      <c r="K7472" s="11"/>
      <c r="L7472" s="11"/>
      <c r="M7472" s="11"/>
      <c r="N7472" s="11"/>
      <c r="O7472" s="11"/>
      <c r="P7472" s="11"/>
      <c r="Q7472" s="11"/>
      <c r="R7472" s="11"/>
      <c r="S7472" s="11"/>
    </row>
    <row r="7473" spans="1:19" x14ac:dyDescent="0.25">
      <c r="A7473" s="11"/>
      <c r="B7473" s="11"/>
      <c r="C7473" s="11"/>
      <c r="D7473" s="11"/>
      <c r="E7473" s="11"/>
      <c r="F7473" s="11"/>
      <c r="G7473" s="11"/>
      <c r="H7473" s="11"/>
      <c r="I7473" s="11"/>
      <c r="J7473" s="11"/>
      <c r="K7473" s="11"/>
      <c r="L7473" s="11"/>
      <c r="M7473" s="11"/>
      <c r="N7473" s="11"/>
      <c r="O7473" s="11"/>
      <c r="P7473" s="11"/>
      <c r="Q7473" s="11"/>
      <c r="R7473" s="11"/>
      <c r="S7473" s="11"/>
    </row>
    <row r="7474" spans="1:19" x14ac:dyDescent="0.25">
      <c r="A7474" s="11"/>
      <c r="B7474" s="11"/>
      <c r="C7474" s="11"/>
      <c r="D7474" s="11"/>
      <c r="E7474" s="11"/>
      <c r="F7474" s="11"/>
      <c r="G7474" s="11"/>
      <c r="H7474" s="11"/>
      <c r="I7474" s="11"/>
      <c r="J7474" s="11"/>
      <c r="K7474" s="11"/>
      <c r="L7474" s="11"/>
      <c r="M7474" s="11"/>
      <c r="N7474" s="11"/>
      <c r="O7474" s="11"/>
      <c r="P7474" s="11"/>
      <c r="Q7474" s="11"/>
      <c r="R7474" s="11"/>
      <c r="S7474" s="11"/>
    </row>
    <row r="7475" spans="1:19" x14ac:dyDescent="0.25">
      <c r="A7475" s="11"/>
      <c r="B7475" s="11"/>
      <c r="C7475" s="11"/>
      <c r="D7475" s="11"/>
      <c r="E7475" s="11"/>
      <c r="F7475" s="11"/>
      <c r="G7475" s="11"/>
      <c r="H7475" s="11"/>
      <c r="I7475" s="11"/>
      <c r="J7475" s="11"/>
      <c r="K7475" s="11"/>
      <c r="L7475" s="11"/>
      <c r="M7475" s="11"/>
      <c r="N7475" s="11"/>
      <c r="O7475" s="11"/>
      <c r="P7475" s="11"/>
      <c r="Q7475" s="11"/>
      <c r="R7475" s="11"/>
      <c r="S7475" s="11"/>
    </row>
    <row r="7476" spans="1:19" x14ac:dyDescent="0.25">
      <c r="A7476" s="11"/>
      <c r="B7476" s="11"/>
      <c r="C7476" s="11"/>
      <c r="D7476" s="11"/>
      <c r="E7476" s="11"/>
      <c r="F7476" s="11"/>
      <c r="G7476" s="11"/>
      <c r="H7476" s="11"/>
      <c r="I7476" s="11"/>
      <c r="J7476" s="11"/>
      <c r="K7476" s="11"/>
      <c r="L7476" s="11"/>
      <c r="M7476" s="11"/>
      <c r="N7476" s="11"/>
      <c r="O7476" s="11"/>
      <c r="P7476" s="11"/>
      <c r="Q7476" s="11"/>
      <c r="R7476" s="11"/>
      <c r="S7476" s="11"/>
    </row>
    <row r="7477" spans="1:19" x14ac:dyDescent="0.25">
      <c r="A7477" s="11"/>
      <c r="B7477" s="11"/>
      <c r="C7477" s="11"/>
      <c r="D7477" s="11"/>
      <c r="E7477" s="11"/>
      <c r="F7477" s="11"/>
      <c r="G7477" s="11"/>
      <c r="H7477" s="11"/>
      <c r="I7477" s="11"/>
      <c r="J7477" s="11"/>
      <c r="K7477" s="11"/>
      <c r="L7477" s="11"/>
      <c r="M7477" s="11"/>
      <c r="N7477" s="11"/>
      <c r="O7477" s="11"/>
      <c r="P7477" s="11"/>
      <c r="Q7477" s="11"/>
      <c r="R7477" s="11"/>
      <c r="S7477" s="11"/>
    </row>
    <row r="7478" spans="1:19" x14ac:dyDescent="0.25">
      <c r="A7478" s="11"/>
      <c r="B7478" s="11"/>
      <c r="C7478" s="11"/>
      <c r="D7478" s="11"/>
      <c r="E7478" s="11"/>
      <c r="F7478" s="11"/>
      <c r="G7478" s="11"/>
      <c r="H7478" s="11"/>
      <c r="I7478" s="11"/>
      <c r="J7478" s="11"/>
      <c r="K7478" s="11"/>
      <c r="L7478" s="11"/>
      <c r="M7478" s="11"/>
      <c r="N7478" s="11"/>
      <c r="O7478" s="11"/>
      <c r="P7478" s="11"/>
      <c r="Q7478" s="11"/>
      <c r="R7478" s="11"/>
      <c r="S7478" s="11"/>
    </row>
    <row r="7479" spans="1:19" x14ac:dyDescent="0.25">
      <c r="A7479" s="11"/>
      <c r="B7479" s="11"/>
      <c r="C7479" s="11"/>
      <c r="D7479" s="11"/>
      <c r="E7479" s="11"/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  <c r="Q7479" s="11"/>
      <c r="R7479" s="11"/>
      <c r="S7479" s="11"/>
    </row>
    <row r="7480" spans="1:19" x14ac:dyDescent="0.25">
      <c r="A7480" s="11"/>
      <c r="B7480" s="11"/>
      <c r="C7480" s="11"/>
      <c r="D7480" s="11"/>
      <c r="E7480" s="11"/>
      <c r="F7480" s="11"/>
      <c r="G7480" s="11"/>
      <c r="H7480" s="11"/>
      <c r="I7480" s="11"/>
      <c r="J7480" s="11"/>
      <c r="K7480" s="11"/>
      <c r="L7480" s="11"/>
      <c r="M7480" s="11"/>
      <c r="N7480" s="11"/>
      <c r="O7480" s="11"/>
      <c r="P7480" s="11"/>
      <c r="Q7480" s="11"/>
      <c r="R7480" s="11"/>
      <c r="S7480" s="11"/>
    </row>
    <row r="7481" spans="1:19" x14ac:dyDescent="0.25">
      <c r="A7481" s="11"/>
      <c r="B7481" s="11"/>
      <c r="C7481" s="11"/>
      <c r="D7481" s="11"/>
      <c r="E7481" s="11"/>
      <c r="F7481" s="11"/>
      <c r="G7481" s="11"/>
      <c r="H7481" s="11"/>
      <c r="I7481" s="11"/>
      <c r="J7481" s="11"/>
      <c r="K7481" s="11"/>
      <c r="L7481" s="11"/>
      <c r="M7481" s="11"/>
      <c r="N7481" s="11"/>
      <c r="O7481" s="11"/>
      <c r="P7481" s="11"/>
      <c r="Q7481" s="11"/>
      <c r="R7481" s="11"/>
      <c r="S7481" s="11"/>
    </row>
    <row r="7482" spans="1:19" x14ac:dyDescent="0.25">
      <c r="A7482" s="11"/>
      <c r="B7482" s="11"/>
      <c r="C7482" s="11"/>
      <c r="D7482" s="11"/>
      <c r="E7482" s="11"/>
      <c r="F7482" s="11"/>
      <c r="G7482" s="11"/>
      <c r="H7482" s="11"/>
      <c r="I7482" s="11"/>
      <c r="J7482" s="11"/>
      <c r="K7482" s="11"/>
      <c r="L7482" s="11"/>
      <c r="M7482" s="11"/>
      <c r="N7482" s="11"/>
      <c r="O7482" s="11"/>
      <c r="P7482" s="11"/>
      <c r="Q7482" s="11"/>
      <c r="R7482" s="11"/>
      <c r="S7482" s="11"/>
    </row>
    <row r="7483" spans="1:19" x14ac:dyDescent="0.25">
      <c r="A7483" s="11"/>
      <c r="B7483" s="11"/>
      <c r="C7483" s="11"/>
      <c r="D7483" s="11"/>
      <c r="E7483" s="11"/>
      <c r="F7483" s="11"/>
      <c r="G7483" s="11"/>
      <c r="H7483" s="11"/>
      <c r="I7483" s="11"/>
      <c r="J7483" s="11"/>
      <c r="K7483" s="11"/>
      <c r="L7483" s="11"/>
      <c r="M7483" s="11"/>
      <c r="N7483" s="11"/>
      <c r="O7483" s="11"/>
      <c r="P7483" s="11"/>
      <c r="Q7483" s="11"/>
      <c r="R7483" s="11"/>
      <c r="S7483" s="11"/>
    </row>
    <row r="7484" spans="1:19" x14ac:dyDescent="0.25">
      <c r="A7484" s="11"/>
      <c r="B7484" s="11"/>
      <c r="C7484" s="11"/>
      <c r="D7484" s="11"/>
      <c r="E7484" s="11"/>
      <c r="F7484" s="11"/>
      <c r="G7484" s="11"/>
      <c r="H7484" s="11"/>
      <c r="I7484" s="11"/>
      <c r="J7484" s="11"/>
      <c r="K7484" s="11"/>
      <c r="L7484" s="11"/>
      <c r="M7484" s="11"/>
      <c r="N7484" s="11"/>
      <c r="O7484" s="11"/>
      <c r="P7484" s="11"/>
      <c r="Q7484" s="11"/>
      <c r="R7484" s="11"/>
      <c r="S7484" s="11"/>
    </row>
    <row r="7485" spans="1:19" x14ac:dyDescent="0.25">
      <c r="A7485" s="11"/>
      <c r="B7485" s="11"/>
      <c r="C7485" s="11"/>
      <c r="D7485" s="11"/>
      <c r="E7485" s="11"/>
      <c r="F7485" s="11"/>
      <c r="G7485" s="11"/>
      <c r="H7485" s="11"/>
      <c r="I7485" s="11"/>
      <c r="J7485" s="11"/>
      <c r="K7485" s="11"/>
      <c r="L7485" s="11"/>
      <c r="M7485" s="11"/>
      <c r="N7485" s="11"/>
      <c r="O7485" s="11"/>
      <c r="P7485" s="11"/>
      <c r="Q7485" s="11"/>
      <c r="R7485" s="11"/>
      <c r="S7485" s="11"/>
    </row>
    <row r="7486" spans="1:19" x14ac:dyDescent="0.25">
      <c r="A7486" s="11"/>
      <c r="B7486" s="11"/>
      <c r="C7486" s="11"/>
      <c r="D7486" s="11"/>
      <c r="E7486" s="11"/>
      <c r="F7486" s="11"/>
      <c r="G7486" s="11"/>
      <c r="H7486" s="11"/>
      <c r="I7486" s="11"/>
      <c r="J7486" s="11"/>
      <c r="K7486" s="11"/>
      <c r="L7486" s="11"/>
      <c r="M7486" s="11"/>
      <c r="N7486" s="11"/>
      <c r="O7486" s="11"/>
      <c r="P7486" s="11"/>
      <c r="Q7486" s="11"/>
      <c r="R7486" s="11"/>
      <c r="S7486" s="11"/>
    </row>
    <row r="7487" spans="1:19" x14ac:dyDescent="0.25">
      <c r="A7487" s="11"/>
      <c r="B7487" s="11"/>
      <c r="C7487" s="11"/>
      <c r="D7487" s="11"/>
      <c r="E7487" s="11"/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  <c r="Q7487" s="11"/>
      <c r="R7487" s="11"/>
      <c r="S7487" s="11"/>
    </row>
    <row r="7488" spans="1:19" x14ac:dyDescent="0.25">
      <c r="A7488" s="11"/>
      <c r="B7488" s="11"/>
      <c r="C7488" s="11"/>
      <c r="D7488" s="11"/>
      <c r="E7488" s="11"/>
      <c r="F7488" s="11"/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  <c r="R7488" s="11"/>
      <c r="S7488" s="11"/>
    </row>
    <row r="7489" spans="1:19" x14ac:dyDescent="0.25">
      <c r="A7489" s="11"/>
      <c r="B7489" s="11"/>
      <c r="C7489" s="11"/>
      <c r="D7489" s="11"/>
      <c r="E7489" s="11"/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  <c r="Q7489" s="11"/>
      <c r="R7489" s="11"/>
      <c r="S7489" s="11"/>
    </row>
    <row r="7490" spans="1:19" x14ac:dyDescent="0.25">
      <c r="A7490" s="11"/>
      <c r="B7490" s="11"/>
      <c r="C7490" s="11"/>
      <c r="D7490" s="11"/>
      <c r="E7490" s="11"/>
      <c r="F7490" s="11"/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  <c r="R7490" s="11"/>
      <c r="S7490" s="11"/>
    </row>
    <row r="7491" spans="1:19" x14ac:dyDescent="0.25">
      <c r="A7491" s="11"/>
      <c r="B7491" s="11"/>
      <c r="C7491" s="11"/>
      <c r="D7491" s="11"/>
      <c r="E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  <c r="R7491" s="11"/>
      <c r="S7491" s="11"/>
    </row>
    <row r="7492" spans="1:19" x14ac:dyDescent="0.25">
      <c r="A7492" s="11"/>
      <c r="B7492" s="11"/>
      <c r="C7492" s="11"/>
      <c r="D7492" s="11"/>
      <c r="E7492" s="11"/>
      <c r="F7492" s="11"/>
      <c r="G7492" s="11"/>
      <c r="H7492" s="11"/>
      <c r="I7492" s="11"/>
      <c r="J7492" s="11"/>
      <c r="K7492" s="11"/>
      <c r="L7492" s="11"/>
      <c r="M7492" s="11"/>
      <c r="N7492" s="11"/>
      <c r="O7492" s="11"/>
      <c r="P7492" s="11"/>
      <c r="Q7492" s="11"/>
      <c r="R7492" s="11"/>
      <c r="S7492" s="11"/>
    </row>
    <row r="7493" spans="1:19" x14ac:dyDescent="0.25">
      <c r="A7493" s="11"/>
      <c r="B7493" s="11"/>
      <c r="C7493" s="11"/>
      <c r="D7493" s="11"/>
      <c r="E7493" s="11"/>
      <c r="F7493" s="11"/>
      <c r="G7493" s="11"/>
      <c r="H7493" s="11"/>
      <c r="I7493" s="11"/>
      <c r="J7493" s="11"/>
      <c r="K7493" s="11"/>
      <c r="L7493" s="11"/>
      <c r="M7493" s="11"/>
      <c r="N7493" s="11"/>
      <c r="O7493" s="11"/>
      <c r="P7493" s="11"/>
      <c r="Q7493" s="11"/>
      <c r="R7493" s="11"/>
      <c r="S7493" s="11"/>
    </row>
    <row r="7494" spans="1:19" x14ac:dyDescent="0.25">
      <c r="A7494" s="11"/>
      <c r="B7494" s="11"/>
      <c r="C7494" s="11"/>
      <c r="D7494" s="11"/>
      <c r="E7494" s="11"/>
      <c r="F7494" s="11"/>
      <c r="G7494" s="11"/>
      <c r="H7494" s="11"/>
      <c r="I7494" s="11"/>
      <c r="J7494" s="11"/>
      <c r="K7494" s="11"/>
      <c r="L7494" s="11"/>
      <c r="M7494" s="11"/>
      <c r="N7494" s="11"/>
      <c r="O7494" s="11"/>
      <c r="P7494" s="11"/>
      <c r="Q7494" s="11"/>
      <c r="R7494" s="11"/>
      <c r="S7494" s="11"/>
    </row>
    <row r="7495" spans="1:19" x14ac:dyDescent="0.25">
      <c r="A7495" s="11"/>
      <c r="B7495" s="11"/>
      <c r="C7495" s="11"/>
      <c r="D7495" s="11"/>
      <c r="E7495" s="11"/>
      <c r="F7495" s="11"/>
      <c r="G7495" s="11"/>
      <c r="H7495" s="11"/>
      <c r="I7495" s="11"/>
      <c r="J7495" s="11"/>
      <c r="K7495" s="11"/>
      <c r="L7495" s="11"/>
      <c r="M7495" s="11"/>
      <c r="N7495" s="11"/>
      <c r="O7495" s="11"/>
      <c r="P7495" s="11"/>
      <c r="Q7495" s="11"/>
      <c r="R7495" s="11"/>
      <c r="S7495" s="11"/>
    </row>
    <row r="7496" spans="1:19" x14ac:dyDescent="0.25">
      <c r="A7496" s="11"/>
      <c r="B7496" s="11"/>
      <c r="C7496" s="11"/>
      <c r="D7496" s="11"/>
      <c r="E7496" s="11"/>
      <c r="F7496" s="11"/>
      <c r="G7496" s="11"/>
      <c r="H7496" s="11"/>
      <c r="I7496" s="11"/>
      <c r="J7496" s="11"/>
      <c r="K7496" s="11"/>
      <c r="L7496" s="11"/>
      <c r="M7496" s="11"/>
      <c r="N7496" s="11"/>
      <c r="O7496" s="11"/>
      <c r="P7496" s="11"/>
      <c r="Q7496" s="11"/>
      <c r="R7496" s="11"/>
      <c r="S7496" s="11"/>
    </row>
    <row r="7497" spans="1:19" x14ac:dyDescent="0.25">
      <c r="A7497" s="11"/>
      <c r="B7497" s="11"/>
      <c r="C7497" s="11"/>
      <c r="D7497" s="11"/>
      <c r="E7497" s="11"/>
      <c r="F7497" s="11"/>
      <c r="G7497" s="11"/>
      <c r="H7497" s="11"/>
      <c r="I7497" s="11"/>
      <c r="J7497" s="11"/>
      <c r="K7497" s="11"/>
      <c r="L7497" s="11"/>
      <c r="M7497" s="11"/>
      <c r="N7497" s="11"/>
      <c r="O7497" s="11"/>
      <c r="P7497" s="11"/>
      <c r="Q7497" s="11"/>
      <c r="R7497" s="11"/>
      <c r="S7497" s="11"/>
    </row>
    <row r="7498" spans="1:19" x14ac:dyDescent="0.25">
      <c r="A7498" s="11"/>
      <c r="B7498" s="11"/>
      <c r="C7498" s="11"/>
      <c r="D7498" s="11"/>
      <c r="E7498" s="11"/>
      <c r="F7498" s="11"/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  <c r="R7498" s="11"/>
      <c r="S7498" s="11"/>
    </row>
    <row r="7499" spans="1:19" x14ac:dyDescent="0.25">
      <c r="A7499" s="11"/>
      <c r="B7499" s="11"/>
      <c r="C7499" s="11"/>
      <c r="D7499" s="11"/>
      <c r="E7499" s="11"/>
      <c r="F7499" s="11"/>
      <c r="G7499" s="11"/>
      <c r="H7499" s="11"/>
      <c r="I7499" s="11"/>
      <c r="J7499" s="11"/>
      <c r="K7499" s="11"/>
      <c r="L7499" s="11"/>
      <c r="M7499" s="11"/>
      <c r="N7499" s="11"/>
      <c r="O7499" s="11"/>
      <c r="P7499" s="11"/>
      <c r="Q7499" s="11"/>
      <c r="R7499" s="11"/>
      <c r="S7499" s="11"/>
    </row>
    <row r="7500" spans="1:19" x14ac:dyDescent="0.25">
      <c r="A7500" s="11"/>
      <c r="B7500" s="11"/>
      <c r="C7500" s="11"/>
      <c r="D7500" s="11"/>
      <c r="E7500" s="11"/>
      <c r="F7500" s="11"/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  <c r="R7500" s="11"/>
      <c r="S7500" s="11"/>
    </row>
    <row r="7501" spans="1:19" x14ac:dyDescent="0.25">
      <c r="A7501" s="11"/>
      <c r="B7501" s="11"/>
      <c r="C7501" s="11"/>
      <c r="D7501" s="11"/>
      <c r="E7501" s="11"/>
      <c r="F7501" s="11"/>
      <c r="G7501" s="11"/>
      <c r="H7501" s="11"/>
      <c r="I7501" s="11"/>
      <c r="J7501" s="11"/>
      <c r="K7501" s="11"/>
      <c r="L7501" s="11"/>
      <c r="M7501" s="11"/>
      <c r="N7501" s="11"/>
      <c r="O7501" s="11"/>
      <c r="P7501" s="11"/>
      <c r="Q7501" s="11"/>
      <c r="R7501" s="11"/>
      <c r="S7501" s="11"/>
    </row>
    <row r="7502" spans="1:19" x14ac:dyDescent="0.25">
      <c r="A7502" s="11"/>
      <c r="B7502" s="11"/>
      <c r="C7502" s="11"/>
      <c r="D7502" s="11"/>
      <c r="E7502" s="11"/>
      <c r="F7502" s="11"/>
      <c r="G7502" s="11"/>
      <c r="H7502" s="11"/>
      <c r="I7502" s="11"/>
      <c r="J7502" s="11"/>
      <c r="K7502" s="11"/>
      <c r="L7502" s="11"/>
      <c r="M7502" s="11"/>
      <c r="N7502" s="11"/>
      <c r="O7502" s="11"/>
      <c r="P7502" s="11"/>
      <c r="Q7502" s="11"/>
      <c r="R7502" s="11"/>
      <c r="S7502" s="11"/>
    </row>
    <row r="7503" spans="1:19" x14ac:dyDescent="0.25">
      <c r="A7503" s="11"/>
      <c r="B7503" s="11"/>
      <c r="C7503" s="11"/>
      <c r="D7503" s="11"/>
      <c r="E7503" s="11"/>
      <c r="F7503" s="11"/>
      <c r="G7503" s="11"/>
      <c r="H7503" s="11"/>
      <c r="I7503" s="11"/>
      <c r="J7503" s="11"/>
      <c r="K7503" s="11"/>
      <c r="L7503" s="11"/>
      <c r="M7503" s="11"/>
      <c r="N7503" s="11"/>
      <c r="O7503" s="11"/>
      <c r="P7503" s="11"/>
      <c r="Q7503" s="11"/>
      <c r="R7503" s="11"/>
      <c r="S7503" s="11"/>
    </row>
    <row r="7504" spans="1:19" x14ac:dyDescent="0.25">
      <c r="A7504" s="11"/>
      <c r="B7504" s="11"/>
      <c r="C7504" s="11"/>
      <c r="D7504" s="11"/>
      <c r="E7504" s="11"/>
      <c r="F7504" s="11"/>
      <c r="G7504" s="11"/>
      <c r="H7504" s="11"/>
      <c r="I7504" s="11"/>
      <c r="J7504" s="11"/>
      <c r="K7504" s="11"/>
      <c r="L7504" s="11"/>
      <c r="M7504" s="11"/>
      <c r="N7504" s="11"/>
      <c r="O7504" s="11"/>
      <c r="P7504" s="11"/>
      <c r="Q7504" s="11"/>
      <c r="R7504" s="11"/>
      <c r="S7504" s="11"/>
    </row>
    <row r="7505" spans="1:19" x14ac:dyDescent="0.25">
      <c r="A7505" s="11"/>
      <c r="B7505" s="11"/>
      <c r="C7505" s="11"/>
      <c r="D7505" s="11"/>
      <c r="E7505" s="11"/>
      <c r="F7505" s="11"/>
      <c r="G7505" s="11"/>
      <c r="H7505" s="11"/>
      <c r="I7505" s="11"/>
      <c r="J7505" s="11"/>
      <c r="K7505" s="11"/>
      <c r="L7505" s="11"/>
      <c r="M7505" s="11"/>
      <c r="N7505" s="11"/>
      <c r="O7505" s="11"/>
      <c r="P7505" s="11"/>
      <c r="Q7505" s="11"/>
      <c r="R7505" s="11"/>
      <c r="S7505" s="11"/>
    </row>
    <row r="7506" spans="1:19" x14ac:dyDescent="0.25">
      <c r="A7506" s="11"/>
      <c r="B7506" s="11"/>
      <c r="C7506" s="11"/>
      <c r="D7506" s="11"/>
      <c r="E7506" s="11"/>
      <c r="F7506" s="11"/>
      <c r="G7506" s="11"/>
      <c r="H7506" s="11"/>
      <c r="I7506" s="11"/>
      <c r="J7506" s="11"/>
      <c r="K7506" s="11"/>
      <c r="L7506" s="11"/>
      <c r="M7506" s="11"/>
      <c r="N7506" s="11"/>
      <c r="O7506" s="11"/>
      <c r="P7506" s="11"/>
      <c r="Q7506" s="11"/>
      <c r="R7506" s="11"/>
      <c r="S7506" s="11"/>
    </row>
    <row r="7507" spans="1:19" x14ac:dyDescent="0.25">
      <c r="A7507" s="11"/>
      <c r="B7507" s="11"/>
      <c r="C7507" s="11"/>
      <c r="D7507" s="11"/>
      <c r="E7507" s="11"/>
      <c r="F7507" s="11"/>
      <c r="G7507" s="11"/>
      <c r="H7507" s="11"/>
      <c r="I7507" s="11"/>
      <c r="J7507" s="11"/>
      <c r="K7507" s="11"/>
      <c r="L7507" s="11"/>
      <c r="M7507" s="11"/>
      <c r="N7507" s="11"/>
      <c r="O7507" s="11"/>
      <c r="P7507" s="11"/>
      <c r="Q7507" s="11"/>
      <c r="R7507" s="11"/>
      <c r="S7507" s="11"/>
    </row>
    <row r="7508" spans="1:19" x14ac:dyDescent="0.25">
      <c r="A7508" s="11"/>
      <c r="B7508" s="11"/>
      <c r="C7508" s="11"/>
      <c r="D7508" s="11"/>
      <c r="E7508" s="11"/>
      <c r="F7508" s="11"/>
      <c r="G7508" s="11"/>
      <c r="H7508" s="11"/>
      <c r="I7508" s="11"/>
      <c r="J7508" s="11"/>
      <c r="K7508" s="11"/>
      <c r="L7508" s="11"/>
      <c r="M7508" s="11"/>
      <c r="N7508" s="11"/>
      <c r="O7508" s="11"/>
      <c r="P7508" s="11"/>
      <c r="Q7508" s="11"/>
      <c r="R7508" s="11"/>
      <c r="S7508" s="11"/>
    </row>
    <row r="7509" spans="1:19" x14ac:dyDescent="0.25">
      <c r="A7509" s="11"/>
      <c r="B7509" s="11"/>
      <c r="C7509" s="11"/>
      <c r="D7509" s="11"/>
      <c r="E7509" s="11"/>
      <c r="F7509" s="11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  <c r="R7509" s="11"/>
      <c r="S7509" s="11"/>
    </row>
    <row r="7510" spans="1:19" x14ac:dyDescent="0.25">
      <c r="A7510" s="11"/>
      <c r="B7510" s="11"/>
      <c r="C7510" s="11"/>
      <c r="D7510" s="11"/>
      <c r="E7510" s="11"/>
      <c r="F7510" s="11"/>
      <c r="G7510" s="11"/>
      <c r="H7510" s="11"/>
      <c r="I7510" s="11"/>
      <c r="J7510" s="11"/>
      <c r="K7510" s="11"/>
      <c r="L7510" s="11"/>
      <c r="M7510" s="11"/>
      <c r="N7510" s="11"/>
      <c r="O7510" s="11"/>
      <c r="P7510" s="11"/>
      <c r="Q7510" s="11"/>
      <c r="R7510" s="11"/>
      <c r="S7510" s="11"/>
    </row>
    <row r="7511" spans="1:19" x14ac:dyDescent="0.25">
      <c r="A7511" s="11"/>
      <c r="B7511" s="11"/>
      <c r="C7511" s="11"/>
      <c r="D7511" s="11"/>
      <c r="E7511" s="11"/>
      <c r="F7511" s="11"/>
      <c r="G7511" s="11"/>
      <c r="H7511" s="11"/>
      <c r="I7511" s="11"/>
      <c r="J7511" s="11"/>
      <c r="K7511" s="11"/>
      <c r="L7511" s="11"/>
      <c r="M7511" s="11"/>
      <c r="N7511" s="11"/>
      <c r="O7511" s="11"/>
      <c r="P7511" s="11"/>
      <c r="Q7511" s="11"/>
      <c r="R7511" s="11"/>
      <c r="S7511" s="11"/>
    </row>
    <row r="7512" spans="1:19" x14ac:dyDescent="0.25">
      <c r="A7512" s="11"/>
      <c r="B7512" s="11"/>
      <c r="C7512" s="11"/>
      <c r="D7512" s="11"/>
      <c r="E7512" s="11"/>
      <c r="F7512" s="11"/>
      <c r="G7512" s="11"/>
      <c r="H7512" s="11"/>
      <c r="I7512" s="11"/>
      <c r="J7512" s="11"/>
      <c r="K7512" s="11"/>
      <c r="L7512" s="11"/>
      <c r="M7512" s="11"/>
      <c r="N7512" s="11"/>
      <c r="O7512" s="11"/>
      <c r="P7512" s="11"/>
      <c r="Q7512" s="11"/>
      <c r="R7512" s="11"/>
      <c r="S7512" s="11"/>
    </row>
    <row r="7513" spans="1:19" x14ac:dyDescent="0.25">
      <c r="A7513" s="11"/>
      <c r="B7513" s="11"/>
      <c r="C7513" s="11"/>
      <c r="D7513" s="11"/>
      <c r="E7513" s="11"/>
      <c r="F7513" s="11"/>
      <c r="G7513" s="11"/>
      <c r="H7513" s="11"/>
      <c r="I7513" s="11"/>
      <c r="J7513" s="11"/>
      <c r="K7513" s="11"/>
      <c r="L7513" s="11"/>
      <c r="M7513" s="11"/>
      <c r="N7513" s="11"/>
      <c r="O7513" s="11"/>
      <c r="P7513" s="11"/>
      <c r="Q7513" s="11"/>
      <c r="R7513" s="11"/>
      <c r="S7513" s="11"/>
    </row>
    <row r="7514" spans="1:19" x14ac:dyDescent="0.25">
      <c r="A7514" s="11"/>
      <c r="B7514" s="11"/>
      <c r="C7514" s="11"/>
      <c r="D7514" s="11"/>
      <c r="E7514" s="11"/>
      <c r="F7514" s="11"/>
      <c r="G7514" s="11"/>
      <c r="H7514" s="11"/>
      <c r="I7514" s="11"/>
      <c r="J7514" s="11"/>
      <c r="K7514" s="11"/>
      <c r="L7514" s="11"/>
      <c r="M7514" s="11"/>
      <c r="N7514" s="11"/>
      <c r="O7514" s="11"/>
      <c r="P7514" s="11"/>
      <c r="Q7514" s="11"/>
      <c r="R7514" s="11"/>
      <c r="S7514" s="11"/>
    </row>
    <row r="7515" spans="1:19" x14ac:dyDescent="0.25">
      <c r="A7515" s="11"/>
      <c r="B7515" s="11"/>
      <c r="C7515" s="11"/>
      <c r="D7515" s="11"/>
      <c r="E7515" s="11"/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  <c r="R7515" s="11"/>
      <c r="S7515" s="11"/>
    </row>
    <row r="7516" spans="1:19" x14ac:dyDescent="0.25">
      <c r="A7516" s="11"/>
      <c r="B7516" s="11"/>
      <c r="C7516" s="11"/>
      <c r="D7516" s="11"/>
      <c r="E7516" s="11"/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  <c r="R7516" s="11"/>
      <c r="S7516" s="11"/>
    </row>
    <row r="7517" spans="1:19" x14ac:dyDescent="0.25">
      <c r="A7517" s="11"/>
      <c r="B7517" s="11"/>
      <c r="C7517" s="11"/>
      <c r="D7517" s="11"/>
      <c r="E7517" s="11"/>
      <c r="F7517" s="11"/>
      <c r="G7517" s="11"/>
      <c r="H7517" s="11"/>
      <c r="I7517" s="11"/>
      <c r="J7517" s="11"/>
      <c r="K7517" s="11"/>
      <c r="L7517" s="11"/>
      <c r="M7517" s="11"/>
      <c r="N7517" s="11"/>
      <c r="O7517" s="11"/>
      <c r="P7517" s="11"/>
      <c r="Q7517" s="11"/>
      <c r="R7517" s="11"/>
      <c r="S7517" s="11"/>
    </row>
  </sheetData>
  <mergeCells count="12">
    <mergeCell ref="A2:A3"/>
    <mergeCell ref="F2:F3"/>
    <mergeCell ref="B2:C2"/>
    <mergeCell ref="G2:G3"/>
    <mergeCell ref="D2:D3"/>
    <mergeCell ref="E2:E3"/>
    <mergeCell ref="S2:S3"/>
    <mergeCell ref="Q2:Q3"/>
    <mergeCell ref="R2:R3"/>
    <mergeCell ref="I2:I3"/>
    <mergeCell ref="H2:H3"/>
    <mergeCell ref="J2:P2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23" r:id="rId12"/>
    <hyperlink ref="I24" r:id="rId13"/>
    <hyperlink ref="I25" r:id="rId14"/>
    <hyperlink ref="I26" r:id="rId15"/>
    <hyperlink ref="I34" r:id="rId16"/>
    <hyperlink ref="I35" r:id="rId17"/>
    <hyperlink ref="I36" r:id="rId18"/>
    <hyperlink ref="I37" r:id="rId19"/>
    <hyperlink ref="I38" r:id="rId20"/>
    <hyperlink ref="I39" r:id="rId21"/>
    <hyperlink ref="I40" r:id="rId22"/>
    <hyperlink ref="I41" r:id="rId23"/>
    <hyperlink ref="I42" r:id="rId24"/>
    <hyperlink ref="I43" r:id="rId25"/>
    <hyperlink ref="I44" r:id="rId26"/>
    <hyperlink ref="I45" r:id="rId27"/>
    <hyperlink ref="I46" r:id="rId28"/>
    <hyperlink ref="I47" r:id="rId29"/>
    <hyperlink ref="I48" r:id="rId30"/>
    <hyperlink ref="I28" r:id="rId31"/>
    <hyperlink ref="I32" r:id="rId32"/>
    <hyperlink ref="I33" r:id="rId33"/>
    <hyperlink ref="I56" r:id="rId34"/>
    <hyperlink ref="I57" r:id="rId35"/>
    <hyperlink ref="I58" r:id="rId36"/>
    <hyperlink ref="I59" r:id="rId37"/>
    <hyperlink ref="I60" r:id="rId38"/>
    <hyperlink ref="I61" r:id="rId39"/>
    <hyperlink ref="I62" r:id="rId40"/>
    <hyperlink ref="I63" r:id="rId41"/>
    <hyperlink ref="I64" r:id="rId42"/>
    <hyperlink ref="I65" r:id="rId43"/>
    <hyperlink ref="I66" r:id="rId44"/>
    <hyperlink ref="I67" r:id="rId45"/>
    <hyperlink ref="I68" r:id="rId46"/>
    <hyperlink ref="I76" r:id="rId47"/>
    <hyperlink ref="I74" r:id="rId48"/>
    <hyperlink ref="I75" r:id="rId49"/>
    <hyperlink ref="I73" r:id="rId50"/>
    <hyperlink ref="I71" r:id="rId51"/>
    <hyperlink ref="I72" r:id="rId52"/>
    <hyperlink ref="I70" r:id="rId53"/>
    <hyperlink ref="I69" r:id="rId54"/>
    <hyperlink ref="I85" r:id="rId55"/>
    <hyperlink ref="I86" r:id="rId56"/>
    <hyperlink ref="I87" r:id="rId57"/>
    <hyperlink ref="I88" r:id="rId58"/>
    <hyperlink ref="I89" r:id="rId59"/>
    <hyperlink ref="I90" r:id="rId60"/>
    <hyperlink ref="I91" r:id="rId61"/>
    <hyperlink ref="I92" r:id="rId62"/>
    <hyperlink ref="I93" r:id="rId63"/>
    <hyperlink ref="I94" r:id="rId64"/>
    <hyperlink ref="I96" r:id="rId65"/>
    <hyperlink ref="I77" r:id="rId66"/>
    <hyperlink ref="I78" r:id="rId67"/>
    <hyperlink ref="I99" r:id="rId68"/>
    <hyperlink ref="I100" r:id="rId69"/>
    <hyperlink ref="I110" r:id="rId70"/>
    <hyperlink ref="I111" r:id="rId71"/>
    <hyperlink ref="I112" r:id="rId72"/>
    <hyperlink ref="I113" r:id="rId73"/>
    <hyperlink ref="I114" r:id="rId74"/>
    <hyperlink ref="I117" r:id="rId75"/>
    <hyperlink ref="I118" r:id="rId76"/>
    <hyperlink ref="I119" r:id="rId77"/>
    <hyperlink ref="I120" r:id="rId78"/>
    <hyperlink ref="I121" r:id="rId79"/>
    <hyperlink ref="I122" r:id="rId80"/>
    <hyperlink ref="I123" r:id="rId81"/>
    <hyperlink ref="I124" r:id="rId82"/>
    <hyperlink ref="I31" r:id="rId83"/>
    <hyperlink ref="I107" r:id="rId84"/>
    <hyperlink ref="I54" r:id="rId85"/>
    <hyperlink ref="I15" r:id="rId86"/>
    <hyperlink ref="I16" r:id="rId87"/>
    <hyperlink ref="I17" r:id="rId88"/>
    <hyperlink ref="I18" r:id="rId89"/>
    <hyperlink ref="I19" r:id="rId90"/>
    <hyperlink ref="I20" r:id="rId91"/>
    <hyperlink ref="I21" r:id="rId92"/>
    <hyperlink ref="I22" r:id="rId93"/>
    <hyperlink ref="I27" r:id="rId94"/>
    <hyperlink ref="I30" r:id="rId95"/>
    <hyperlink ref="I49" r:id="rId96"/>
    <hyperlink ref="I50" r:id="rId97"/>
    <hyperlink ref="I51" r:id="rId98"/>
    <hyperlink ref="I52" r:id="rId99"/>
    <hyperlink ref="I53" r:id="rId100"/>
    <hyperlink ref="I55" r:id="rId101"/>
    <hyperlink ref="I79" r:id="rId102"/>
    <hyperlink ref="I80" r:id="rId103"/>
    <hyperlink ref="I81" r:id="rId104"/>
    <hyperlink ref="I82" r:id="rId105"/>
    <hyperlink ref="I83" r:id="rId106"/>
    <hyperlink ref="I84" r:id="rId107"/>
    <hyperlink ref="I95" r:id="rId108"/>
    <hyperlink ref="I97" r:id="rId109"/>
    <hyperlink ref="I98" r:id="rId110"/>
    <hyperlink ref="I101" r:id="rId111"/>
    <hyperlink ref="I102" r:id="rId112"/>
    <hyperlink ref="I103" r:id="rId113"/>
    <hyperlink ref="I104" r:id="rId114"/>
    <hyperlink ref="I105" r:id="rId115"/>
    <hyperlink ref="I106" r:id="rId116"/>
    <hyperlink ref="I108" r:id="rId117"/>
    <hyperlink ref="I109" r:id="rId118"/>
    <hyperlink ref="I115" r:id="rId119"/>
    <hyperlink ref="I116" r:id="rId120"/>
    <hyperlink ref="I125" r:id="rId121"/>
    <hyperlink ref="I126" r:id="rId122"/>
    <hyperlink ref="I127" r:id="rId123"/>
  </hyperlinks>
  <pageMargins left="0.7" right="0.7" top="0.75" bottom="0.75" header="0.3" footer="0.3"/>
  <pageSetup paperSize="8" scale="36" fitToHeight="0" orientation="landscape" horizontalDpi="300" verticalDpi="300" r:id="rId124"/>
  <rowBreaks count="1" manualBreakCount="1">
    <brk id="112" max="4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5"/>
  <sheetViews>
    <sheetView workbookViewId="0">
      <selection activeCell="G2" sqref="G2:G4"/>
    </sheetView>
  </sheetViews>
  <sheetFormatPr defaultRowHeight="15" x14ac:dyDescent="0.25"/>
  <cols>
    <col min="6" max="6" width="10.7109375" customWidth="1"/>
    <col min="7" max="7" width="10.42578125" bestFit="1" customWidth="1"/>
  </cols>
  <sheetData>
    <row r="2" spans="1:12" ht="36.75" customHeight="1" x14ac:dyDescent="0.25">
      <c r="A2" s="35" t="s">
        <v>5</v>
      </c>
      <c r="B2" s="35"/>
      <c r="C2" s="35"/>
      <c r="D2" s="35"/>
      <c r="E2" s="43" t="s">
        <v>39</v>
      </c>
      <c r="F2" s="43" t="s">
        <v>40</v>
      </c>
      <c r="G2" s="42" t="s">
        <v>33</v>
      </c>
      <c r="H2" s="42" t="s">
        <v>34</v>
      </c>
      <c r="I2" s="42" t="s">
        <v>35</v>
      </c>
      <c r="J2" s="42" t="s">
        <v>36</v>
      </c>
      <c r="K2" s="42" t="s">
        <v>37</v>
      </c>
      <c r="L2" s="42" t="s">
        <v>38</v>
      </c>
    </row>
    <row r="3" spans="1:12" ht="28.5" customHeight="1" x14ac:dyDescent="0.25">
      <c r="A3" s="35" t="s">
        <v>17</v>
      </c>
      <c r="B3" s="35"/>
      <c r="C3" s="35" t="s">
        <v>18</v>
      </c>
      <c r="D3" s="35"/>
      <c r="E3" s="44"/>
      <c r="F3" s="44"/>
      <c r="G3" s="42"/>
      <c r="H3" s="42"/>
      <c r="I3" s="42"/>
      <c r="J3" s="42"/>
      <c r="K3" s="42"/>
      <c r="L3" s="42"/>
    </row>
    <row r="4" spans="1:12" ht="26.25" customHeight="1" x14ac:dyDescent="0.25">
      <c r="A4" s="7" t="s">
        <v>19</v>
      </c>
      <c r="B4" s="7" t="s">
        <v>20</v>
      </c>
      <c r="C4" s="7" t="s">
        <v>19</v>
      </c>
      <c r="D4" s="7" t="s">
        <v>20</v>
      </c>
      <c r="E4" s="45"/>
      <c r="F4" s="45"/>
      <c r="G4" s="42"/>
      <c r="H4" s="42"/>
      <c r="I4" s="42"/>
      <c r="J4" s="42"/>
      <c r="K4" s="42"/>
      <c r="L4" s="42"/>
    </row>
    <row r="5" spans="1:12" x14ac:dyDescent="0.25">
      <c r="A5" s="8"/>
      <c r="B5" s="8"/>
      <c r="C5" s="8"/>
      <c r="D5" s="8"/>
      <c r="E5" s="8"/>
      <c r="F5" s="8"/>
      <c r="G5" s="10"/>
      <c r="H5" s="8"/>
      <c r="I5" s="8"/>
      <c r="J5" s="8"/>
      <c r="K5" s="8"/>
      <c r="L5" s="8"/>
    </row>
  </sheetData>
  <mergeCells count="11">
    <mergeCell ref="A2:D2"/>
    <mergeCell ref="A3:B3"/>
    <mergeCell ref="C3:D3"/>
    <mergeCell ref="H2:H4"/>
    <mergeCell ref="L2:L4"/>
    <mergeCell ref="E2:E4"/>
    <mergeCell ref="F2:F4"/>
    <mergeCell ref="G2:G4"/>
    <mergeCell ref="I2:I4"/>
    <mergeCell ref="J2:J4"/>
    <mergeCell ref="K2:K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Bendroji info</vt:lpstr>
      <vt:lpstr>Dangos konstrukcija (T)</vt:lpstr>
      <vt:lpstr>Dangos būklė (L)</vt:lpstr>
      <vt:lpstr>'Dangos konstrukcija (T)'!Print_Area</vt:lpstr>
    </vt:vector>
  </TitlesOfParts>
  <Company>VGTU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Kleizienė</dc:creator>
  <cp:lastModifiedBy>Martynas Karbočius</cp:lastModifiedBy>
  <cp:lastPrinted>2017-09-27T06:05:01Z</cp:lastPrinted>
  <dcterms:created xsi:type="dcterms:W3CDTF">2017-04-23T12:52:33Z</dcterms:created>
  <dcterms:modified xsi:type="dcterms:W3CDTF">2017-10-25T12:35:29Z</dcterms:modified>
</cp:coreProperties>
</file>